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shuacarter/Desktop/Analysis Projects/Module Challenges/Module 1/"/>
    </mc:Choice>
  </mc:AlternateContent>
  <xr:revisionPtr revIDLastSave="0" documentId="13_ncr:1_{C8CE7F04-2AC6-7246-8216-5893149E5114}" xr6:coauthVersionLast="47" xr6:coauthVersionMax="47" xr10:uidLastSave="{00000000-0000-0000-0000-000000000000}"/>
  <bookViews>
    <workbookView xWindow="0" yWindow="500" windowWidth="28800" windowHeight="15880" activeTab="7" xr2:uid="{00000000-000D-0000-FFFF-FFFF00000000}"/>
  </bookViews>
  <sheets>
    <sheet name="Outcomes Based on Launch Date" sheetId="6" r:id="rId1"/>
    <sheet name="Outcomes Based On Goals" sheetId="14" r:id="rId2"/>
    <sheet name="Theater Outcomes by Launch Date" sheetId="13" r:id="rId3"/>
    <sheet name="Kickstarter" sheetId="1" r:id="rId4"/>
    <sheet name="Descriptive Statistics" sheetId="10" r:id="rId5"/>
    <sheet name="Edinburgh Research" sheetId="7" r:id="rId6"/>
    <sheet name="Category Statistics" sheetId="2" r:id="rId7"/>
    <sheet name="Subcategory Statistics" sheetId="3" r:id="rId8"/>
  </sheets>
  <definedNames>
    <definedName name="_xlnm._FilterDatabase" localSheetId="3" hidden="1">Kickstarter!$C$1:$U$4115</definedName>
    <definedName name="_xlnm._FilterDatabase" localSheetId="1" hidden="1">'Outcomes Based On Goals'!$A$1:$H$13</definedName>
  </definedNames>
  <calcPr calcId="191029"/>
  <pivotCaches>
    <pivotCache cacheId="3" r:id="rId9"/>
    <pivotCache cacheId="4" r:id="rId10"/>
    <pivotCache cacheId="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4" l="1"/>
  <c r="H4" i="14"/>
  <c r="H5" i="14"/>
  <c r="H6" i="14"/>
  <c r="H7" i="14"/>
  <c r="H8" i="14"/>
  <c r="H9" i="14"/>
  <c r="H10" i="14"/>
  <c r="H11" i="14"/>
  <c r="H12" i="14"/>
  <c r="H13" i="14"/>
  <c r="H2" i="14"/>
  <c r="G2" i="14"/>
  <c r="G3" i="14"/>
  <c r="G4" i="14"/>
  <c r="G5" i="14"/>
  <c r="G6" i="14"/>
  <c r="G7" i="14"/>
  <c r="G8" i="14"/>
  <c r="G9" i="14"/>
  <c r="G10" i="14"/>
  <c r="G11" i="14"/>
  <c r="G12" i="14"/>
  <c r="G13" i="14"/>
  <c r="F2" i="14"/>
  <c r="F3" i="14"/>
  <c r="F4" i="14"/>
  <c r="F5" i="14"/>
  <c r="F6" i="14"/>
  <c r="F7" i="14"/>
  <c r="F8" i="14"/>
  <c r="F9" i="14"/>
  <c r="F10" i="14"/>
  <c r="F11" i="14"/>
  <c r="F12" i="14"/>
  <c r="F13" i="14"/>
  <c r="E3" i="14"/>
  <c r="E4" i="14"/>
  <c r="E5" i="14"/>
  <c r="E6" i="14"/>
  <c r="E7" i="14"/>
  <c r="E8" i="14"/>
  <c r="E9" i="14"/>
  <c r="E10" i="14"/>
  <c r="E11" i="14"/>
  <c r="E12" i="14"/>
  <c r="E13" i="14"/>
  <c r="E2" i="14"/>
  <c r="D13" i="14"/>
  <c r="C13" i="14"/>
  <c r="D12" i="14"/>
  <c r="D11" i="14"/>
  <c r="D10" i="14"/>
  <c r="D9" i="14"/>
  <c r="D8" i="14"/>
  <c r="D7" i="14"/>
  <c r="D6" i="14"/>
  <c r="D5" i="14"/>
  <c r="D4" i="14"/>
  <c r="C4" i="14"/>
  <c r="D3" i="14"/>
  <c r="C3" i="14"/>
  <c r="D2" i="14"/>
  <c r="C2" i="14"/>
  <c r="C6" i="14"/>
  <c r="B3" i="14"/>
  <c r="B10" i="14"/>
  <c r="B9" i="14"/>
  <c r="B8" i="14"/>
  <c r="B7" i="14"/>
  <c r="B6" i="14"/>
  <c r="B5" i="14"/>
  <c r="B4" i="14"/>
  <c r="B11" i="14"/>
  <c r="B12" i="14"/>
  <c r="C12" i="14"/>
  <c r="C11" i="14"/>
  <c r="C10" i="14"/>
  <c r="C9" i="14"/>
  <c r="C8" i="14"/>
  <c r="C7" i="14"/>
  <c r="C5" i="14"/>
  <c r="B13" i="14"/>
  <c r="B2" i="14"/>
  <c r="C13" i="10"/>
  <c r="C12" i="10"/>
  <c r="C14" i="10" s="1"/>
  <c r="C11" i="10"/>
  <c r="C6" i="10"/>
  <c r="C5" i="10"/>
  <c r="C4" i="10"/>
  <c r="B13" i="10"/>
  <c r="B12" i="10"/>
  <c r="B11" i="10"/>
  <c r="B6" i="10"/>
  <c r="B5" i="10"/>
  <c r="B4" i="10"/>
  <c r="C3" i="10"/>
  <c r="B2" i="10"/>
  <c r="C10" i="10"/>
  <c r="B10" i="10"/>
  <c r="C9" i="10"/>
  <c r="B9" i="10"/>
  <c r="B3" i="10"/>
  <c r="C2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4" i="1"/>
  <c r="O13" i="1"/>
  <c r="O12" i="1"/>
  <c r="O16" i="1"/>
  <c r="O15" i="1"/>
  <c r="O17" i="1"/>
  <c r="O18" i="1"/>
  <c r="O19" i="1"/>
  <c r="O20" i="1"/>
  <c r="O26" i="1"/>
  <c r="O23" i="1"/>
  <c r="O25" i="1"/>
  <c r="O22" i="1"/>
  <c r="O21" i="1"/>
  <c r="O24" i="1"/>
  <c r="O27" i="1"/>
  <c r="O28" i="1"/>
  <c r="O29" i="1"/>
  <c r="O30" i="1"/>
  <c r="O31" i="1"/>
  <c r="O32" i="1"/>
  <c r="O39" i="1"/>
  <c r="O41" i="1"/>
  <c r="O45" i="1"/>
  <c r="O34" i="1"/>
  <c r="O44" i="1"/>
  <c r="O38" i="1"/>
  <c r="O35" i="1"/>
  <c r="O36" i="1"/>
  <c r="O40" i="1"/>
  <c r="O42" i="1"/>
  <c r="O43" i="1"/>
  <c r="O37" i="1"/>
  <c r="O33" i="1"/>
  <c r="O46" i="1"/>
  <c r="O47" i="1"/>
  <c r="O48" i="1"/>
  <c r="O49" i="1"/>
  <c r="O50" i="1"/>
  <c r="O51" i="1"/>
  <c r="O52" i="1"/>
  <c r="O53" i="1"/>
  <c r="O54" i="1"/>
  <c r="O55" i="1"/>
  <c r="O57" i="1"/>
  <c r="O56" i="1"/>
  <c r="O58" i="1"/>
  <c r="O61" i="1"/>
  <c r="O59" i="1"/>
  <c r="O60" i="1"/>
  <c r="O63" i="1"/>
  <c r="O62" i="1"/>
  <c r="O64" i="1"/>
  <c r="O65" i="1"/>
  <c r="O71" i="1"/>
  <c r="O67" i="1"/>
  <c r="O74" i="1"/>
  <c r="O68" i="1"/>
  <c r="O69" i="1"/>
  <c r="O73" i="1"/>
  <c r="O66" i="1"/>
  <c r="O75" i="1"/>
  <c r="O70" i="1"/>
  <c r="O72" i="1"/>
  <c r="O76" i="1"/>
  <c r="O77" i="1"/>
  <c r="O79" i="1"/>
  <c r="O78" i="1"/>
  <c r="O82" i="1"/>
  <c r="O91" i="1"/>
  <c r="O88" i="1"/>
  <c r="O94" i="1"/>
  <c r="O84" i="1"/>
  <c r="O90" i="1"/>
  <c r="O93" i="1"/>
  <c r="O89" i="1"/>
  <c r="O81" i="1"/>
  <c r="O87" i="1"/>
  <c r="O83" i="1"/>
  <c r="O80" i="1"/>
  <c r="O95" i="1"/>
  <c r="O92" i="1"/>
  <c r="O86" i="1"/>
  <c r="O96" i="1"/>
  <c r="O85" i="1"/>
  <c r="O97" i="1"/>
  <c r="O102" i="1"/>
  <c r="O100" i="1"/>
  <c r="O98" i="1"/>
  <c r="O101" i="1"/>
  <c r="O99" i="1"/>
  <c r="O103" i="1"/>
  <c r="O104" i="1"/>
  <c r="O105" i="1"/>
  <c r="O106" i="1"/>
  <c r="O107" i="1"/>
  <c r="O109" i="1"/>
  <c r="O108" i="1"/>
  <c r="O115" i="1"/>
  <c r="O120" i="1"/>
  <c r="O113" i="1"/>
  <c r="O114" i="1"/>
  <c r="O119" i="1"/>
  <c r="O118" i="1"/>
  <c r="O110" i="1"/>
  <c r="O121" i="1"/>
  <c r="O116" i="1"/>
  <c r="O111" i="1"/>
  <c r="O112" i="1"/>
  <c r="O117" i="1"/>
  <c r="O125" i="1"/>
  <c r="O127" i="1"/>
  <c r="O122" i="1"/>
  <c r="O123" i="1"/>
  <c r="O124" i="1"/>
  <c r="O126" i="1"/>
  <c r="O128" i="1"/>
  <c r="O129" i="1"/>
  <c r="O130" i="1"/>
  <c r="O131" i="1"/>
  <c r="O132" i="1"/>
  <c r="O133" i="1"/>
  <c r="O134" i="1"/>
  <c r="O140" i="1"/>
  <c r="O141" i="1"/>
  <c r="O137" i="1"/>
  <c r="O135" i="1"/>
  <c r="O136" i="1"/>
  <c r="O138" i="1"/>
  <c r="O139" i="1"/>
  <c r="O142" i="1"/>
  <c r="O143" i="1"/>
  <c r="O144" i="1"/>
  <c r="O145" i="1"/>
  <c r="O146" i="1"/>
  <c r="O152" i="1"/>
  <c r="O147" i="1"/>
  <c r="O153" i="1"/>
  <c r="O148" i="1"/>
  <c r="O151" i="1"/>
  <c r="O150" i="1"/>
  <c r="O154" i="1"/>
  <c r="O149" i="1"/>
  <c r="O155" i="1"/>
  <c r="O156" i="1"/>
  <c r="O206" i="1"/>
  <c r="O218" i="1"/>
  <c r="O219" i="1"/>
  <c r="O185" i="1"/>
  <c r="O212" i="1"/>
  <c r="O168" i="1"/>
  <c r="O213" i="1"/>
  <c r="O187" i="1"/>
  <c r="O209" i="1"/>
  <c r="O158" i="1"/>
  <c r="O202" i="1"/>
  <c r="O198" i="1"/>
  <c r="O207" i="1"/>
  <c r="O177" i="1"/>
  <c r="O189" i="1"/>
  <c r="O205" i="1"/>
  <c r="O183" i="1"/>
  <c r="O166" i="1"/>
  <c r="O171" i="1"/>
  <c r="O164" i="1"/>
  <c r="O182" i="1"/>
  <c r="O203" i="1"/>
  <c r="O191" i="1"/>
  <c r="O170" i="1"/>
  <c r="O172" i="1"/>
  <c r="O200" i="1"/>
  <c r="O199" i="1"/>
  <c r="O193" i="1"/>
  <c r="O181" i="1"/>
  <c r="O179" i="1"/>
  <c r="O157" i="1"/>
  <c r="O186" i="1"/>
  <c r="O192" i="1"/>
  <c r="O215" i="1"/>
  <c r="O194" i="1"/>
  <c r="O169" i="1"/>
  <c r="O161" i="1"/>
  <c r="O217" i="1"/>
  <c r="O159" i="1"/>
  <c r="O163" i="1"/>
  <c r="O196" i="1"/>
  <c r="O173" i="1"/>
  <c r="O214" i="1"/>
  <c r="O216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0" i="1"/>
  <c r="O221" i="1"/>
  <c r="O222" i="1"/>
  <c r="O223" i="1"/>
  <c r="O224" i="1"/>
  <c r="O225" i="1"/>
  <c r="O226" i="1"/>
  <c r="O227" i="1"/>
  <c r="O228" i="1"/>
  <c r="O232" i="1"/>
  <c r="O229" i="1"/>
  <c r="O230" i="1"/>
  <c r="O231" i="1"/>
  <c r="O233" i="1"/>
  <c r="O234" i="1"/>
  <c r="O236" i="1"/>
  <c r="O235" i="1"/>
  <c r="O237" i="1"/>
  <c r="O238" i="1"/>
  <c r="O243" i="1"/>
  <c r="O242" i="1"/>
  <c r="O244" i="1"/>
  <c r="O241" i="1"/>
  <c r="O239" i="1"/>
  <c r="O240" i="1"/>
  <c r="O245" i="1"/>
  <c r="O250" i="1"/>
  <c r="O252" i="1"/>
  <c r="O256" i="1"/>
  <c r="O248" i="1"/>
  <c r="O251" i="1"/>
  <c r="O254" i="1"/>
  <c r="O257" i="1"/>
  <c r="O249" i="1"/>
  <c r="O247" i="1"/>
  <c r="O253" i="1"/>
  <c r="O246" i="1"/>
  <c r="O255" i="1"/>
  <c r="O258" i="1"/>
  <c r="O271" i="1"/>
  <c r="O261" i="1"/>
  <c r="O260" i="1"/>
  <c r="O259" i="1"/>
  <c r="O273" i="1"/>
  <c r="O265" i="1"/>
  <c r="O277" i="1"/>
  <c r="O263" i="1"/>
  <c r="O269" i="1"/>
  <c r="O262" i="1"/>
  <c r="O276" i="1"/>
  <c r="O264" i="1"/>
  <c r="O266" i="1"/>
  <c r="O278" i="1"/>
  <c r="O270" i="1"/>
  <c r="O267" i="1"/>
  <c r="O275" i="1"/>
  <c r="O274" i="1"/>
  <c r="O272" i="1"/>
  <c r="O268" i="1"/>
  <c r="O279" i="1"/>
  <c r="O280" i="1"/>
  <c r="O281" i="1"/>
  <c r="O282" i="1"/>
  <c r="O284" i="1"/>
  <c r="O286" i="1"/>
  <c r="O287" i="1"/>
  <c r="O289" i="1"/>
  <c r="O285" i="1"/>
  <c r="O288" i="1"/>
  <c r="O283" i="1"/>
  <c r="O290" i="1"/>
  <c r="O291" i="1"/>
  <c r="O292" i="1"/>
  <c r="O293" i="1"/>
  <c r="O300" i="1"/>
  <c r="O294" i="1"/>
  <c r="O297" i="1"/>
  <c r="O298" i="1"/>
  <c r="O295" i="1"/>
  <c r="O299" i="1"/>
  <c r="O301" i="1"/>
  <c r="O296" i="1"/>
  <c r="O323" i="1"/>
  <c r="O319" i="1"/>
  <c r="O324" i="1"/>
  <c r="O302" i="1"/>
  <c r="O317" i="1"/>
  <c r="O309" i="1"/>
  <c r="O311" i="1"/>
  <c r="O322" i="1"/>
  <c r="O313" i="1"/>
  <c r="O315" i="1"/>
  <c r="O318" i="1"/>
  <c r="O303" i="1"/>
  <c r="O320" i="1"/>
  <c r="O310" i="1"/>
  <c r="O304" i="1"/>
  <c r="O307" i="1"/>
  <c r="O314" i="1"/>
  <c r="O306" i="1"/>
  <c r="O321" i="1"/>
  <c r="O305" i="1"/>
  <c r="O316" i="1"/>
  <c r="O308" i="1"/>
  <c r="O312" i="1"/>
  <c r="O325" i="1"/>
  <c r="O326" i="1"/>
  <c r="O327" i="1"/>
  <c r="O328" i="1"/>
  <c r="O334" i="1"/>
  <c r="O330" i="1"/>
  <c r="O335" i="1"/>
  <c r="O333" i="1"/>
  <c r="O332" i="1"/>
  <c r="O331" i="1"/>
  <c r="O336" i="1"/>
  <c r="O329" i="1"/>
  <c r="O338" i="1"/>
  <c r="O337" i="1"/>
  <c r="O339" i="1"/>
  <c r="O340" i="1"/>
  <c r="O373" i="1"/>
  <c r="O391" i="1"/>
  <c r="O389" i="1"/>
  <c r="O355" i="1"/>
  <c r="O395" i="1"/>
  <c r="O344" i="1"/>
  <c r="O403" i="1"/>
  <c r="O360" i="1"/>
  <c r="O349" i="1"/>
  <c r="O342" i="1"/>
  <c r="O353" i="1"/>
  <c r="O357" i="1"/>
  <c r="O363" i="1"/>
  <c r="O368" i="1"/>
  <c r="O406" i="1"/>
  <c r="O346" i="1"/>
  <c r="O345" i="1"/>
  <c r="O372" i="1"/>
  <c r="O413" i="1"/>
  <c r="O352" i="1"/>
  <c r="O387" i="1"/>
  <c r="O383" i="1"/>
  <c r="O359" i="1"/>
  <c r="O361" i="1"/>
  <c r="O420" i="1"/>
  <c r="O386" i="1"/>
  <c r="O401" i="1"/>
  <c r="O393" i="1"/>
  <c r="O416" i="1"/>
  <c r="O394" i="1"/>
  <c r="O347" i="1"/>
  <c r="O381" i="1"/>
  <c r="O348" i="1"/>
  <c r="O398" i="1"/>
  <c r="O367" i="1"/>
  <c r="O379" i="1"/>
  <c r="O415" i="1"/>
  <c r="O370" i="1"/>
  <c r="O399" i="1"/>
  <c r="O362" i="1"/>
  <c r="O351" i="1"/>
  <c r="O364" i="1"/>
  <c r="O354" i="1"/>
  <c r="O402" i="1"/>
  <c r="O397" i="1"/>
  <c r="O419" i="1"/>
  <c r="O369" i="1"/>
  <c r="O350" i="1"/>
  <c r="O400" i="1"/>
  <c r="O365" i="1"/>
  <c r="O421" i="1"/>
  <c r="O375" i="1"/>
  <c r="O376" i="1"/>
  <c r="O366" i="1"/>
  <c r="O358" i="1"/>
  <c r="O371" i="1"/>
  <c r="O444" i="1"/>
  <c r="O341" i="1"/>
  <c r="O390" i="1"/>
  <c r="O410" i="1"/>
  <c r="O382" i="1"/>
  <c r="O405" i="1"/>
  <c r="O396" i="1"/>
  <c r="O343" i="1"/>
  <c r="O356" i="1"/>
  <c r="O380" i="1"/>
  <c r="O414" i="1"/>
  <c r="O407" i="1"/>
  <c r="O408" i="1"/>
  <c r="O404" i="1"/>
  <c r="O378" i="1"/>
  <c r="O385" i="1"/>
  <c r="O409" i="1"/>
  <c r="O440" i="1"/>
  <c r="O384" i="1"/>
  <c r="O417" i="1"/>
  <c r="O412" i="1"/>
  <c r="O418" i="1"/>
  <c r="O392" i="1"/>
  <c r="O448" i="1"/>
  <c r="O411" i="1"/>
  <c r="O430" i="1"/>
  <c r="O388" i="1"/>
  <c r="O377" i="1"/>
  <c r="O434" i="1"/>
  <c r="O424" i="1"/>
  <c r="O433" i="1"/>
  <c r="O374" i="1"/>
  <c r="O423" i="1"/>
  <c r="O426" i="1"/>
  <c r="O425" i="1"/>
  <c r="O428" i="1"/>
  <c r="O436" i="1"/>
  <c r="O450" i="1"/>
  <c r="O446" i="1"/>
  <c r="O432" i="1"/>
  <c r="O422" i="1"/>
  <c r="O445" i="1"/>
  <c r="O427" i="1"/>
  <c r="O442" i="1"/>
  <c r="O449" i="1"/>
  <c r="O437" i="1"/>
  <c r="O447" i="1"/>
  <c r="O429" i="1"/>
  <c r="O431" i="1"/>
  <c r="O435" i="1"/>
  <c r="O438" i="1"/>
  <c r="O439" i="1"/>
  <c r="O441" i="1"/>
  <c r="O443" i="1"/>
  <c r="O452" i="1"/>
  <c r="O451" i="1"/>
  <c r="O453" i="1"/>
  <c r="O454" i="1"/>
  <c r="O456" i="1"/>
  <c r="O458" i="1"/>
  <c r="O457" i="1"/>
  <c r="O455" i="1"/>
  <c r="O459" i="1"/>
  <c r="O460" i="1"/>
  <c r="O469" i="1"/>
  <c r="O465" i="1"/>
  <c r="O467" i="1"/>
  <c r="O468" i="1"/>
  <c r="O461" i="1"/>
  <c r="O462" i="1"/>
  <c r="O466" i="1"/>
  <c r="O463" i="1"/>
  <c r="O464" i="1"/>
  <c r="O470" i="1"/>
  <c r="O471" i="1"/>
  <c r="O472" i="1"/>
  <c r="O473" i="1"/>
  <c r="O474" i="1"/>
  <c r="O475" i="1"/>
  <c r="O476" i="1"/>
  <c r="O478" i="1"/>
  <c r="O477" i="1"/>
  <c r="O479" i="1"/>
  <c r="O487" i="1"/>
  <c r="O482" i="1"/>
  <c r="O485" i="1"/>
  <c r="O515" i="1"/>
  <c r="O481" i="1"/>
  <c r="O500" i="1"/>
  <c r="O501" i="1"/>
  <c r="O483" i="1"/>
  <c r="O509" i="1"/>
  <c r="O510" i="1"/>
  <c r="O506" i="1"/>
  <c r="O508" i="1"/>
  <c r="O504" i="1"/>
  <c r="O491" i="1"/>
  <c r="O502" i="1"/>
  <c r="O513" i="1"/>
  <c r="O486" i="1"/>
  <c r="O505" i="1"/>
  <c r="O507" i="1"/>
  <c r="O488" i="1"/>
  <c r="O496" i="1"/>
  <c r="O499" i="1"/>
  <c r="O514" i="1"/>
  <c r="O484" i="1"/>
  <c r="O511" i="1"/>
  <c r="O498" i="1"/>
  <c r="O480" i="1"/>
  <c r="O489" i="1"/>
  <c r="O490" i="1"/>
  <c r="O492" i="1"/>
  <c r="O493" i="1"/>
  <c r="O494" i="1"/>
  <c r="O495" i="1"/>
  <c r="O497" i="1"/>
  <c r="O503" i="1"/>
  <c r="O512" i="1"/>
  <c r="O516" i="1"/>
  <c r="O517" i="1"/>
  <c r="O518" i="1"/>
  <c r="O519" i="1"/>
  <c r="O523" i="1"/>
  <c r="O522" i="1"/>
  <c r="O521" i="1"/>
  <c r="O520" i="1"/>
  <c r="O524" i="1"/>
  <c r="O525" i="1"/>
  <c r="O527" i="1"/>
  <c r="O526" i="1"/>
  <c r="O528" i="1"/>
  <c r="O529" i="1"/>
  <c r="O536" i="1"/>
  <c r="O540" i="1"/>
  <c r="O547" i="1"/>
  <c r="O534" i="1"/>
  <c r="O533" i="1"/>
  <c r="O538" i="1"/>
  <c r="O553" i="1"/>
  <c r="O532" i="1"/>
  <c r="O539" i="1"/>
  <c r="O537" i="1"/>
  <c r="O535" i="1"/>
  <c r="O531" i="1"/>
  <c r="O556" i="1"/>
  <c r="O559" i="1"/>
  <c r="O530" i="1"/>
  <c r="O541" i="1"/>
  <c r="O570" i="1"/>
  <c r="O558" i="1"/>
  <c r="O555" i="1"/>
  <c r="O545" i="1"/>
  <c r="O551" i="1"/>
  <c r="O565" i="1"/>
  <c r="O563" i="1"/>
  <c r="O548" i="1"/>
  <c r="O561" i="1"/>
  <c r="O552" i="1"/>
  <c r="O543" i="1"/>
  <c r="O562" i="1"/>
  <c r="O550" i="1"/>
  <c r="O546" i="1"/>
  <c r="O542" i="1"/>
  <c r="O544" i="1"/>
  <c r="O566" i="1"/>
  <c r="O568" i="1"/>
  <c r="O549" i="1"/>
  <c r="O554" i="1"/>
  <c r="O557" i="1"/>
  <c r="O560" i="1"/>
  <c r="O564" i="1"/>
  <c r="O567" i="1"/>
  <c r="O569" i="1"/>
  <c r="O571" i="1"/>
  <c r="O572" i="1"/>
  <c r="O575" i="1"/>
  <c r="O573" i="1"/>
  <c r="O576" i="1"/>
  <c r="O574" i="1"/>
  <c r="O577" i="1"/>
  <c r="O578" i="1"/>
  <c r="O579" i="1"/>
  <c r="O581" i="1"/>
  <c r="O580" i="1"/>
  <c r="O582" i="1"/>
  <c r="O583" i="1"/>
  <c r="O644" i="1"/>
  <c r="O646" i="1"/>
  <c r="O643" i="1"/>
  <c r="O650" i="1"/>
  <c r="O645" i="1"/>
  <c r="O653" i="1"/>
  <c r="O615" i="1"/>
  <c r="O647" i="1"/>
  <c r="O628" i="1"/>
  <c r="O651" i="1"/>
  <c r="O654" i="1"/>
  <c r="O589" i="1"/>
  <c r="O649" i="1"/>
  <c r="O652" i="1"/>
  <c r="O610" i="1"/>
  <c r="O635" i="1"/>
  <c r="O648" i="1"/>
  <c r="O600" i="1"/>
  <c r="O633" i="1"/>
  <c r="O605" i="1"/>
  <c r="O597" i="1"/>
  <c r="O631" i="1"/>
  <c r="O624" i="1"/>
  <c r="O590" i="1"/>
  <c r="O622" i="1"/>
  <c r="O623" i="1"/>
  <c r="O594" i="1"/>
  <c r="O592" i="1"/>
  <c r="O603" i="1"/>
  <c r="O607" i="1"/>
  <c r="O595" i="1"/>
  <c r="O642" i="1"/>
  <c r="O602" i="1"/>
  <c r="O629" i="1"/>
  <c r="O593" i="1"/>
  <c r="O619" i="1"/>
  <c r="O588" i="1"/>
  <c r="O601" i="1"/>
  <c r="O596" i="1"/>
  <c r="O599" i="1"/>
  <c r="O640" i="1"/>
  <c r="O586" i="1"/>
  <c r="O608" i="1"/>
  <c r="O632" i="1"/>
  <c r="O598" i="1"/>
  <c r="O611" i="1"/>
  <c r="O638" i="1"/>
  <c r="O637" i="1"/>
  <c r="O585" i="1"/>
  <c r="O591" i="1"/>
  <c r="O621" i="1"/>
  <c r="O636" i="1"/>
  <c r="O641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55" i="1"/>
  <c r="O656" i="1"/>
  <c r="O657" i="1"/>
  <c r="O658" i="1"/>
  <c r="O660" i="1"/>
  <c r="O659" i="1"/>
  <c r="O661" i="1"/>
  <c r="O662" i="1"/>
  <c r="O665" i="1"/>
  <c r="O664" i="1"/>
  <c r="O663" i="1"/>
  <c r="O666" i="1"/>
  <c r="O667" i="1"/>
  <c r="O671" i="1"/>
  <c r="O669" i="1"/>
  <c r="O670" i="1"/>
  <c r="O668" i="1"/>
  <c r="O672" i="1"/>
  <c r="O673" i="1"/>
  <c r="O674" i="1"/>
  <c r="O678" i="1"/>
  <c r="O677" i="1"/>
  <c r="O675" i="1"/>
  <c r="O676" i="1"/>
  <c r="O691" i="1"/>
  <c r="O701" i="1"/>
  <c r="O737" i="1"/>
  <c r="O709" i="1"/>
  <c r="O695" i="1"/>
  <c r="O713" i="1"/>
  <c r="O724" i="1"/>
  <c r="O732" i="1"/>
  <c r="O686" i="1"/>
  <c r="O727" i="1"/>
  <c r="O682" i="1"/>
  <c r="O700" i="1"/>
  <c r="O690" i="1"/>
  <c r="O792" i="1"/>
  <c r="O743" i="1"/>
  <c r="O755" i="1"/>
  <c r="O679" i="1"/>
  <c r="O738" i="1"/>
  <c r="O736" i="1"/>
  <c r="O751" i="1"/>
  <c r="O723" i="1"/>
  <c r="O741" i="1"/>
  <c r="O710" i="1"/>
  <c r="O681" i="1"/>
  <c r="O730" i="1"/>
  <c r="O726" i="1"/>
  <c r="O788" i="1"/>
  <c r="O749" i="1"/>
  <c r="O733" i="1"/>
  <c r="O739" i="1"/>
  <c r="O703" i="1"/>
  <c r="O754" i="1"/>
  <c r="O725" i="1"/>
  <c r="O729" i="1"/>
  <c r="O731" i="1"/>
  <c r="O746" i="1"/>
  <c r="O761" i="1"/>
  <c r="O704" i="1"/>
  <c r="O752" i="1"/>
  <c r="O747" i="1"/>
  <c r="O778" i="1"/>
  <c r="O753" i="1"/>
  <c r="O689" i="1"/>
  <c r="O748" i="1"/>
  <c r="O742" i="1"/>
  <c r="O735" i="1"/>
  <c r="O722" i="1"/>
  <c r="O760" i="1"/>
  <c r="O757" i="1"/>
  <c r="O728" i="1"/>
  <c r="O767" i="1"/>
  <c r="O692" i="1"/>
  <c r="O699" i="1"/>
  <c r="O716" i="1"/>
  <c r="O785" i="1"/>
  <c r="O756" i="1"/>
  <c r="O790" i="1"/>
  <c r="O750" i="1"/>
  <c r="O791" i="1"/>
  <c r="O771" i="1"/>
  <c r="O740" i="1"/>
  <c r="O744" i="1"/>
  <c r="O717" i="1"/>
  <c r="O789" i="1"/>
  <c r="O694" i="1"/>
  <c r="O680" i="1"/>
  <c r="O783" i="1"/>
  <c r="O782" i="1"/>
  <c r="O786" i="1"/>
  <c r="O707" i="1"/>
  <c r="O787" i="1"/>
  <c r="O705" i="1"/>
  <c r="O758" i="1"/>
  <c r="O745" i="1"/>
  <c r="O718" i="1"/>
  <c r="O784" i="1"/>
  <c r="O697" i="1"/>
  <c r="O759" i="1"/>
  <c r="O696" i="1"/>
  <c r="O687" i="1"/>
  <c r="O706" i="1"/>
  <c r="O702" i="1"/>
  <c r="O781" i="1"/>
  <c r="O776" i="1"/>
  <c r="O719" i="1"/>
  <c r="O685" i="1"/>
  <c r="O693" i="1"/>
  <c r="O763" i="1"/>
  <c r="O715" i="1"/>
  <c r="O721" i="1"/>
  <c r="O769" i="1"/>
  <c r="O777" i="1"/>
  <c r="O714" i="1"/>
  <c r="O720" i="1"/>
  <c r="O734" i="1"/>
  <c r="O711" i="1"/>
  <c r="O684" i="1"/>
  <c r="O774" i="1"/>
  <c r="O775" i="1"/>
  <c r="O779" i="1"/>
  <c r="O773" i="1"/>
  <c r="O765" i="1"/>
  <c r="O780" i="1"/>
  <c r="O683" i="1"/>
  <c r="O698" i="1"/>
  <c r="O688" i="1"/>
  <c r="O708" i="1"/>
  <c r="O712" i="1"/>
  <c r="O762" i="1"/>
  <c r="O764" i="1"/>
  <c r="O766" i="1"/>
  <c r="O768" i="1"/>
  <c r="O770" i="1"/>
  <c r="O772" i="1"/>
  <c r="O793" i="1"/>
  <c r="O795" i="1"/>
  <c r="O794" i="1"/>
  <c r="O796" i="1"/>
  <c r="O797" i="1"/>
  <c r="O798" i="1"/>
  <c r="O799" i="1"/>
  <c r="O800" i="1"/>
  <c r="O804" i="1"/>
  <c r="O806" i="1"/>
  <c r="O801" i="1"/>
  <c r="O805" i="1"/>
  <c r="O802" i="1"/>
  <c r="O803" i="1"/>
  <c r="O807" i="1"/>
  <c r="O808" i="1"/>
  <c r="O809" i="1"/>
  <c r="O810" i="1"/>
  <c r="O823" i="1"/>
  <c r="O818" i="1"/>
  <c r="O817" i="1"/>
  <c r="O811" i="1"/>
  <c r="O822" i="1"/>
  <c r="O815" i="1"/>
  <c r="O819" i="1"/>
  <c r="O812" i="1"/>
  <c r="O816" i="1"/>
  <c r="O813" i="1"/>
  <c r="O814" i="1"/>
  <c r="O820" i="1"/>
  <c r="O821" i="1"/>
  <c r="O827" i="1"/>
  <c r="O824" i="1"/>
  <c r="O826" i="1"/>
  <c r="O825" i="1"/>
  <c r="O856" i="1"/>
  <c r="O834" i="1"/>
  <c r="O842" i="1"/>
  <c r="O845" i="1"/>
  <c r="O896" i="1"/>
  <c r="O836" i="1"/>
  <c r="O852" i="1"/>
  <c r="O835" i="1"/>
  <c r="O847" i="1"/>
  <c r="O841" i="1"/>
  <c r="O846" i="1"/>
  <c r="O924" i="1"/>
  <c r="O828" i="1"/>
  <c r="O843" i="1"/>
  <c r="O838" i="1"/>
  <c r="O851" i="1"/>
  <c r="O923" i="1"/>
  <c r="O861" i="1"/>
  <c r="O854" i="1"/>
  <c r="O833" i="1"/>
  <c r="O898" i="1"/>
  <c r="O839" i="1"/>
  <c r="O840" i="1"/>
  <c r="O866" i="1"/>
  <c r="O853" i="1"/>
  <c r="O844" i="1"/>
  <c r="O862" i="1"/>
  <c r="O894" i="1"/>
  <c r="O891" i="1"/>
  <c r="O837" i="1"/>
  <c r="O885" i="1"/>
  <c r="O915" i="1"/>
  <c r="O832" i="1"/>
  <c r="O860" i="1"/>
  <c r="O930" i="1"/>
  <c r="O936" i="1"/>
  <c r="O857" i="1"/>
  <c r="O830" i="1"/>
  <c r="O934" i="1"/>
  <c r="O879" i="1"/>
  <c r="O848" i="1"/>
  <c r="O878" i="1"/>
  <c r="O869" i="1"/>
  <c r="O859" i="1"/>
  <c r="O871" i="1"/>
  <c r="O887" i="1"/>
  <c r="O876" i="1"/>
  <c r="O881" i="1"/>
  <c r="O868" i="1"/>
  <c r="O858" i="1"/>
  <c r="O831" i="1"/>
  <c r="O911" i="1"/>
  <c r="O917" i="1"/>
  <c r="O932" i="1"/>
  <c r="O925" i="1"/>
  <c r="O926" i="1"/>
  <c r="O873" i="1"/>
  <c r="O829" i="1"/>
  <c r="O884" i="1"/>
  <c r="O850" i="1"/>
  <c r="O855" i="1"/>
  <c r="O901" i="1"/>
  <c r="O893" i="1"/>
  <c r="O888" i="1"/>
  <c r="O895" i="1"/>
  <c r="O907" i="1"/>
  <c r="O920" i="1"/>
  <c r="O897" i="1"/>
  <c r="O864" i="1"/>
  <c r="O905" i="1"/>
  <c r="O927" i="1"/>
  <c r="O906" i="1"/>
  <c r="O933" i="1"/>
  <c r="O892" i="1"/>
  <c r="O912" i="1"/>
  <c r="O935" i="1"/>
  <c r="O882" i="1"/>
  <c r="O863" i="1"/>
  <c r="O921" i="1"/>
  <c r="O865" i="1"/>
  <c r="O904" i="1"/>
  <c r="O890" i="1"/>
  <c r="O900" i="1"/>
  <c r="O874" i="1"/>
  <c r="O880" i="1"/>
  <c r="O872" i="1"/>
  <c r="O870" i="1"/>
  <c r="O937" i="1"/>
  <c r="O867" i="1"/>
  <c r="O875" i="1"/>
  <c r="O939" i="1"/>
  <c r="O941" i="1"/>
  <c r="O883" i="1"/>
  <c r="O914" i="1"/>
  <c r="O919" i="1"/>
  <c r="O940" i="1"/>
  <c r="O902" i="1"/>
  <c r="O886" i="1"/>
  <c r="O849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2" i="1"/>
  <c r="O943" i="1"/>
  <c r="O944" i="1"/>
  <c r="O945" i="1"/>
  <c r="O946" i="1"/>
  <c r="O947" i="1"/>
  <c r="O950" i="1"/>
  <c r="O948" i="1"/>
  <c r="O949" i="1"/>
  <c r="O951" i="1"/>
  <c r="O952" i="1"/>
  <c r="O953" i="1"/>
  <c r="O954" i="1"/>
  <c r="O957" i="1"/>
  <c r="O956" i="1"/>
  <c r="O960" i="1"/>
  <c r="O958" i="1"/>
  <c r="O959" i="1"/>
  <c r="O955" i="1"/>
  <c r="O980" i="1"/>
  <c r="O963" i="1"/>
  <c r="O981" i="1"/>
  <c r="O962" i="1"/>
  <c r="O961" i="1"/>
  <c r="O971" i="1"/>
  <c r="O974" i="1"/>
  <c r="O969" i="1"/>
  <c r="O978" i="1"/>
  <c r="O977" i="1"/>
  <c r="O972" i="1"/>
  <c r="O968" i="1"/>
  <c r="O982" i="1"/>
  <c r="O979" i="1"/>
  <c r="O966" i="1"/>
  <c r="O964" i="1"/>
  <c r="O975" i="1"/>
  <c r="O965" i="1"/>
  <c r="O967" i="1"/>
  <c r="O976" i="1"/>
  <c r="O973" i="1"/>
  <c r="O970" i="1"/>
  <c r="O983" i="1"/>
  <c r="O985" i="1"/>
  <c r="O988" i="1"/>
  <c r="O987" i="1"/>
  <c r="O986" i="1"/>
  <c r="O984" i="1"/>
  <c r="O989" i="1"/>
  <c r="O990" i="1"/>
  <c r="O995" i="1"/>
  <c r="O996" i="1"/>
  <c r="O991" i="1"/>
  <c r="O997" i="1"/>
  <c r="O994" i="1"/>
  <c r="O993" i="1"/>
  <c r="O998" i="1"/>
  <c r="O992" i="1"/>
  <c r="O999" i="1"/>
  <c r="O1000" i="1"/>
  <c r="O1002" i="1"/>
  <c r="O1001" i="1"/>
  <c r="O1003" i="1"/>
  <c r="O1004" i="1"/>
  <c r="O1014" i="1"/>
  <c r="O1007" i="1"/>
  <c r="O1006" i="1"/>
  <c r="O1009" i="1"/>
  <c r="O1015" i="1"/>
  <c r="O1011" i="1"/>
  <c r="O1005" i="1"/>
  <c r="O1010" i="1"/>
  <c r="O1008" i="1"/>
  <c r="O1012" i="1"/>
  <c r="O1013" i="1"/>
  <c r="O1016" i="1"/>
  <c r="O1017" i="1"/>
  <c r="O1027" i="1"/>
  <c r="O1019" i="1"/>
  <c r="O1078" i="1"/>
  <c r="O1114" i="1"/>
  <c r="O1097" i="1"/>
  <c r="O1026" i="1"/>
  <c r="O1021" i="1"/>
  <c r="O1030" i="1"/>
  <c r="O1031" i="1"/>
  <c r="O1033" i="1"/>
  <c r="O1023" i="1"/>
  <c r="O1139" i="1"/>
  <c r="O1045" i="1"/>
  <c r="O1066" i="1"/>
  <c r="O1029" i="1"/>
  <c r="O1079" i="1"/>
  <c r="O1028" i="1"/>
  <c r="O1032" i="1"/>
  <c r="O1036" i="1"/>
  <c r="O1090" i="1"/>
  <c r="O1034" i="1"/>
  <c r="O1038" i="1"/>
  <c r="O1068" i="1"/>
  <c r="O1037" i="1"/>
  <c r="O1025" i="1"/>
  <c r="O1076" i="1"/>
  <c r="O1096" i="1"/>
  <c r="O1022" i="1"/>
  <c r="O1106" i="1"/>
  <c r="O1018" i="1"/>
  <c r="O1024" i="1"/>
  <c r="O1040" i="1"/>
  <c r="O1098" i="1"/>
  <c r="O1082" i="1"/>
  <c r="O1100" i="1"/>
  <c r="O1134" i="1"/>
  <c r="O1107" i="1"/>
  <c r="O1035" i="1"/>
  <c r="O1091" i="1"/>
  <c r="O1087" i="1"/>
  <c r="O1039" i="1"/>
  <c r="O1071" i="1"/>
  <c r="O1110" i="1"/>
  <c r="O1081" i="1"/>
  <c r="O1041" i="1"/>
  <c r="O1020" i="1"/>
  <c r="O1129" i="1"/>
  <c r="O1104" i="1"/>
  <c r="O1126" i="1"/>
  <c r="O1085" i="1"/>
  <c r="O1138" i="1"/>
  <c r="O1047" i="1"/>
  <c r="O1112" i="1"/>
  <c r="O1042" i="1"/>
  <c r="O1105" i="1"/>
  <c r="O1050" i="1"/>
  <c r="O1064" i="1"/>
  <c r="O1145" i="1"/>
  <c r="O1118" i="1"/>
  <c r="O1108" i="1"/>
  <c r="O1069" i="1"/>
  <c r="O1140" i="1"/>
  <c r="O1120" i="1"/>
  <c r="O1102" i="1"/>
  <c r="O1119" i="1"/>
  <c r="O1067" i="1"/>
  <c r="O1072" i="1"/>
  <c r="O1084" i="1"/>
  <c r="O1117" i="1"/>
  <c r="O1074" i="1"/>
  <c r="O1062" i="1"/>
  <c r="O1137" i="1"/>
  <c r="O1099" i="1"/>
  <c r="O1070" i="1"/>
  <c r="O1077" i="1"/>
  <c r="O1080" i="1"/>
  <c r="O1111" i="1"/>
  <c r="O1095" i="1"/>
  <c r="O1103" i="1"/>
  <c r="O1123" i="1"/>
  <c r="O1093" i="1"/>
  <c r="O1101" i="1"/>
  <c r="O1094" i="1"/>
  <c r="O1131" i="1"/>
  <c r="O1135" i="1"/>
  <c r="O1055" i="1"/>
  <c r="O1088" i="1"/>
  <c r="O1083" i="1"/>
  <c r="O1125" i="1"/>
  <c r="O1132" i="1"/>
  <c r="O1044" i="1"/>
  <c r="O1075" i="1"/>
  <c r="O1116" i="1"/>
  <c r="O1128" i="1"/>
  <c r="O1046" i="1"/>
  <c r="O1092" i="1"/>
  <c r="O1115" i="1"/>
  <c r="O1121" i="1"/>
  <c r="O1141" i="1"/>
  <c r="O1049" i="1"/>
  <c r="O1113" i="1"/>
  <c r="O1130" i="1"/>
  <c r="O1136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7" i="1"/>
  <c r="O1148" i="1"/>
  <c r="O1151" i="1"/>
  <c r="O1150" i="1"/>
  <c r="O1149" i="1"/>
  <c r="O1152" i="1"/>
  <c r="O1162" i="1"/>
  <c r="O1154" i="1"/>
  <c r="O1156" i="1"/>
  <c r="O1157" i="1"/>
  <c r="O1159" i="1"/>
  <c r="O1155" i="1"/>
  <c r="O1160" i="1"/>
  <c r="O1164" i="1"/>
  <c r="O1153" i="1"/>
  <c r="O1158" i="1"/>
  <c r="O1161" i="1"/>
  <c r="O1163" i="1"/>
  <c r="O1165" i="1"/>
  <c r="O1166" i="1"/>
  <c r="O1167" i="1"/>
  <c r="O1168" i="1"/>
  <c r="O1182" i="1"/>
  <c r="O1181" i="1"/>
  <c r="O1170" i="1"/>
  <c r="O1169" i="1"/>
  <c r="O1176" i="1"/>
  <c r="O1177" i="1"/>
  <c r="O1172" i="1"/>
  <c r="O1175" i="1"/>
  <c r="O1173" i="1"/>
  <c r="O1171" i="1"/>
  <c r="O1178" i="1"/>
  <c r="O1180" i="1"/>
  <c r="O1183" i="1"/>
  <c r="O1174" i="1"/>
  <c r="O1179" i="1"/>
  <c r="O1184" i="1"/>
  <c r="O1185" i="1"/>
  <c r="O1186" i="1"/>
  <c r="O1187" i="1"/>
  <c r="O1188" i="1"/>
  <c r="O1196" i="1"/>
  <c r="O1198" i="1"/>
  <c r="O1195" i="1"/>
  <c r="O1197" i="1"/>
  <c r="O1191" i="1"/>
  <c r="O1189" i="1"/>
  <c r="O1190" i="1"/>
  <c r="O1193" i="1"/>
  <c r="O1192" i="1"/>
  <c r="O1194" i="1"/>
  <c r="O1199" i="1"/>
  <c r="O1200" i="1"/>
  <c r="O1201" i="1"/>
  <c r="O1202" i="1"/>
  <c r="O1252" i="1"/>
  <c r="O1212" i="1"/>
  <c r="O1204" i="1"/>
  <c r="O1217" i="1"/>
  <c r="O1255" i="1"/>
  <c r="O1219" i="1"/>
  <c r="O1221" i="1"/>
  <c r="O1225" i="1"/>
  <c r="O1218" i="1"/>
  <c r="O1209" i="1"/>
  <c r="O1205" i="1"/>
  <c r="O1222" i="1"/>
  <c r="O1210" i="1"/>
  <c r="O1220" i="1"/>
  <c r="O1206" i="1"/>
  <c r="O1256" i="1"/>
  <c r="O1207" i="1"/>
  <c r="O1224" i="1"/>
  <c r="O1215" i="1"/>
  <c r="O1211" i="1"/>
  <c r="O1203" i="1"/>
  <c r="O1253" i="1"/>
  <c r="O1251" i="1"/>
  <c r="O1254" i="1"/>
  <c r="O1249" i="1"/>
  <c r="O1250" i="1"/>
  <c r="O1214" i="1"/>
  <c r="O1216" i="1"/>
  <c r="O1243" i="1"/>
  <c r="O1223" i="1"/>
  <c r="O1247" i="1"/>
  <c r="O1248" i="1"/>
  <c r="O1246" i="1"/>
  <c r="O1228" i="1"/>
  <c r="O1245" i="1"/>
  <c r="O1230" i="1"/>
  <c r="O1226" i="1"/>
  <c r="O1208" i="1"/>
  <c r="O1213" i="1"/>
  <c r="O1242" i="1"/>
  <c r="O1237" i="1"/>
  <c r="O1240" i="1"/>
  <c r="O1227" i="1"/>
  <c r="O1235" i="1"/>
  <c r="O1234" i="1"/>
  <c r="O1231" i="1"/>
  <c r="O1244" i="1"/>
  <c r="O1229" i="1"/>
  <c r="O1232" i="1"/>
  <c r="O1233" i="1"/>
  <c r="O1236" i="1"/>
  <c r="O1238" i="1"/>
  <c r="O1239" i="1"/>
  <c r="O1241" i="1"/>
  <c r="O1257" i="1"/>
  <c r="O1258" i="1"/>
  <c r="O1260" i="1"/>
  <c r="O1259" i="1"/>
  <c r="O1261" i="1"/>
  <c r="O1262" i="1"/>
  <c r="O1263" i="1"/>
  <c r="O1264" i="1"/>
  <c r="O1265" i="1"/>
  <c r="O1269" i="1"/>
  <c r="O1271" i="1"/>
  <c r="O1270" i="1"/>
  <c r="O1272" i="1"/>
  <c r="O1268" i="1"/>
  <c r="O1273" i="1"/>
  <c r="O1274" i="1"/>
  <c r="O1267" i="1"/>
  <c r="O1266" i="1"/>
  <c r="O1275" i="1"/>
  <c r="O1276" i="1"/>
  <c r="O1277" i="1"/>
  <c r="O1282" i="1"/>
  <c r="O1279" i="1"/>
  <c r="O1281" i="1"/>
  <c r="O1280" i="1"/>
  <c r="O1278" i="1"/>
  <c r="O1283" i="1"/>
  <c r="O1284" i="1"/>
  <c r="O1285" i="1"/>
  <c r="O1480" i="1"/>
  <c r="O1467" i="1"/>
  <c r="O1503" i="1"/>
  <c r="O1338" i="1"/>
  <c r="O1313" i="1"/>
  <c r="O1308" i="1"/>
  <c r="O1482" i="1"/>
  <c r="O1345" i="1"/>
  <c r="O1366" i="1"/>
  <c r="O1471" i="1"/>
  <c r="O1469" i="1"/>
  <c r="O1317" i="1"/>
  <c r="O1478" i="1"/>
  <c r="O1474" i="1"/>
  <c r="O1371" i="1"/>
  <c r="O1479" i="1"/>
  <c r="O1473" i="1"/>
  <c r="O1477" i="1"/>
  <c r="O1339" i="1"/>
  <c r="O1504" i="1"/>
  <c r="O1299" i="1"/>
  <c r="O1353" i="1"/>
  <c r="O1506" i="1"/>
  <c r="O1343" i="1"/>
  <c r="O1468" i="1"/>
  <c r="O1507" i="1"/>
  <c r="O1306" i="1"/>
  <c r="O1295" i="1"/>
  <c r="O1463" i="1"/>
  <c r="O1336" i="1"/>
  <c r="O1354" i="1"/>
  <c r="O1311" i="1"/>
  <c r="O1315" i="1"/>
  <c r="O1403" i="1"/>
  <c r="O1319" i="1"/>
  <c r="O1399" i="1"/>
  <c r="O1401" i="1"/>
  <c r="O1381" i="1"/>
  <c r="O1375" i="1"/>
  <c r="O1395" i="1"/>
  <c r="O1351" i="1"/>
  <c r="O1470" i="1"/>
  <c r="O1368" i="1"/>
  <c r="O1378" i="1"/>
  <c r="O1387" i="1"/>
  <c r="O1384" i="1"/>
  <c r="O1436" i="1"/>
  <c r="O1466" i="1"/>
  <c r="O1332" i="1"/>
  <c r="O1307" i="1"/>
  <c r="O1363" i="1"/>
  <c r="O1367" i="1"/>
  <c r="O1373" i="1"/>
  <c r="O1348" i="1"/>
  <c r="O1377" i="1"/>
  <c r="O1390" i="1"/>
  <c r="O1398" i="1"/>
  <c r="O1358" i="1"/>
  <c r="O1320" i="1"/>
  <c r="O1323" i="1"/>
  <c r="O1350" i="1"/>
  <c r="O1309" i="1"/>
  <c r="O1369" i="1"/>
  <c r="O1346" i="1"/>
  <c r="O1370" i="1"/>
  <c r="O1389" i="1"/>
  <c r="O1433" i="1"/>
  <c r="O1383" i="1"/>
  <c r="O1352" i="1"/>
  <c r="O1337" i="1"/>
  <c r="O1326" i="1"/>
  <c r="O1400" i="1"/>
  <c r="O1385" i="1"/>
  <c r="O1305" i="1"/>
  <c r="O1293" i="1"/>
  <c r="O1386" i="1"/>
  <c r="O1464" i="1"/>
  <c r="O1301" i="1"/>
  <c r="O1405" i="1"/>
  <c r="O1380" i="1"/>
  <c r="O1302" i="1"/>
  <c r="O1505" i="1"/>
  <c r="O1290" i="1"/>
  <c r="O1397" i="1"/>
  <c r="O1292" i="1"/>
  <c r="O1333" i="1"/>
  <c r="O1476" i="1"/>
  <c r="O1360" i="1"/>
  <c r="O1341" i="1"/>
  <c r="O1312" i="1"/>
  <c r="O1357" i="1"/>
  <c r="O1392" i="1"/>
  <c r="O1376" i="1"/>
  <c r="O1394" i="1"/>
  <c r="O1404" i="1"/>
  <c r="O1362" i="1"/>
  <c r="O1349" i="1"/>
  <c r="O1297" i="1"/>
  <c r="O1359" i="1"/>
  <c r="O1304" i="1"/>
  <c r="O1481" i="1"/>
  <c r="O1300" i="1"/>
  <c r="O1303" i="1"/>
  <c r="O1287" i="1"/>
  <c r="O1316" i="1"/>
  <c r="O1286" i="1"/>
  <c r="O1443" i="1"/>
  <c r="O1472" i="1"/>
  <c r="O1291" i="1"/>
  <c r="O1294" i="1"/>
  <c r="O1475" i="1"/>
  <c r="O1330" i="1"/>
  <c r="O1329" i="1"/>
  <c r="O1288" i="1"/>
  <c r="O1457" i="1"/>
  <c r="O1356" i="1"/>
  <c r="O1372" i="1"/>
  <c r="O1426" i="1"/>
  <c r="O1379" i="1"/>
  <c r="O1355" i="1"/>
  <c r="O1325" i="1"/>
  <c r="O1298" i="1"/>
  <c r="O1310" i="1"/>
  <c r="O1328" i="1"/>
  <c r="O1364" i="1"/>
  <c r="O1340" i="1"/>
  <c r="O1396" i="1"/>
  <c r="O1492" i="1"/>
  <c r="O1465" i="1"/>
  <c r="O1321" i="1"/>
  <c r="O1388" i="1"/>
  <c r="O1439" i="1"/>
  <c r="O1435" i="1"/>
  <c r="O1417" i="1"/>
  <c r="O1361" i="1"/>
  <c r="O1391" i="1"/>
  <c r="O1502" i="1"/>
  <c r="O1374" i="1"/>
  <c r="O1296" i="1"/>
  <c r="O1289" i="1"/>
  <c r="O1440" i="1"/>
  <c r="O1402" i="1"/>
  <c r="O1393" i="1"/>
  <c r="O1322" i="1"/>
  <c r="O1327" i="1"/>
  <c r="O1421" i="1"/>
  <c r="O1496" i="1"/>
  <c r="O1429" i="1"/>
  <c r="O1331" i="1"/>
  <c r="O1432" i="1"/>
  <c r="O1347" i="1"/>
  <c r="O1490" i="1"/>
  <c r="O1414" i="1"/>
  <c r="O1406" i="1"/>
  <c r="O1365" i="1"/>
  <c r="O1423" i="1"/>
  <c r="O1441" i="1"/>
  <c r="O1487" i="1"/>
  <c r="O1458" i="1"/>
  <c r="O1324" i="1"/>
  <c r="O1382" i="1"/>
  <c r="O1407" i="1"/>
  <c r="O1483" i="1"/>
  <c r="O1344" i="1"/>
  <c r="O1415" i="1"/>
  <c r="O1425" i="1"/>
  <c r="O1493" i="1"/>
  <c r="O1438" i="1"/>
  <c r="O1449" i="1"/>
  <c r="O1410" i="1"/>
  <c r="O1500" i="1"/>
  <c r="O1419" i="1"/>
  <c r="O1485" i="1"/>
  <c r="O1488" i="1"/>
  <c r="O1430" i="1"/>
  <c r="O1494" i="1"/>
  <c r="O1314" i="1"/>
  <c r="O1424" i="1"/>
  <c r="O1408" i="1"/>
  <c r="O1409" i="1"/>
  <c r="O1437" i="1"/>
  <c r="O1456" i="1"/>
  <c r="O1413" i="1"/>
  <c r="O1420" i="1"/>
  <c r="O1484" i="1"/>
  <c r="O1501" i="1"/>
  <c r="O1422" i="1"/>
  <c r="O1453" i="1"/>
  <c r="O1318" i="1"/>
  <c r="O1412" i="1"/>
  <c r="O1416" i="1"/>
  <c r="O1442" i="1"/>
  <c r="O1452" i="1"/>
  <c r="O1499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10" i="1"/>
  <c r="O1509" i="1"/>
  <c r="O1508" i="1"/>
  <c r="O1511" i="1"/>
  <c r="O1512" i="1"/>
  <c r="O1513" i="1"/>
  <c r="O1514" i="1"/>
  <c r="O1516" i="1"/>
  <c r="O1515" i="1"/>
  <c r="O1517" i="1"/>
  <c r="O1524" i="1"/>
  <c r="O1523" i="1"/>
  <c r="O1520" i="1"/>
  <c r="O1519" i="1"/>
  <c r="O1525" i="1"/>
  <c r="O1522" i="1"/>
  <c r="O1518" i="1"/>
  <c r="O1521" i="1"/>
  <c r="O1526" i="1"/>
  <c r="O1527" i="1"/>
  <c r="O1528" i="1"/>
  <c r="O1535" i="1"/>
  <c r="O1532" i="1"/>
  <c r="O1536" i="1"/>
  <c r="O1538" i="1"/>
  <c r="O1541" i="1"/>
  <c r="O1534" i="1"/>
  <c r="O1539" i="1"/>
  <c r="O1531" i="1"/>
  <c r="O1542" i="1"/>
  <c r="O1530" i="1"/>
  <c r="O1540" i="1"/>
  <c r="O1537" i="1"/>
  <c r="O1533" i="1"/>
  <c r="O1529" i="1"/>
  <c r="O1548" i="1"/>
  <c r="O1544" i="1"/>
  <c r="O1545" i="1"/>
  <c r="O1543" i="1"/>
  <c r="O1547" i="1"/>
  <c r="O1546" i="1"/>
  <c r="O1549" i="1"/>
  <c r="O1550" i="1"/>
  <c r="O1551" i="1"/>
  <c r="O1552" i="1"/>
  <c r="O1553" i="1"/>
  <c r="O1554" i="1"/>
  <c r="O1555" i="1"/>
  <c r="O1556" i="1"/>
  <c r="O1557" i="1"/>
  <c r="O1558" i="1"/>
  <c r="O1568" i="1"/>
  <c r="O1570" i="1"/>
  <c r="O1572" i="1"/>
  <c r="O1569" i="1"/>
  <c r="O1574" i="1"/>
  <c r="O1559" i="1"/>
  <c r="O1567" i="1"/>
  <c r="O1562" i="1"/>
  <c r="O1565" i="1"/>
  <c r="O1573" i="1"/>
  <c r="O1563" i="1"/>
  <c r="O1561" i="1"/>
  <c r="O1560" i="1"/>
  <c r="O1566" i="1"/>
  <c r="O1564" i="1"/>
  <c r="O1571" i="1"/>
  <c r="O1576" i="1"/>
  <c r="O1575" i="1"/>
  <c r="O1577" i="1"/>
  <c r="O1578" i="1"/>
  <c r="O1579" i="1"/>
  <c r="O1659" i="1"/>
  <c r="O1633" i="1"/>
  <c r="O1609" i="1"/>
  <c r="O1627" i="1"/>
  <c r="O1646" i="1"/>
  <c r="O1632" i="1"/>
  <c r="O1618" i="1"/>
  <c r="O1619" i="1"/>
  <c r="O1635" i="1"/>
  <c r="O1617" i="1"/>
  <c r="O1655" i="1"/>
  <c r="O1628" i="1"/>
  <c r="O1608" i="1"/>
  <c r="O1660" i="1"/>
  <c r="O1658" i="1"/>
  <c r="O1624" i="1"/>
  <c r="O1645" i="1"/>
  <c r="O1631" i="1"/>
  <c r="O1623" i="1"/>
  <c r="O1607" i="1"/>
  <c r="O1647" i="1"/>
  <c r="O1612" i="1"/>
  <c r="O1649" i="1"/>
  <c r="O1616" i="1"/>
  <c r="O1638" i="1"/>
  <c r="O1654" i="1"/>
  <c r="O1593" i="1"/>
  <c r="O1634" i="1"/>
  <c r="O1630" i="1"/>
  <c r="O1651" i="1"/>
  <c r="O1606" i="1"/>
  <c r="O1650" i="1"/>
  <c r="O1652" i="1"/>
  <c r="O1603" i="1"/>
  <c r="O1643" i="1"/>
  <c r="O1637" i="1"/>
  <c r="O1629" i="1"/>
  <c r="O1648" i="1"/>
  <c r="O1657" i="1"/>
  <c r="O1653" i="1"/>
  <c r="O1636" i="1"/>
  <c r="O1605" i="1"/>
  <c r="O1621" i="1"/>
  <c r="O1641" i="1"/>
  <c r="O1611" i="1"/>
  <c r="O1587" i="1"/>
  <c r="O1620" i="1"/>
  <c r="O1604" i="1"/>
  <c r="O1656" i="1"/>
  <c r="O1610" i="1"/>
  <c r="O1644" i="1"/>
  <c r="O1626" i="1"/>
  <c r="O1622" i="1"/>
  <c r="O1640" i="1"/>
  <c r="O1592" i="1"/>
  <c r="O1615" i="1"/>
  <c r="O1613" i="1"/>
  <c r="O1625" i="1"/>
  <c r="O1642" i="1"/>
  <c r="O1661" i="1"/>
  <c r="O1614" i="1"/>
  <c r="O1639" i="1"/>
  <c r="O1602" i="1"/>
  <c r="O1597" i="1"/>
  <c r="O1580" i="1"/>
  <c r="O1596" i="1"/>
  <c r="O1584" i="1"/>
  <c r="O1598" i="1"/>
  <c r="O1581" i="1"/>
  <c r="O1585" i="1"/>
  <c r="O1583" i="1"/>
  <c r="O1595" i="1"/>
  <c r="O1589" i="1"/>
  <c r="O1600" i="1"/>
  <c r="O1582" i="1"/>
  <c r="O1586" i="1"/>
  <c r="O1588" i="1"/>
  <c r="O1590" i="1"/>
  <c r="O1591" i="1"/>
  <c r="O1594" i="1"/>
  <c r="O1599" i="1"/>
  <c r="O1601" i="1"/>
  <c r="O1664" i="1"/>
  <c r="O1663" i="1"/>
  <c r="O1662" i="1"/>
  <c r="O1666" i="1"/>
  <c r="O1665" i="1"/>
  <c r="O1667" i="1"/>
  <c r="O1668" i="1"/>
  <c r="O1669" i="1"/>
  <c r="O1683" i="1"/>
  <c r="O1676" i="1"/>
  <c r="O1693" i="1"/>
  <c r="O1686" i="1"/>
  <c r="O1670" i="1"/>
  <c r="O1679" i="1"/>
  <c r="O1702" i="1"/>
  <c r="O1681" i="1"/>
  <c r="O1678" i="1"/>
  <c r="O1689" i="1"/>
  <c r="O1671" i="1"/>
  <c r="O1675" i="1"/>
  <c r="O1699" i="1"/>
  <c r="O1691" i="1"/>
  <c r="O1694" i="1"/>
  <c r="O1673" i="1"/>
  <c r="O1716" i="1"/>
  <c r="O1674" i="1"/>
  <c r="O1680" i="1"/>
  <c r="O1690" i="1"/>
  <c r="O1697" i="1"/>
  <c r="O1677" i="1"/>
  <c r="O1706" i="1"/>
  <c r="O1682" i="1"/>
  <c r="O1713" i="1"/>
  <c r="O1672" i="1"/>
  <c r="O1685" i="1"/>
  <c r="O1692" i="1"/>
  <c r="O1709" i="1"/>
  <c r="O1687" i="1"/>
  <c r="O1695" i="1"/>
  <c r="O1701" i="1"/>
  <c r="O1711" i="1"/>
  <c r="O1705" i="1"/>
  <c r="O1715" i="1"/>
  <c r="O1712" i="1"/>
  <c r="O1688" i="1"/>
  <c r="O1703" i="1"/>
  <c r="O1696" i="1"/>
  <c r="O1704" i="1"/>
  <c r="O1684" i="1"/>
  <c r="O1698" i="1"/>
  <c r="O1700" i="1"/>
  <c r="O1707" i="1"/>
  <c r="O1708" i="1"/>
  <c r="O1710" i="1"/>
  <c r="O1714" i="1"/>
  <c r="O1717" i="1"/>
  <c r="O1719" i="1"/>
  <c r="O1718" i="1"/>
  <c r="O1720" i="1"/>
  <c r="O1750" i="1"/>
  <c r="O1748" i="1"/>
  <c r="O1755" i="1"/>
  <c r="O1751" i="1"/>
  <c r="O1753" i="1"/>
  <c r="O1752" i="1"/>
  <c r="O1749" i="1"/>
  <c r="O1756" i="1"/>
  <c r="O1762" i="1"/>
  <c r="O1747" i="1"/>
  <c r="O1746" i="1"/>
  <c r="O1745" i="1"/>
  <c r="O1759" i="1"/>
  <c r="O1758" i="1"/>
  <c r="O1761" i="1"/>
  <c r="O1754" i="1"/>
  <c r="O1728" i="1"/>
  <c r="O1744" i="1"/>
  <c r="O1743" i="1"/>
  <c r="O1760" i="1"/>
  <c r="O1730" i="1"/>
  <c r="O1739" i="1"/>
  <c r="O1725" i="1"/>
  <c r="O1727" i="1"/>
  <c r="O1722" i="1"/>
  <c r="O1763" i="1"/>
  <c r="O1737" i="1"/>
  <c r="O1721" i="1"/>
  <c r="O1726" i="1"/>
  <c r="O1757" i="1"/>
  <c r="O1738" i="1"/>
  <c r="O1740" i="1"/>
  <c r="O1724" i="1"/>
  <c r="O1729" i="1"/>
  <c r="O1736" i="1"/>
  <c r="O1741" i="1"/>
  <c r="O1723" i="1"/>
  <c r="O1731" i="1"/>
  <c r="O1732" i="1"/>
  <c r="O1733" i="1"/>
  <c r="O1734" i="1"/>
  <c r="O1735" i="1"/>
  <c r="O1742" i="1"/>
  <c r="O1764" i="1"/>
  <c r="O1765" i="1"/>
  <c r="O1766" i="1"/>
  <c r="O1767" i="1"/>
  <c r="O1768" i="1"/>
  <c r="O1777" i="1"/>
  <c r="O1772" i="1"/>
  <c r="O1782" i="1"/>
  <c r="O1785" i="1"/>
  <c r="O1784" i="1"/>
  <c r="O1787" i="1"/>
  <c r="O1781" i="1"/>
  <c r="O1769" i="1"/>
  <c r="O1786" i="1"/>
  <c r="O1775" i="1"/>
  <c r="O1789" i="1"/>
  <c r="O1783" i="1"/>
  <c r="O1776" i="1"/>
  <c r="O1771" i="1"/>
  <c r="O1780" i="1"/>
  <c r="O1788" i="1"/>
  <c r="O1773" i="1"/>
  <c r="O1774" i="1"/>
  <c r="O1779" i="1"/>
  <c r="O1778" i="1"/>
  <c r="O1770" i="1"/>
  <c r="O1790" i="1"/>
  <c r="O1791" i="1"/>
  <c r="O1792" i="1"/>
  <c r="O1794" i="1"/>
  <c r="O1793" i="1"/>
  <c r="O1795" i="1"/>
  <c r="O1848" i="1"/>
  <c r="O1830" i="1"/>
  <c r="O1854" i="1"/>
  <c r="O1856" i="1"/>
  <c r="O1832" i="1"/>
  <c r="O1857" i="1"/>
  <c r="O1845" i="1"/>
  <c r="O1836" i="1"/>
  <c r="O1810" i="1"/>
  <c r="O1797" i="1"/>
  <c r="O1838" i="1"/>
  <c r="O1802" i="1"/>
  <c r="O1819" i="1"/>
  <c r="O1852" i="1"/>
  <c r="O1807" i="1"/>
  <c r="O1829" i="1"/>
  <c r="O1799" i="1"/>
  <c r="O1860" i="1"/>
  <c r="O1816" i="1"/>
  <c r="O1806" i="1"/>
  <c r="O1805" i="1"/>
  <c r="O1873" i="1"/>
  <c r="O1798" i="1"/>
  <c r="O1861" i="1"/>
  <c r="O1823" i="1"/>
  <c r="O1850" i="1"/>
  <c r="O1849" i="1"/>
  <c r="O1826" i="1"/>
  <c r="O1859" i="1"/>
  <c r="O1866" i="1"/>
  <c r="O1844" i="1"/>
  <c r="O1831" i="1"/>
  <c r="O1803" i="1"/>
  <c r="O1800" i="1"/>
  <c r="O1827" i="1"/>
  <c r="O1841" i="1"/>
  <c r="O1843" i="1"/>
  <c r="O1858" i="1"/>
  <c r="O1828" i="1"/>
  <c r="O1839" i="1"/>
  <c r="O1822" i="1"/>
  <c r="O1804" i="1"/>
  <c r="O1846" i="1"/>
  <c r="O1864" i="1"/>
  <c r="O1853" i="1"/>
  <c r="O1870" i="1"/>
  <c r="O1835" i="1"/>
  <c r="O1833" i="1"/>
  <c r="O1840" i="1"/>
  <c r="O1862" i="1"/>
  <c r="O1847" i="1"/>
  <c r="O1796" i="1"/>
  <c r="O1842" i="1"/>
  <c r="O1814" i="1"/>
  <c r="O1855" i="1"/>
  <c r="O1825" i="1"/>
  <c r="O1808" i="1"/>
  <c r="O1809" i="1"/>
  <c r="O1837" i="1"/>
  <c r="O1818" i="1"/>
  <c r="O1834" i="1"/>
  <c r="O1811" i="1"/>
  <c r="O1872" i="1"/>
  <c r="O1851" i="1"/>
  <c r="O1824" i="1"/>
  <c r="O1874" i="1"/>
  <c r="O1868" i="1"/>
  <c r="O1801" i="1"/>
  <c r="O1877" i="1"/>
  <c r="O1813" i="1"/>
  <c r="O1875" i="1"/>
  <c r="O1876" i="1"/>
  <c r="O1821" i="1"/>
  <c r="O1812" i="1"/>
  <c r="O1865" i="1"/>
  <c r="O1869" i="1"/>
  <c r="O1867" i="1"/>
  <c r="O1815" i="1"/>
  <c r="O1817" i="1"/>
  <c r="O1820" i="1"/>
  <c r="O1863" i="1"/>
  <c r="O1871" i="1"/>
  <c r="O1878" i="1"/>
  <c r="O1879" i="1"/>
  <c r="O1880" i="1"/>
  <c r="O1881" i="1"/>
  <c r="O1882" i="1"/>
  <c r="O1883" i="1"/>
  <c r="O1884" i="1"/>
  <c r="O1886" i="1"/>
  <c r="O1885" i="1"/>
  <c r="O1887" i="1"/>
  <c r="O1888" i="1"/>
  <c r="O1919" i="1"/>
  <c r="O1912" i="1"/>
  <c r="O1908" i="1"/>
  <c r="O1892" i="1"/>
  <c r="O1893" i="1"/>
  <c r="O1897" i="1"/>
  <c r="O1899" i="1"/>
  <c r="O1911" i="1"/>
  <c r="O1922" i="1"/>
  <c r="O1890" i="1"/>
  <c r="O1889" i="1"/>
  <c r="O1914" i="1"/>
  <c r="O1902" i="1"/>
  <c r="O1903" i="1"/>
  <c r="O1895" i="1"/>
  <c r="O1891" i="1"/>
  <c r="O1923" i="1"/>
  <c r="O1900" i="1"/>
  <c r="O1905" i="1"/>
  <c r="O1901" i="1"/>
  <c r="O1896" i="1"/>
  <c r="O1894" i="1"/>
  <c r="O1915" i="1"/>
  <c r="O1898" i="1"/>
  <c r="O1910" i="1"/>
  <c r="O1920" i="1"/>
  <c r="O1921" i="1"/>
  <c r="O1918" i="1"/>
  <c r="O1909" i="1"/>
  <c r="O1916" i="1"/>
  <c r="O1906" i="1"/>
  <c r="O1907" i="1"/>
  <c r="O1904" i="1"/>
  <c r="O1913" i="1"/>
  <c r="O1917" i="1"/>
  <c r="O1924" i="1"/>
  <c r="O1926" i="1"/>
  <c r="O1925" i="1"/>
  <c r="O1928" i="1"/>
  <c r="O1927" i="1"/>
  <c r="O1929" i="1"/>
  <c r="O1930" i="1"/>
  <c r="O1931" i="1"/>
  <c r="O2016" i="1"/>
  <c r="O1973" i="1"/>
  <c r="O2078" i="1"/>
  <c r="O1950" i="1"/>
  <c r="O2015" i="1"/>
  <c r="O1980" i="1"/>
  <c r="O1975" i="1"/>
  <c r="O2066" i="1"/>
  <c r="O2013" i="1"/>
  <c r="O2072" i="1"/>
  <c r="O1956" i="1"/>
  <c r="O1947" i="1"/>
  <c r="O1943" i="1"/>
  <c r="O1946" i="1"/>
  <c r="O2036" i="1"/>
  <c r="O2199" i="1"/>
  <c r="O1966" i="1"/>
  <c r="O1981" i="1"/>
  <c r="O2003" i="1"/>
  <c r="O1968" i="1"/>
  <c r="O2189" i="1"/>
  <c r="O1979" i="1"/>
  <c r="O2227" i="1"/>
  <c r="O2021" i="1"/>
  <c r="O1982" i="1"/>
  <c r="O2054" i="1"/>
  <c r="O1958" i="1"/>
  <c r="O1945" i="1"/>
  <c r="O2041" i="1"/>
  <c r="O2037" i="1"/>
  <c r="O2077" i="1"/>
  <c r="O1957" i="1"/>
  <c r="O2025" i="1"/>
  <c r="O2027" i="1"/>
  <c r="O2075" i="1"/>
  <c r="O2011" i="1"/>
  <c r="O1970" i="1"/>
  <c r="O2194" i="1"/>
  <c r="O2050" i="1"/>
  <c r="O2024" i="1"/>
  <c r="O2008" i="1"/>
  <c r="O2029" i="1"/>
  <c r="O2006" i="1"/>
  <c r="O1971" i="1"/>
  <c r="O2064" i="1"/>
  <c r="O1963" i="1"/>
  <c r="O2004" i="1"/>
  <c r="O1953" i="1"/>
  <c r="O2049" i="1"/>
  <c r="O1960" i="1"/>
  <c r="O1952" i="1"/>
  <c r="O2012" i="1"/>
  <c r="O2187" i="1"/>
  <c r="O2018" i="1"/>
  <c r="O1962" i="1"/>
  <c r="O2067" i="1"/>
  <c r="O2074" i="1"/>
  <c r="O2058" i="1"/>
  <c r="O2034" i="1"/>
  <c r="O1976" i="1"/>
  <c r="O2032" i="1"/>
  <c r="O1969" i="1"/>
  <c r="O1954" i="1"/>
  <c r="O2195" i="1"/>
  <c r="O2020" i="1"/>
  <c r="O2071" i="1"/>
  <c r="O2033" i="1"/>
  <c r="O2051" i="1"/>
  <c r="O2079" i="1"/>
  <c r="O1972" i="1"/>
  <c r="O2073" i="1"/>
  <c r="O2196" i="1"/>
  <c r="O2200" i="1"/>
  <c r="O1951" i="1"/>
  <c r="O1959" i="1"/>
  <c r="O2062" i="1"/>
  <c r="O2118" i="1"/>
  <c r="O2052" i="1"/>
  <c r="O2035" i="1"/>
  <c r="O2061" i="1"/>
  <c r="O2047" i="1"/>
  <c r="O2056" i="1"/>
  <c r="O2038" i="1"/>
  <c r="O2007" i="1"/>
  <c r="O2192" i="1"/>
  <c r="O2180" i="1"/>
  <c r="O1955" i="1"/>
  <c r="O2040" i="1"/>
  <c r="O1977" i="1"/>
  <c r="O2028" i="1"/>
  <c r="O2019" i="1"/>
  <c r="O2059" i="1"/>
  <c r="O2039" i="1"/>
  <c r="O2081" i="1"/>
  <c r="O2186" i="1"/>
  <c r="O2204" i="1"/>
  <c r="O2070" i="1"/>
  <c r="O2080" i="1"/>
  <c r="O2226" i="1"/>
  <c r="O1965" i="1"/>
  <c r="O2026" i="1"/>
  <c r="O2190" i="1"/>
  <c r="O2188" i="1"/>
  <c r="O2170" i="1"/>
  <c r="O2093" i="1"/>
  <c r="O2159" i="1"/>
  <c r="O2225" i="1"/>
  <c r="O2229" i="1"/>
  <c r="O2160" i="1"/>
  <c r="O2228" i="1"/>
  <c r="O1964" i="1"/>
  <c r="O1940" i="1"/>
  <c r="O2043" i="1"/>
  <c r="O2110" i="1"/>
  <c r="O1974" i="1"/>
  <c r="O2046" i="1"/>
  <c r="O2198" i="1"/>
  <c r="O2184" i="1"/>
  <c r="O1961" i="1"/>
  <c r="O2139" i="1"/>
  <c r="O2023" i="1"/>
  <c r="O1978" i="1"/>
  <c r="O2201" i="1"/>
  <c r="O1967" i="1"/>
  <c r="O2044" i="1"/>
  <c r="O2048" i="1"/>
  <c r="O2014" i="1"/>
  <c r="O2009" i="1"/>
  <c r="O2105" i="1"/>
  <c r="O1948" i="1"/>
  <c r="O1941" i="1"/>
  <c r="O2202" i="1"/>
  <c r="O2053" i="1"/>
  <c r="O1935" i="1"/>
  <c r="O2057" i="1"/>
  <c r="O2092" i="1"/>
  <c r="O2031" i="1"/>
  <c r="O2185" i="1"/>
  <c r="O1938" i="1"/>
  <c r="O1944" i="1"/>
  <c r="O2017" i="1"/>
  <c r="O2223" i="1"/>
  <c r="O2129" i="1"/>
  <c r="O2122" i="1"/>
  <c r="O2042" i="1"/>
  <c r="O2087" i="1"/>
  <c r="O2115" i="1"/>
  <c r="O2045" i="1"/>
  <c r="O2214" i="1"/>
  <c r="O2178" i="1"/>
  <c r="O1936" i="1"/>
  <c r="O2094" i="1"/>
  <c r="O2191" i="1"/>
  <c r="O2100" i="1"/>
  <c r="O2065" i="1"/>
  <c r="O2166" i="1"/>
  <c r="O1934" i="1"/>
  <c r="O2197" i="1"/>
  <c r="O2063" i="1"/>
  <c r="O2182" i="1"/>
  <c r="O2175" i="1"/>
  <c r="O2116" i="1"/>
  <c r="O2107" i="1"/>
  <c r="O2082" i="1"/>
  <c r="O2164" i="1"/>
  <c r="O2055" i="1"/>
  <c r="O2213" i="1"/>
  <c r="O2147" i="1"/>
  <c r="O2212" i="1"/>
  <c r="O2068" i="1"/>
  <c r="O2060" i="1"/>
  <c r="O2111" i="1"/>
  <c r="O2173" i="1"/>
  <c r="O2096" i="1"/>
  <c r="O2176" i="1"/>
  <c r="O2088" i="1"/>
  <c r="O2083" i="1"/>
  <c r="O2101" i="1"/>
  <c r="O2030" i="1"/>
  <c r="O2222" i="1"/>
  <c r="O2167" i="1"/>
  <c r="O2090" i="1"/>
  <c r="O2117" i="1"/>
  <c r="O2165" i="1"/>
  <c r="O2086" i="1"/>
  <c r="O1986" i="1"/>
  <c r="O2183" i="1"/>
  <c r="O2091" i="1"/>
  <c r="O2099" i="1"/>
  <c r="O2168" i="1"/>
  <c r="O2022" i="1"/>
  <c r="O2149" i="1"/>
  <c r="O1937" i="1"/>
  <c r="O2179" i="1"/>
  <c r="O2097" i="1"/>
  <c r="O2220" i="1"/>
  <c r="O1933" i="1"/>
  <c r="O2108" i="1"/>
  <c r="O1989" i="1"/>
  <c r="O2103" i="1"/>
  <c r="O2205" i="1"/>
  <c r="O2109" i="1"/>
  <c r="O2113" i="1"/>
  <c r="O2134" i="1"/>
  <c r="O2121" i="1"/>
  <c r="O2112" i="1"/>
  <c r="O2209" i="1"/>
  <c r="O2206" i="1"/>
  <c r="O2010" i="1"/>
  <c r="O2119" i="1"/>
  <c r="O2216" i="1"/>
  <c r="O2177" i="1"/>
  <c r="O2084" i="1"/>
  <c r="O2141" i="1"/>
  <c r="O2181" i="1"/>
  <c r="O2005" i="1"/>
  <c r="O2089" i="1"/>
  <c r="O2095" i="1"/>
  <c r="O2158" i="1"/>
  <c r="O1985" i="1"/>
  <c r="O2104" i="1"/>
  <c r="O2120" i="1"/>
  <c r="O1932" i="1"/>
  <c r="O2207" i="1"/>
  <c r="O2208" i="1"/>
  <c r="O1939" i="1"/>
  <c r="O1942" i="1"/>
  <c r="O2106" i="1"/>
  <c r="O2210" i="1"/>
  <c r="O2221" i="1"/>
  <c r="O2174" i="1"/>
  <c r="O2193" i="1"/>
  <c r="O2217" i="1"/>
  <c r="O2127" i="1"/>
  <c r="O2085" i="1"/>
  <c r="O2102" i="1"/>
  <c r="O2224" i="1"/>
  <c r="O1949" i="1"/>
  <c r="O2211" i="1"/>
  <c r="O2000" i="1"/>
  <c r="O2172" i="1"/>
  <c r="O2069" i="1"/>
  <c r="O2002" i="1"/>
  <c r="O2076" i="1"/>
  <c r="O2098" i="1"/>
  <c r="O2146" i="1"/>
  <c r="O2144" i="1"/>
  <c r="O2142" i="1"/>
  <c r="O1992" i="1"/>
  <c r="O2137" i="1"/>
  <c r="O2163" i="1"/>
  <c r="O2219" i="1"/>
  <c r="O2203" i="1"/>
  <c r="O2152" i="1"/>
  <c r="O1983" i="1"/>
  <c r="O2218" i="1"/>
  <c r="O2124" i="1"/>
  <c r="O2114" i="1"/>
  <c r="O2123" i="1"/>
  <c r="O2001" i="1"/>
  <c r="O2131" i="1"/>
  <c r="O2145" i="1"/>
  <c r="O2169" i="1"/>
  <c r="O2171" i="1"/>
  <c r="O1993" i="1"/>
  <c r="O2140" i="1"/>
  <c r="O2153" i="1"/>
  <c r="O2126" i="1"/>
  <c r="O2157" i="1"/>
  <c r="O2136" i="1"/>
  <c r="O2132" i="1"/>
  <c r="O2162" i="1"/>
  <c r="O1997" i="1"/>
  <c r="O1987" i="1"/>
  <c r="O1991" i="1"/>
  <c r="O2125" i="1"/>
  <c r="O2154" i="1"/>
  <c r="O2138" i="1"/>
  <c r="O2155" i="1"/>
  <c r="O2161" i="1"/>
  <c r="O1990" i="1"/>
  <c r="O2130" i="1"/>
  <c r="O2133" i="1"/>
  <c r="O2135" i="1"/>
  <c r="O2128" i="1"/>
  <c r="O2215" i="1"/>
  <c r="O1994" i="1"/>
  <c r="O2150" i="1"/>
  <c r="O2156" i="1"/>
  <c r="O1988" i="1"/>
  <c r="O2148" i="1"/>
  <c r="O1984" i="1"/>
  <c r="O1995" i="1"/>
  <c r="O1996" i="1"/>
  <c r="O1998" i="1"/>
  <c r="O1999" i="1"/>
  <c r="O2143" i="1"/>
  <c r="O2151" i="1"/>
  <c r="O2230" i="1"/>
  <c r="O2231" i="1"/>
  <c r="O2233" i="1"/>
  <c r="O2234" i="1"/>
  <c r="O2232" i="1"/>
  <c r="O2237" i="1"/>
  <c r="O2235" i="1"/>
  <c r="O2236" i="1"/>
  <c r="O2238" i="1"/>
  <c r="O2239" i="1"/>
  <c r="O2241" i="1"/>
  <c r="O2240" i="1"/>
  <c r="O2242" i="1"/>
  <c r="O2243" i="1"/>
  <c r="O2252" i="1"/>
  <c r="O2272" i="1"/>
  <c r="O2244" i="1"/>
  <c r="O2247" i="1"/>
  <c r="O2269" i="1"/>
  <c r="O2271" i="1"/>
  <c r="O2270" i="1"/>
  <c r="O2254" i="1"/>
  <c r="O2249" i="1"/>
  <c r="O2246" i="1"/>
  <c r="O2261" i="1"/>
  <c r="O2259" i="1"/>
  <c r="O2253" i="1"/>
  <c r="O2257" i="1"/>
  <c r="O2266" i="1"/>
  <c r="O2245" i="1"/>
  <c r="O2255" i="1"/>
  <c r="O2265" i="1"/>
  <c r="O2262" i="1"/>
  <c r="O2263" i="1"/>
  <c r="O2250" i="1"/>
  <c r="O2251" i="1"/>
  <c r="O2264" i="1"/>
  <c r="O2268" i="1"/>
  <c r="O2260" i="1"/>
  <c r="O2248" i="1"/>
  <c r="O2256" i="1"/>
  <c r="O2258" i="1"/>
  <c r="O2267" i="1"/>
  <c r="O2273" i="1"/>
  <c r="O2274" i="1"/>
  <c r="O2275" i="1"/>
  <c r="O2276" i="1"/>
  <c r="O2277" i="1"/>
  <c r="O2278" i="1"/>
  <c r="O2279" i="1"/>
  <c r="O2280" i="1"/>
  <c r="O2281" i="1"/>
  <c r="O2282" i="1"/>
  <c r="O2286" i="1"/>
  <c r="O2287" i="1"/>
  <c r="O2285" i="1"/>
  <c r="O2284" i="1"/>
  <c r="O2283" i="1"/>
  <c r="O2288" i="1"/>
  <c r="O2289" i="1"/>
  <c r="O2290" i="1"/>
  <c r="O2291" i="1"/>
  <c r="O2329" i="1"/>
  <c r="O2338" i="1"/>
  <c r="O2312" i="1"/>
  <c r="O2341" i="1"/>
  <c r="O2310" i="1"/>
  <c r="O2342" i="1"/>
  <c r="O2332" i="1"/>
  <c r="O2300" i="1"/>
  <c r="O2334" i="1"/>
  <c r="O2331" i="1"/>
  <c r="O2337" i="1"/>
  <c r="O2330" i="1"/>
  <c r="O2307" i="1"/>
  <c r="O2318" i="1"/>
  <c r="O2340" i="1"/>
  <c r="O2339" i="1"/>
  <c r="O2333" i="1"/>
  <c r="O2298" i="1"/>
  <c r="O2313" i="1"/>
  <c r="O2315" i="1"/>
  <c r="O2296" i="1"/>
  <c r="O2305" i="1"/>
  <c r="O2303" i="1"/>
  <c r="O2311" i="1"/>
  <c r="O2320" i="1"/>
  <c r="O2306" i="1"/>
  <c r="O2322" i="1"/>
  <c r="O2293" i="1"/>
  <c r="O2323" i="1"/>
  <c r="O2336" i="1"/>
  <c r="O2304" i="1"/>
  <c r="O2308" i="1"/>
  <c r="O2314" i="1"/>
  <c r="O2321" i="1"/>
  <c r="O2368" i="1"/>
  <c r="O2317" i="1"/>
  <c r="O2294" i="1"/>
  <c r="O2309" i="1"/>
  <c r="O2316" i="1"/>
  <c r="O2383" i="1"/>
  <c r="O2292" i="1"/>
  <c r="O2326" i="1"/>
  <c r="O2297" i="1"/>
  <c r="O2335" i="1"/>
  <c r="O2361" i="1"/>
  <c r="O2301" i="1"/>
  <c r="O2389" i="1"/>
  <c r="O2299" i="1"/>
  <c r="O2295" i="1"/>
  <c r="O2302" i="1"/>
  <c r="O2387" i="1"/>
  <c r="O2369" i="1"/>
  <c r="O2390" i="1"/>
  <c r="O2385" i="1"/>
  <c r="O2319" i="1"/>
  <c r="O2378" i="1"/>
  <c r="O2345" i="1"/>
  <c r="O2350" i="1"/>
  <c r="O2374" i="1"/>
  <c r="O2325" i="1"/>
  <c r="O2364" i="1"/>
  <c r="O2328" i="1"/>
  <c r="O2353" i="1"/>
  <c r="O2370" i="1"/>
  <c r="O2324" i="1"/>
  <c r="O2372" i="1"/>
  <c r="O2327" i="1"/>
  <c r="O2384" i="1"/>
  <c r="O2357" i="1"/>
  <c r="O2382" i="1"/>
  <c r="O2375" i="1"/>
  <c r="O2395" i="1"/>
  <c r="O2348" i="1"/>
  <c r="O2391" i="1"/>
  <c r="O2356" i="1"/>
  <c r="O2393" i="1"/>
  <c r="O2349" i="1"/>
  <c r="O2376" i="1"/>
  <c r="O2386" i="1"/>
  <c r="O2396" i="1"/>
  <c r="O2362" i="1"/>
  <c r="O2346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8" i="1"/>
  <c r="O2399" i="1"/>
  <c r="O2400" i="1"/>
  <c r="O2401" i="1"/>
  <c r="O2402" i="1"/>
  <c r="O2403" i="1"/>
  <c r="O2405" i="1"/>
  <c r="O2404" i="1"/>
  <c r="O2406" i="1"/>
  <c r="O2407" i="1"/>
  <c r="O2409" i="1"/>
  <c r="O2408" i="1"/>
  <c r="O2411" i="1"/>
  <c r="O2413" i="1"/>
  <c r="O2410" i="1"/>
  <c r="O2412" i="1"/>
  <c r="O2414" i="1"/>
  <c r="O2415" i="1"/>
  <c r="O2416" i="1"/>
  <c r="O2417" i="1"/>
  <c r="O2418" i="1"/>
  <c r="O2445" i="1"/>
  <c r="O2456" i="1"/>
  <c r="O2461" i="1"/>
  <c r="O2444" i="1"/>
  <c r="O2495" i="1"/>
  <c r="O2459" i="1"/>
  <c r="O2452" i="1"/>
  <c r="O2453" i="1"/>
  <c r="O2451" i="1"/>
  <c r="O2449" i="1"/>
  <c r="O2480" i="1"/>
  <c r="O2474" i="1"/>
  <c r="O2447" i="1"/>
  <c r="O2462" i="1"/>
  <c r="O2448" i="1"/>
  <c r="O2443" i="1"/>
  <c r="O2463" i="1"/>
  <c r="O2498" i="1"/>
  <c r="O2460" i="1"/>
  <c r="O2476" i="1"/>
  <c r="O2491" i="1"/>
  <c r="O2455" i="1"/>
  <c r="O2483" i="1"/>
  <c r="O2486" i="1"/>
  <c r="O2478" i="1"/>
  <c r="O2464" i="1"/>
  <c r="O2446" i="1"/>
  <c r="O2490" i="1"/>
  <c r="O2458" i="1"/>
  <c r="O2477" i="1"/>
  <c r="O2422" i="1"/>
  <c r="O2468" i="1"/>
  <c r="O2465" i="1"/>
  <c r="O2466" i="1"/>
  <c r="O2470" i="1"/>
  <c r="O2487" i="1"/>
  <c r="O2431" i="1"/>
  <c r="O2475" i="1"/>
  <c r="O2482" i="1"/>
  <c r="O2497" i="1"/>
  <c r="O2496" i="1"/>
  <c r="O2489" i="1"/>
  <c r="O2471" i="1"/>
  <c r="O2479" i="1"/>
  <c r="O2467" i="1"/>
  <c r="O2485" i="1"/>
  <c r="O2437" i="1"/>
  <c r="O2469" i="1"/>
  <c r="O2472" i="1"/>
  <c r="O2484" i="1"/>
  <c r="O2454" i="1"/>
  <c r="O2488" i="1"/>
  <c r="O2494" i="1"/>
  <c r="O2473" i="1"/>
  <c r="O2492" i="1"/>
  <c r="O2457" i="1"/>
  <c r="O2493" i="1"/>
  <c r="O2450" i="1"/>
  <c r="O2481" i="1"/>
  <c r="O2426" i="1"/>
  <c r="O2440" i="1"/>
  <c r="O2438" i="1"/>
  <c r="O2436" i="1"/>
  <c r="O2432" i="1"/>
  <c r="O2442" i="1"/>
  <c r="O2425" i="1"/>
  <c r="O2420" i="1"/>
  <c r="O2433" i="1"/>
  <c r="O2434" i="1"/>
  <c r="O2423" i="1"/>
  <c r="O2424" i="1"/>
  <c r="O2427" i="1"/>
  <c r="O2429" i="1"/>
  <c r="O2430" i="1"/>
  <c r="O2419" i="1"/>
  <c r="O2421" i="1"/>
  <c r="O2428" i="1"/>
  <c r="O2435" i="1"/>
  <c r="O2439" i="1"/>
  <c r="O2441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9" i="1"/>
  <c r="O2517" i="1"/>
  <c r="O2516" i="1"/>
  <c r="O2512" i="1"/>
  <c r="O2521" i="1"/>
  <c r="O2513" i="1"/>
  <c r="O2514" i="1"/>
  <c r="O2515" i="1"/>
  <c r="O2518" i="1"/>
  <c r="O2520" i="1"/>
  <c r="O2522" i="1"/>
  <c r="O2523" i="1"/>
  <c r="O2524" i="1"/>
  <c r="O2525" i="1"/>
  <c r="O2527" i="1"/>
  <c r="O2526" i="1"/>
  <c r="O2528" i="1"/>
  <c r="O2529" i="1"/>
  <c r="O2537" i="1"/>
  <c r="O2535" i="1"/>
  <c r="O2532" i="1"/>
  <c r="O2531" i="1"/>
  <c r="O2534" i="1"/>
  <c r="O2533" i="1"/>
  <c r="O2530" i="1"/>
  <c r="O2536" i="1"/>
  <c r="O2538" i="1"/>
  <c r="O2540" i="1"/>
  <c r="O2539" i="1"/>
  <c r="O2645" i="1"/>
  <c r="O2613" i="1"/>
  <c r="O2715" i="1"/>
  <c r="O2626" i="1"/>
  <c r="O2607" i="1"/>
  <c r="O2611" i="1"/>
  <c r="O2728" i="1"/>
  <c r="O2622" i="1"/>
  <c r="O2712" i="1"/>
  <c r="O2727" i="1"/>
  <c r="O2735" i="1"/>
  <c r="O2711" i="1"/>
  <c r="O2729" i="1"/>
  <c r="O2710" i="1"/>
  <c r="O2732" i="1"/>
  <c r="O2648" i="1"/>
  <c r="O2705" i="1"/>
  <c r="O2708" i="1"/>
  <c r="O2604" i="1"/>
  <c r="O2609" i="1"/>
  <c r="O2612" i="1"/>
  <c r="O2717" i="1"/>
  <c r="O2733" i="1"/>
  <c r="O2730" i="1"/>
  <c r="O2719" i="1"/>
  <c r="O2722" i="1"/>
  <c r="O2716" i="1"/>
  <c r="O2618" i="1"/>
  <c r="O2709" i="1"/>
  <c r="O2633" i="1"/>
  <c r="O2736" i="1"/>
  <c r="O2676" i="1"/>
  <c r="O2623" i="1"/>
  <c r="O2664" i="1"/>
  <c r="O2665" i="1"/>
  <c r="O2606" i="1"/>
  <c r="O2720" i="1"/>
  <c r="O2666" i="1"/>
  <c r="O2610" i="1"/>
  <c r="O2635" i="1"/>
  <c r="O2614" i="1"/>
  <c r="O2658" i="1"/>
  <c r="O2725" i="1"/>
  <c r="O2668" i="1"/>
  <c r="O2620" i="1"/>
  <c r="O2734" i="1"/>
  <c r="O2724" i="1"/>
  <c r="O2608" i="1"/>
  <c r="O2718" i="1"/>
  <c r="O2637" i="1"/>
  <c r="O2675" i="1"/>
  <c r="O2723" i="1"/>
  <c r="O2616" i="1"/>
  <c r="O2541" i="1"/>
  <c r="O2738" i="1"/>
  <c r="O2692" i="1"/>
  <c r="O2598" i="1"/>
  <c r="O2731" i="1"/>
  <c r="O2615" i="1"/>
  <c r="O2737" i="1"/>
  <c r="O2726" i="1"/>
  <c r="O2714" i="1"/>
  <c r="O2549" i="1"/>
  <c r="O2552" i="1"/>
  <c r="O2721" i="1"/>
  <c r="O2631" i="1"/>
  <c r="O2550" i="1"/>
  <c r="O2699" i="1"/>
  <c r="O2655" i="1"/>
  <c r="O2659" i="1"/>
  <c r="O2653" i="1"/>
  <c r="O2663" i="1"/>
  <c r="O2546" i="1"/>
  <c r="O2619" i="1"/>
  <c r="O2667" i="1"/>
  <c r="O2713" i="1"/>
  <c r="O2548" i="1"/>
  <c r="O2547" i="1"/>
  <c r="O2553" i="1"/>
  <c r="O2543" i="1"/>
  <c r="O2556" i="1"/>
  <c r="O2602" i="1"/>
  <c r="O2704" i="1"/>
  <c r="O2679" i="1"/>
  <c r="O2617" i="1"/>
  <c r="O2698" i="1"/>
  <c r="O2674" i="1"/>
  <c r="O2603" i="1"/>
  <c r="O2554" i="1"/>
  <c r="O2642" i="1"/>
  <c r="O2632" i="1"/>
  <c r="O2657" i="1"/>
  <c r="O2562" i="1"/>
  <c r="O2673" i="1"/>
  <c r="O2628" i="1"/>
  <c r="O2542" i="1"/>
  <c r="O2672" i="1"/>
  <c r="O2555" i="1"/>
  <c r="O2625" i="1"/>
  <c r="O2557" i="1"/>
  <c r="O2647" i="1"/>
  <c r="O2646" i="1"/>
  <c r="O2624" i="1"/>
  <c r="O2677" i="1"/>
  <c r="O2621" i="1"/>
  <c r="O2638" i="1"/>
  <c r="O2597" i="1"/>
  <c r="O2605" i="1"/>
  <c r="O2707" i="1"/>
  <c r="O2670" i="1"/>
  <c r="O2684" i="1"/>
  <c r="O2669" i="1"/>
  <c r="O2551" i="1"/>
  <c r="O2703" i="1"/>
  <c r="O2634" i="1"/>
  <c r="O2627" i="1"/>
  <c r="O2560" i="1"/>
  <c r="O2661" i="1"/>
  <c r="O2589" i="1"/>
  <c r="O2600" i="1"/>
  <c r="O2706" i="1"/>
  <c r="O2680" i="1"/>
  <c r="O2559" i="1"/>
  <c r="O2678" i="1"/>
  <c r="O2671" i="1"/>
  <c r="O2636" i="1"/>
  <c r="O2629" i="1"/>
  <c r="O2630" i="1"/>
  <c r="O2561" i="1"/>
  <c r="O2654" i="1"/>
  <c r="O2639" i="1"/>
  <c r="O2686" i="1"/>
  <c r="O2558" i="1"/>
  <c r="O2544" i="1"/>
  <c r="O2583" i="1"/>
  <c r="O2641" i="1"/>
  <c r="O2545" i="1"/>
  <c r="O2652" i="1"/>
  <c r="O2640" i="1"/>
  <c r="O2581" i="1"/>
  <c r="O2682" i="1"/>
  <c r="O2573" i="1"/>
  <c r="O2590" i="1"/>
  <c r="O2571" i="1"/>
  <c r="O2681" i="1"/>
  <c r="O2651" i="1"/>
  <c r="O2569" i="1"/>
  <c r="O2650" i="1"/>
  <c r="O2567" i="1"/>
  <c r="O2660" i="1"/>
  <c r="O2601" i="1"/>
  <c r="O2599" i="1"/>
  <c r="O2564" i="1"/>
  <c r="O2690" i="1"/>
  <c r="O2697" i="1"/>
  <c r="O2702" i="1"/>
  <c r="O2572" i="1"/>
  <c r="O2683" i="1"/>
  <c r="O2582" i="1"/>
  <c r="O2656" i="1"/>
  <c r="O2570" i="1"/>
  <c r="O2587" i="1"/>
  <c r="O2594" i="1"/>
  <c r="O2695" i="1"/>
  <c r="O2649" i="1"/>
  <c r="O2685" i="1"/>
  <c r="O2693" i="1"/>
  <c r="O2700" i="1"/>
  <c r="O2593" i="1"/>
  <c r="O2694" i="1"/>
  <c r="O2662" i="1"/>
  <c r="O2643" i="1"/>
  <c r="O2687" i="1"/>
  <c r="O2585" i="1"/>
  <c r="O2588" i="1"/>
  <c r="O2591" i="1"/>
  <c r="O2584" i="1"/>
  <c r="O2596" i="1"/>
  <c r="O2691" i="1"/>
  <c r="O2696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39" i="1"/>
  <c r="O2740" i="1"/>
  <c r="O2741" i="1"/>
  <c r="O2742" i="1"/>
  <c r="O2743" i="1"/>
  <c r="O2744" i="1"/>
  <c r="O2745" i="1"/>
  <c r="O2746" i="1"/>
  <c r="O2747" i="1"/>
  <c r="O2748" i="1"/>
  <c r="O2749" i="1"/>
  <c r="O2758" i="1"/>
  <c r="O2754" i="1"/>
  <c r="O2755" i="1"/>
  <c r="O2757" i="1"/>
  <c r="O2751" i="1"/>
  <c r="O2750" i="1"/>
  <c r="O2759" i="1"/>
  <c r="O2752" i="1"/>
  <c r="O2753" i="1"/>
  <c r="O2756" i="1"/>
  <c r="O2760" i="1"/>
  <c r="O2761" i="1"/>
  <c r="O2765" i="1"/>
  <c r="O2766" i="1"/>
  <c r="O2763" i="1"/>
  <c r="O2764" i="1"/>
  <c r="O2762" i="1"/>
  <c r="O2767" i="1"/>
  <c r="O2772" i="1"/>
  <c r="O2770" i="1"/>
  <c r="O2768" i="1"/>
  <c r="O2769" i="1"/>
  <c r="O2771" i="1"/>
  <c r="O2773" i="1"/>
  <c r="O2776" i="1"/>
  <c r="O2777" i="1"/>
  <c r="O2775" i="1"/>
  <c r="O2774" i="1"/>
  <c r="O2778" i="1"/>
  <c r="O2779" i="1"/>
  <c r="O2927" i="1"/>
  <c r="O2926" i="1"/>
  <c r="O2805" i="1"/>
  <c r="O2795" i="1"/>
  <c r="O2820" i="1"/>
  <c r="O2932" i="1"/>
  <c r="O2813" i="1"/>
  <c r="O2830" i="1"/>
  <c r="O2799" i="1"/>
  <c r="O2931" i="1"/>
  <c r="O2859" i="1"/>
  <c r="O2786" i="1"/>
  <c r="O2870" i="1"/>
  <c r="O2809" i="1"/>
  <c r="O2824" i="1"/>
  <c r="O2801" i="1"/>
  <c r="O2814" i="1"/>
  <c r="O2821" i="1"/>
  <c r="O2787" i="1"/>
  <c r="O2800" i="1"/>
  <c r="O2810" i="1"/>
  <c r="O2818" i="1"/>
  <c r="O2841" i="1"/>
  <c r="O2928" i="1"/>
  <c r="O2815" i="1"/>
  <c r="O2902" i="1"/>
  <c r="O2808" i="1"/>
  <c r="O2833" i="1"/>
  <c r="O2792" i="1"/>
  <c r="O2827" i="1"/>
  <c r="O2804" i="1"/>
  <c r="O2791" i="1"/>
  <c r="O2832" i="1"/>
  <c r="O2788" i="1"/>
  <c r="O2835" i="1"/>
  <c r="O2834" i="1"/>
  <c r="O2882" i="1"/>
  <c r="O2812" i="1"/>
  <c r="O2831" i="1"/>
  <c r="O2842" i="1"/>
  <c r="O2811" i="1"/>
  <c r="O2829" i="1"/>
  <c r="O2840" i="1"/>
  <c r="O2847" i="1"/>
  <c r="O2929" i="1"/>
  <c r="O2828" i="1"/>
  <c r="O2794" i="1"/>
  <c r="O2790" i="1"/>
  <c r="O2793" i="1"/>
  <c r="O2914" i="1"/>
  <c r="O2885" i="1"/>
  <c r="O2837" i="1"/>
  <c r="O2816" i="1"/>
  <c r="O2780" i="1"/>
  <c r="O2920" i="1"/>
  <c r="O2836" i="1"/>
  <c r="O2802" i="1"/>
  <c r="O2783" i="1"/>
  <c r="O2784" i="1"/>
  <c r="O2789" i="1"/>
  <c r="O2806" i="1"/>
  <c r="O2785" i="1"/>
  <c r="O2891" i="1"/>
  <c r="O2823" i="1"/>
  <c r="O2930" i="1"/>
  <c r="O2875" i="1"/>
  <c r="O2798" i="1"/>
  <c r="O2839" i="1"/>
  <c r="O2933" i="1"/>
  <c r="O2819" i="1"/>
  <c r="O2826" i="1"/>
  <c r="O2872" i="1"/>
  <c r="O2797" i="1"/>
  <c r="O2922" i="1"/>
  <c r="O2803" i="1"/>
  <c r="O2913" i="1"/>
  <c r="O2879" i="1"/>
  <c r="O2898" i="1"/>
  <c r="O2907" i="1"/>
  <c r="O2917" i="1"/>
  <c r="O2817" i="1"/>
  <c r="O2908" i="1"/>
  <c r="O2899" i="1"/>
  <c r="O2869" i="1"/>
  <c r="O2894" i="1"/>
  <c r="O2924" i="1"/>
  <c r="O2838" i="1"/>
  <c r="O2873" i="1"/>
  <c r="O2807" i="1"/>
  <c r="O2919" i="1"/>
  <c r="O2856" i="1"/>
  <c r="O2900" i="1"/>
  <c r="O2852" i="1"/>
  <c r="O2857" i="1"/>
  <c r="O2925" i="1"/>
  <c r="O2893" i="1"/>
  <c r="O2822" i="1"/>
  <c r="O2876" i="1"/>
  <c r="O2862" i="1"/>
  <c r="O2910" i="1"/>
  <c r="O2884" i="1"/>
  <c r="O2886" i="1"/>
  <c r="O2871" i="1"/>
  <c r="O2858" i="1"/>
  <c r="O2918" i="1"/>
  <c r="O2887" i="1"/>
  <c r="O2923" i="1"/>
  <c r="O2825" i="1"/>
  <c r="O2854" i="1"/>
  <c r="O2863" i="1"/>
  <c r="O2796" i="1"/>
  <c r="O2906" i="1"/>
  <c r="O2850" i="1"/>
  <c r="O2880" i="1"/>
  <c r="O2864" i="1"/>
  <c r="O2781" i="1"/>
  <c r="O2921" i="1"/>
  <c r="O2868" i="1"/>
  <c r="O2866" i="1"/>
  <c r="O2905" i="1"/>
  <c r="O2861" i="1"/>
  <c r="O2846" i="1"/>
  <c r="O2881" i="1"/>
  <c r="O2895" i="1"/>
  <c r="O2904" i="1"/>
  <c r="O2897" i="1"/>
  <c r="O2892" i="1"/>
  <c r="O2865" i="1"/>
  <c r="O2911" i="1"/>
  <c r="O2843" i="1"/>
  <c r="O2888" i="1"/>
  <c r="O2877" i="1"/>
  <c r="O2903" i="1"/>
  <c r="O2851" i="1"/>
  <c r="O2889" i="1"/>
  <c r="O2909" i="1"/>
  <c r="O2915" i="1"/>
  <c r="O2912" i="1"/>
  <c r="O2916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34" i="1"/>
  <c r="O2935" i="1"/>
  <c r="O2936" i="1"/>
  <c r="O2941" i="1"/>
  <c r="O2940" i="1"/>
  <c r="O2937" i="1"/>
  <c r="O2939" i="1"/>
  <c r="O2938" i="1"/>
  <c r="O2942" i="1"/>
  <c r="O2944" i="1"/>
  <c r="O2946" i="1"/>
  <c r="O2943" i="1"/>
  <c r="O2945" i="1"/>
  <c r="O2948" i="1"/>
  <c r="O2947" i="1"/>
  <c r="O2949" i="1"/>
  <c r="O2950" i="1"/>
  <c r="O2954" i="1"/>
  <c r="O2958" i="1"/>
  <c r="O2953" i="1"/>
  <c r="O2957" i="1"/>
  <c r="O2955" i="1"/>
  <c r="O2959" i="1"/>
  <c r="O2951" i="1"/>
  <c r="O2952" i="1"/>
  <c r="O2956" i="1"/>
  <c r="O2960" i="1"/>
  <c r="O2961" i="1"/>
  <c r="O2962" i="1"/>
  <c r="O2968" i="1"/>
  <c r="O2965" i="1"/>
  <c r="O2969" i="1"/>
  <c r="O2963" i="1"/>
  <c r="O2966" i="1"/>
  <c r="O2967" i="1"/>
  <c r="O2964" i="1"/>
  <c r="O2970" i="1"/>
  <c r="O2985" i="1"/>
  <c r="O3036" i="1"/>
  <c r="O3125" i="1"/>
  <c r="O2998" i="1"/>
  <c r="O3168" i="1"/>
  <c r="O3029" i="1"/>
  <c r="O3000" i="1"/>
  <c r="O3006" i="1"/>
  <c r="O3068" i="1"/>
  <c r="O2991" i="1"/>
  <c r="O3031" i="1"/>
  <c r="O3038" i="1"/>
  <c r="O3011" i="1"/>
  <c r="O3016" i="1"/>
  <c r="O2989" i="1"/>
  <c r="O3037" i="1"/>
  <c r="O2986" i="1"/>
  <c r="O3149" i="1"/>
  <c r="O3019" i="1"/>
  <c r="O3003" i="1"/>
  <c r="O3041" i="1"/>
  <c r="O3021" i="1"/>
  <c r="O3045" i="1"/>
  <c r="O3130" i="1"/>
  <c r="O2997" i="1"/>
  <c r="O3015" i="1"/>
  <c r="O3048" i="1"/>
  <c r="O3165" i="1"/>
  <c r="O3046" i="1"/>
  <c r="O3007" i="1"/>
  <c r="O3026" i="1"/>
  <c r="O2987" i="1"/>
  <c r="O3092" i="1"/>
  <c r="O3081" i="1"/>
  <c r="O2999" i="1"/>
  <c r="O3175" i="1"/>
  <c r="O3024" i="1"/>
  <c r="O3155" i="1"/>
  <c r="O2992" i="1"/>
  <c r="O3157" i="1"/>
  <c r="O3043" i="1"/>
  <c r="O2993" i="1"/>
  <c r="O2975" i="1"/>
  <c r="O3018" i="1"/>
  <c r="O3008" i="1"/>
  <c r="O3066" i="1"/>
  <c r="O3030" i="1"/>
  <c r="O3050" i="1"/>
  <c r="O3171" i="1"/>
  <c r="O2977" i="1"/>
  <c r="O3109" i="1"/>
  <c r="O3156" i="1"/>
  <c r="O3173" i="1"/>
  <c r="O3004" i="1"/>
  <c r="O3027" i="1"/>
  <c r="O3146" i="1"/>
  <c r="O3073" i="1"/>
  <c r="O3184" i="1"/>
  <c r="O3022" i="1"/>
  <c r="O3064" i="1"/>
  <c r="O3111" i="1"/>
  <c r="O2972" i="1"/>
  <c r="O3104" i="1"/>
  <c r="O3091" i="1"/>
  <c r="O3160" i="1"/>
  <c r="O3158" i="1"/>
  <c r="O3177" i="1"/>
  <c r="O3113" i="1"/>
  <c r="O3047" i="1"/>
  <c r="O3148" i="1"/>
  <c r="O3023" i="1"/>
  <c r="O2983" i="1"/>
  <c r="O2984" i="1"/>
  <c r="O2976" i="1"/>
  <c r="O3164" i="1"/>
  <c r="O2981" i="1"/>
  <c r="O3181" i="1"/>
  <c r="O3014" i="1"/>
  <c r="O3115" i="1"/>
  <c r="O3186" i="1"/>
  <c r="O3162" i="1"/>
  <c r="O3035" i="1"/>
  <c r="O3020" i="1"/>
  <c r="O3159" i="1"/>
  <c r="O3051" i="1"/>
  <c r="O3152" i="1"/>
  <c r="O3153" i="1"/>
  <c r="O3017" i="1"/>
  <c r="O3169" i="1"/>
  <c r="O2979" i="1"/>
  <c r="O2982" i="1"/>
  <c r="O3042" i="1"/>
  <c r="O2973" i="1"/>
  <c r="O2994" i="1"/>
  <c r="O3170" i="1"/>
  <c r="O3005" i="1"/>
  <c r="O3010" i="1"/>
  <c r="O3176" i="1"/>
  <c r="O3179" i="1"/>
  <c r="O3185" i="1"/>
  <c r="O3141" i="1"/>
  <c r="O3166" i="1"/>
  <c r="O3180" i="1"/>
  <c r="O2988" i="1"/>
  <c r="O3107" i="1"/>
  <c r="O3012" i="1"/>
  <c r="O3150" i="1"/>
  <c r="O3154" i="1"/>
  <c r="O3174" i="1"/>
  <c r="O3172" i="1"/>
  <c r="O3178" i="1"/>
  <c r="O2974" i="1"/>
  <c r="O3083" i="1"/>
  <c r="O3163" i="1"/>
  <c r="O3161" i="1"/>
  <c r="O3044" i="1"/>
  <c r="O3032" i="1"/>
  <c r="O3102" i="1"/>
  <c r="O3100" i="1"/>
  <c r="O3099" i="1"/>
  <c r="O2971" i="1"/>
  <c r="O3001" i="1"/>
  <c r="O3120" i="1"/>
  <c r="O3078" i="1"/>
  <c r="O3033" i="1"/>
  <c r="O3182" i="1"/>
  <c r="O2996" i="1"/>
  <c r="O3151" i="1"/>
  <c r="O3077" i="1"/>
  <c r="O3028" i="1"/>
  <c r="O3034" i="1"/>
  <c r="O3167" i="1"/>
  <c r="O3106" i="1"/>
  <c r="O3094" i="1"/>
  <c r="O3009" i="1"/>
  <c r="O3039" i="1"/>
  <c r="O3128" i="1"/>
  <c r="O3040" i="1"/>
  <c r="O2995" i="1"/>
  <c r="O2990" i="1"/>
  <c r="O2980" i="1"/>
  <c r="O3095" i="1"/>
  <c r="O3053" i="1"/>
  <c r="O3093" i="1"/>
  <c r="O3098" i="1"/>
  <c r="O3049" i="1"/>
  <c r="O3025" i="1"/>
  <c r="O3075" i="1"/>
  <c r="O3133" i="1"/>
  <c r="O3138" i="1"/>
  <c r="O3052" i="1"/>
  <c r="O3087" i="1"/>
  <c r="O3065" i="1"/>
  <c r="O3183" i="1"/>
  <c r="O3135" i="1"/>
  <c r="O3114" i="1"/>
  <c r="O3002" i="1"/>
  <c r="O3086" i="1"/>
  <c r="O3061" i="1"/>
  <c r="O3118" i="1"/>
  <c r="O3082" i="1"/>
  <c r="O3132" i="1"/>
  <c r="O3013" i="1"/>
  <c r="O3062" i="1"/>
  <c r="O3072" i="1"/>
  <c r="O3103" i="1"/>
  <c r="O3117" i="1"/>
  <c r="O3101" i="1"/>
  <c r="O3143" i="1"/>
  <c r="O3136" i="1"/>
  <c r="O3069" i="1"/>
  <c r="O3070" i="1"/>
  <c r="O3137" i="1"/>
  <c r="O3071" i="1"/>
  <c r="O3122" i="1"/>
  <c r="O3090" i="1"/>
  <c r="O3089" i="1"/>
  <c r="O2978" i="1"/>
  <c r="O3124" i="1"/>
  <c r="O3079" i="1"/>
  <c r="O3142" i="1"/>
  <c r="O3054" i="1"/>
  <c r="O3080" i="1"/>
  <c r="O3085" i="1"/>
  <c r="O3088" i="1"/>
  <c r="O3097" i="1"/>
  <c r="O3139" i="1"/>
  <c r="O3144" i="1"/>
  <c r="O3108" i="1"/>
  <c r="O3055" i="1"/>
  <c r="O3110" i="1"/>
  <c r="O3126" i="1"/>
  <c r="O3096" i="1"/>
  <c r="O3076" i="1"/>
  <c r="O3105" i="1"/>
  <c r="O3067" i="1"/>
  <c r="O3112" i="1"/>
  <c r="O3123" i="1"/>
  <c r="O3131" i="1"/>
  <c r="O3134" i="1"/>
  <c r="O3121" i="1"/>
  <c r="O3060" i="1"/>
  <c r="O3074" i="1"/>
  <c r="O3057" i="1"/>
  <c r="O3119" i="1"/>
  <c r="O3056" i="1"/>
  <c r="O3058" i="1"/>
  <c r="O3059" i="1"/>
  <c r="O3063" i="1"/>
  <c r="O3084" i="1"/>
  <c r="O3116" i="1"/>
  <c r="O3127" i="1"/>
  <c r="O3129" i="1"/>
  <c r="O3140" i="1"/>
  <c r="O3145" i="1"/>
  <c r="O3147" i="1"/>
  <c r="O3187" i="1"/>
  <c r="O3188" i="1"/>
  <c r="O3189" i="1"/>
  <c r="O3190" i="1"/>
  <c r="O3191" i="1"/>
  <c r="O3193" i="1"/>
  <c r="O3192" i="1"/>
  <c r="O3194" i="1"/>
  <c r="O3195" i="1"/>
  <c r="O3204" i="1"/>
  <c r="O3201" i="1"/>
  <c r="O3197" i="1"/>
  <c r="O3198" i="1"/>
  <c r="O3199" i="1"/>
  <c r="O3207" i="1"/>
  <c r="O3205" i="1"/>
  <c r="O3200" i="1"/>
  <c r="O3203" i="1"/>
  <c r="O3202" i="1"/>
  <c r="O3196" i="1"/>
  <c r="O3206" i="1"/>
  <c r="O3213" i="1"/>
  <c r="O3211" i="1"/>
  <c r="O3215" i="1"/>
  <c r="O3210" i="1"/>
  <c r="O3214" i="1"/>
  <c r="O3212" i="1"/>
  <c r="O3209" i="1"/>
  <c r="O3208" i="1"/>
  <c r="O3217" i="1"/>
  <c r="O3216" i="1"/>
  <c r="O3220" i="1"/>
  <c r="O3219" i="1"/>
  <c r="O3218" i="1"/>
  <c r="O3221" i="1"/>
  <c r="O3222" i="1"/>
  <c r="O3223" i="1"/>
  <c r="O3225" i="1"/>
  <c r="O3224" i="1"/>
  <c r="O3226" i="1"/>
  <c r="O3231" i="1"/>
  <c r="O3230" i="1"/>
  <c r="O3232" i="1"/>
  <c r="O3227" i="1"/>
  <c r="O3229" i="1"/>
  <c r="O3228" i="1"/>
  <c r="O3233" i="1"/>
  <c r="O3234" i="1"/>
  <c r="O3235" i="1"/>
  <c r="O3236" i="1"/>
  <c r="O3239" i="1"/>
  <c r="O3284" i="1"/>
  <c r="O3252" i="1"/>
  <c r="O3261" i="1"/>
  <c r="O3247" i="1"/>
  <c r="O3255" i="1"/>
  <c r="O3238" i="1"/>
  <c r="O3276" i="1"/>
  <c r="O3306" i="1"/>
  <c r="O3237" i="1"/>
  <c r="O3274" i="1"/>
  <c r="O3340" i="1"/>
  <c r="O3269" i="1"/>
  <c r="O3288" i="1"/>
  <c r="O3256" i="1"/>
  <c r="O3258" i="1"/>
  <c r="O3244" i="1"/>
  <c r="O3264" i="1"/>
  <c r="O3250" i="1"/>
  <c r="O3318" i="1"/>
  <c r="O3248" i="1"/>
  <c r="O3360" i="1"/>
  <c r="O3300" i="1"/>
  <c r="O3290" i="1"/>
  <c r="O3243" i="1"/>
  <c r="O3362" i="1"/>
  <c r="O3304" i="1"/>
  <c r="O3341" i="1"/>
  <c r="O3245" i="1"/>
  <c r="O3271" i="1"/>
  <c r="O3328" i="1"/>
  <c r="O3268" i="1"/>
  <c r="O3365" i="1"/>
  <c r="O3295" i="1"/>
  <c r="O3260" i="1"/>
  <c r="O3281" i="1"/>
  <c r="O3312" i="1"/>
  <c r="O3241" i="1"/>
  <c r="O3344" i="1"/>
  <c r="O3283" i="1"/>
  <c r="O3334" i="1"/>
  <c r="O3251" i="1"/>
  <c r="O3363" i="1"/>
  <c r="O3287" i="1"/>
  <c r="O3350" i="1"/>
  <c r="O3299" i="1"/>
  <c r="O3262" i="1"/>
  <c r="O3279" i="1"/>
  <c r="O3354" i="1"/>
  <c r="O3336" i="1"/>
  <c r="O3278" i="1"/>
  <c r="O3333" i="1"/>
  <c r="O3371" i="1"/>
  <c r="O3353" i="1"/>
  <c r="O3337" i="1"/>
  <c r="O3346" i="1"/>
  <c r="O3267" i="1"/>
  <c r="O3317" i="1"/>
  <c r="O3275" i="1"/>
  <c r="O3310" i="1"/>
  <c r="O3361" i="1"/>
  <c r="O3342" i="1"/>
  <c r="O3302" i="1"/>
  <c r="O3307" i="1"/>
  <c r="O3303" i="1"/>
  <c r="O3376" i="1"/>
  <c r="O3335" i="1"/>
  <c r="O3352" i="1"/>
  <c r="O3301" i="1"/>
  <c r="O3324" i="1"/>
  <c r="O3343" i="1"/>
  <c r="O3263" i="1"/>
  <c r="O3366" i="1"/>
  <c r="O3240" i="1"/>
  <c r="O3356" i="1"/>
  <c r="O3286" i="1"/>
  <c r="O3242" i="1"/>
  <c r="O3377" i="1"/>
  <c r="O3254" i="1"/>
  <c r="O3265" i="1"/>
  <c r="O3339" i="1"/>
  <c r="O3313" i="1"/>
  <c r="O3249" i="1"/>
  <c r="O3330" i="1"/>
  <c r="O3308" i="1"/>
  <c r="O3367" i="1"/>
  <c r="O3280" i="1"/>
  <c r="O3266" i="1"/>
  <c r="O3270" i="1"/>
  <c r="O3322" i="1"/>
  <c r="O3320" i="1"/>
  <c r="O3314" i="1"/>
  <c r="O3289" i="1"/>
  <c r="O3292" i="1"/>
  <c r="O3349" i="1"/>
  <c r="O3315" i="1"/>
  <c r="O3357" i="1"/>
  <c r="O3298" i="1"/>
  <c r="O3259" i="1"/>
  <c r="O3305" i="1"/>
  <c r="O3282" i="1"/>
  <c r="O3359" i="1"/>
  <c r="O3375" i="1"/>
  <c r="O3273" i="1"/>
  <c r="O3272" i="1"/>
  <c r="O3277" i="1"/>
  <c r="O3372" i="1"/>
  <c r="O3316" i="1"/>
  <c r="O3253" i="1"/>
  <c r="O3348" i="1"/>
  <c r="O3246" i="1"/>
  <c r="O3332" i="1"/>
  <c r="O3355" i="1"/>
  <c r="O3351" i="1"/>
  <c r="O3326" i="1"/>
  <c r="O3358" i="1"/>
  <c r="O3325" i="1"/>
  <c r="O3345" i="1"/>
  <c r="O3331" i="1"/>
  <c r="O3319" i="1"/>
  <c r="O3368" i="1"/>
  <c r="O3364" i="1"/>
  <c r="O3309" i="1"/>
  <c r="O3370" i="1"/>
  <c r="O3374" i="1"/>
  <c r="O3369" i="1"/>
  <c r="O3285" i="1"/>
  <c r="O3329" i="1"/>
  <c r="O3297" i="1"/>
  <c r="O3296" i="1"/>
  <c r="O3291" i="1"/>
  <c r="O3347" i="1"/>
  <c r="O3293" i="1"/>
  <c r="O3311" i="1"/>
  <c r="O3321" i="1"/>
  <c r="O3323" i="1"/>
  <c r="O3257" i="1"/>
  <c r="O3327" i="1"/>
  <c r="O3294" i="1"/>
  <c r="O3373" i="1"/>
  <c r="O3338" i="1"/>
  <c r="O3378" i="1"/>
  <c r="O3379" i="1"/>
  <c r="O3382" i="1"/>
  <c r="O3381" i="1"/>
  <c r="O3380" i="1"/>
  <c r="O3383" i="1"/>
  <c r="O3384" i="1"/>
  <c r="O3385" i="1"/>
  <c r="O3386" i="1"/>
  <c r="O3391" i="1"/>
  <c r="O3389" i="1"/>
  <c r="O3388" i="1"/>
  <c r="O3387" i="1"/>
  <c r="O3390" i="1"/>
  <c r="O3392" i="1"/>
  <c r="O3393" i="1"/>
  <c r="O3394" i="1"/>
  <c r="O3404" i="1"/>
  <c r="O3402" i="1"/>
  <c r="O3400" i="1"/>
  <c r="O3403" i="1"/>
  <c r="O3405" i="1"/>
  <c r="O3395" i="1"/>
  <c r="O3398" i="1"/>
  <c r="O3401" i="1"/>
  <c r="O3397" i="1"/>
  <c r="O3396" i="1"/>
  <c r="O3399" i="1"/>
  <c r="O3427" i="1"/>
  <c r="O3413" i="1"/>
  <c r="O3436" i="1"/>
  <c r="O3423" i="1"/>
  <c r="O3408" i="1"/>
  <c r="O3435" i="1"/>
  <c r="O3426" i="1"/>
  <c r="O3438" i="1"/>
  <c r="O3442" i="1"/>
  <c r="O3418" i="1"/>
  <c r="O3428" i="1"/>
  <c r="O3420" i="1"/>
  <c r="O3424" i="1"/>
  <c r="O3412" i="1"/>
  <c r="O3416" i="1"/>
  <c r="O3439" i="1"/>
  <c r="O3414" i="1"/>
  <c r="O3421" i="1"/>
  <c r="O3440" i="1"/>
  <c r="O3443" i="1"/>
  <c r="O3434" i="1"/>
  <c r="O3432" i="1"/>
  <c r="O3409" i="1"/>
  <c r="O3430" i="1"/>
  <c r="O3433" i="1"/>
  <c r="O3447" i="1"/>
  <c r="O3445" i="1"/>
  <c r="O3419" i="1"/>
  <c r="O3441" i="1"/>
  <c r="O3429" i="1"/>
  <c r="O3437" i="1"/>
  <c r="O3410" i="1"/>
  <c r="O3422" i="1"/>
  <c r="O3446" i="1"/>
  <c r="O3415" i="1"/>
  <c r="O3411" i="1"/>
  <c r="O3406" i="1"/>
  <c r="O3407" i="1"/>
  <c r="O3425" i="1"/>
  <c r="O3444" i="1"/>
  <c r="O3417" i="1"/>
  <c r="O3431" i="1"/>
  <c r="O3448" i="1"/>
  <c r="O3449" i="1"/>
  <c r="O3450" i="1"/>
  <c r="O3457" i="1"/>
  <c r="O3458" i="1"/>
  <c r="O3459" i="1"/>
  <c r="O3454" i="1"/>
  <c r="O3451" i="1"/>
  <c r="O3460" i="1"/>
  <c r="O3452" i="1"/>
  <c r="O3456" i="1"/>
  <c r="O3453" i="1"/>
  <c r="O3461" i="1"/>
  <c r="O3455" i="1"/>
  <c r="O3462" i="1"/>
  <c r="O3463" i="1"/>
  <c r="O3464" i="1"/>
  <c r="O3465" i="1"/>
  <c r="O3559" i="1"/>
  <c r="O3650" i="1"/>
  <c r="O3549" i="1"/>
  <c r="O3470" i="1"/>
  <c r="O3483" i="1"/>
  <c r="O3622" i="1"/>
  <c r="O3509" i="1"/>
  <c r="O3526" i="1"/>
  <c r="O3577" i="1"/>
  <c r="O3633" i="1"/>
  <c r="O3588" i="1"/>
  <c r="O3536" i="1"/>
  <c r="O3614" i="1"/>
  <c r="O3529" i="1"/>
  <c r="O3576" i="1"/>
  <c r="O3555" i="1"/>
  <c r="O3556" i="1"/>
  <c r="O3491" i="1"/>
  <c r="O3544" i="1"/>
  <c r="O3485" i="1"/>
  <c r="O3497" i="1"/>
  <c r="O3466" i="1"/>
  <c r="O3591" i="1"/>
  <c r="O3571" i="1"/>
  <c r="O3592" i="1"/>
  <c r="O3475" i="1"/>
  <c r="O3488" i="1"/>
  <c r="O3525" i="1"/>
  <c r="O3468" i="1"/>
  <c r="O3504" i="1"/>
  <c r="O3484" i="1"/>
  <c r="O3628" i="1"/>
  <c r="O3587" i="1"/>
  <c r="O3604" i="1"/>
  <c r="O3494" i="1"/>
  <c r="O3519" i="1"/>
  <c r="O3608" i="1"/>
  <c r="O3498" i="1"/>
  <c r="O3490" i="1"/>
  <c r="O3562" i="1"/>
  <c r="O3586" i="1"/>
  <c r="O3613" i="1"/>
  <c r="O3606" i="1"/>
  <c r="O3528" i="1"/>
  <c r="O3595" i="1"/>
  <c r="O3515" i="1"/>
  <c r="O3623" i="1"/>
  <c r="O3585" i="1"/>
  <c r="O3511" i="1"/>
  <c r="O3636" i="1"/>
  <c r="O3471" i="1"/>
  <c r="O3626" i="1"/>
  <c r="O3618" i="1"/>
  <c r="O3575" i="1"/>
  <c r="O3597" i="1"/>
  <c r="O3517" i="1"/>
  <c r="O3627" i="1"/>
  <c r="O3508" i="1"/>
  <c r="O3469" i="1"/>
  <c r="O3611" i="1"/>
  <c r="O3625" i="1"/>
  <c r="O3584" i="1"/>
  <c r="O3486" i="1"/>
  <c r="O3532" i="1"/>
  <c r="O3505" i="1"/>
  <c r="O3617" i="1"/>
  <c r="O3552" i="1"/>
  <c r="O3507" i="1"/>
  <c r="O3540" i="1"/>
  <c r="O3599" i="1"/>
  <c r="O3563" i="1"/>
  <c r="O3605" i="1"/>
  <c r="O3489" i="1"/>
  <c r="O3594" i="1"/>
  <c r="O3616" i="1"/>
  <c r="O3518" i="1"/>
  <c r="O3546" i="1"/>
  <c r="O3557" i="1"/>
  <c r="O3572" i="1"/>
  <c r="O3480" i="1"/>
  <c r="O3558" i="1"/>
  <c r="O3482" i="1"/>
  <c r="O3550" i="1"/>
  <c r="O3501" i="1"/>
  <c r="O3568" i="1"/>
  <c r="O3603" i="1"/>
  <c r="O3479" i="1"/>
  <c r="O3537" i="1"/>
  <c r="O3467" i="1"/>
  <c r="O3474" i="1"/>
  <c r="O3521" i="1"/>
  <c r="O3476" i="1"/>
  <c r="O3620" i="1"/>
  <c r="O3522" i="1"/>
  <c r="O3596" i="1"/>
  <c r="O3629" i="1"/>
  <c r="O3481" i="1"/>
  <c r="O3573" i="1"/>
  <c r="O3635" i="1"/>
  <c r="O3500" i="1"/>
  <c r="O3499" i="1"/>
  <c r="O3530" i="1"/>
  <c r="O3487" i="1"/>
  <c r="O3520" i="1"/>
  <c r="O3612" i="1"/>
  <c r="O3545" i="1"/>
  <c r="O3553" i="1"/>
  <c r="O3513" i="1"/>
  <c r="O3503" i="1"/>
  <c r="O3580" i="1"/>
  <c r="O3495" i="1"/>
  <c r="O3583" i="1"/>
  <c r="O3524" i="1"/>
  <c r="O3533" i="1"/>
  <c r="O3637" i="1"/>
  <c r="O3492" i="1"/>
  <c r="O3543" i="1"/>
  <c r="O3615" i="1"/>
  <c r="O3593" i="1"/>
  <c r="O3539" i="1"/>
  <c r="O3598" i="1"/>
  <c r="O3567" i="1"/>
  <c r="O3534" i="1"/>
  <c r="O3621" i="1"/>
  <c r="O3548" i="1"/>
  <c r="O3570" i="1"/>
  <c r="O3600" i="1"/>
  <c r="O3569" i="1"/>
  <c r="O3473" i="1"/>
  <c r="O3502" i="1"/>
  <c r="O3561" i="1"/>
  <c r="O3582" i="1"/>
  <c r="O3551" i="1"/>
  <c r="O3601" i="1"/>
  <c r="O3566" i="1"/>
  <c r="O3624" i="1"/>
  <c r="O3506" i="1"/>
  <c r="O3514" i="1"/>
  <c r="O3639" i="1"/>
  <c r="O3512" i="1"/>
  <c r="O3619" i="1"/>
  <c r="O3646" i="1"/>
  <c r="O3610" i="1"/>
  <c r="O3493" i="1"/>
  <c r="O3579" i="1"/>
  <c r="O3651" i="1"/>
  <c r="O3554" i="1"/>
  <c r="O3654" i="1"/>
  <c r="O3541" i="1"/>
  <c r="O3531" i="1"/>
  <c r="O3589" i="1"/>
  <c r="O3535" i="1"/>
  <c r="O3523" i="1"/>
  <c r="O3609" i="1"/>
  <c r="O3516" i="1"/>
  <c r="O3527" i="1"/>
  <c r="O3565" i="1"/>
  <c r="O3653" i="1"/>
  <c r="O3560" i="1"/>
  <c r="O3574" i="1"/>
  <c r="O3581" i="1"/>
  <c r="O3652" i="1"/>
  <c r="O3648" i="1"/>
  <c r="O3564" i="1"/>
  <c r="O3607" i="1"/>
  <c r="O3496" i="1"/>
  <c r="O3472" i="1"/>
  <c r="O3542" i="1"/>
  <c r="O3477" i="1"/>
  <c r="O3478" i="1"/>
  <c r="O3547" i="1"/>
  <c r="O3538" i="1"/>
  <c r="O3640" i="1"/>
  <c r="O3590" i="1"/>
  <c r="O3510" i="1"/>
  <c r="O3578" i="1"/>
  <c r="O3634" i="1"/>
  <c r="O3642" i="1"/>
  <c r="O3649" i="1"/>
  <c r="O3644" i="1"/>
  <c r="O3602" i="1"/>
  <c r="O3631" i="1"/>
  <c r="O3632" i="1"/>
  <c r="O3641" i="1"/>
  <c r="O3647" i="1"/>
  <c r="O3630" i="1"/>
  <c r="O3638" i="1"/>
  <c r="O3643" i="1"/>
  <c r="O3645" i="1"/>
  <c r="O3656" i="1"/>
  <c r="O3655" i="1"/>
  <c r="O3657" i="1"/>
  <c r="O3658" i="1"/>
  <c r="O3659" i="1"/>
  <c r="O3660" i="1"/>
  <c r="O3664" i="1"/>
  <c r="O3663" i="1"/>
  <c r="O3669" i="1"/>
  <c r="O3661" i="1"/>
  <c r="O3671" i="1"/>
  <c r="O3668" i="1"/>
  <c r="O3670" i="1"/>
  <c r="O3666" i="1"/>
  <c r="O3667" i="1"/>
  <c r="O3662" i="1"/>
  <c r="O3672" i="1"/>
  <c r="O3665" i="1"/>
  <c r="O3679" i="1"/>
  <c r="O3675" i="1"/>
  <c r="O3676" i="1"/>
  <c r="O3673" i="1"/>
  <c r="O3674" i="1"/>
  <c r="O3680" i="1"/>
  <c r="O3678" i="1"/>
  <c r="O3677" i="1"/>
  <c r="O3681" i="1"/>
  <c r="O3693" i="1"/>
  <c r="O3700" i="1"/>
  <c r="O3687" i="1"/>
  <c r="O3689" i="1"/>
  <c r="O3684" i="1"/>
  <c r="O3697" i="1"/>
  <c r="O3685" i="1"/>
  <c r="O3696" i="1"/>
  <c r="O3691" i="1"/>
  <c r="O3682" i="1"/>
  <c r="O3690" i="1"/>
  <c r="O3704" i="1"/>
  <c r="O3698" i="1"/>
  <c r="O3707" i="1"/>
  <c r="O3701" i="1"/>
  <c r="O3699" i="1"/>
  <c r="O3692" i="1"/>
  <c r="O3703" i="1"/>
  <c r="O3705" i="1"/>
  <c r="O3694" i="1"/>
  <c r="O3683" i="1"/>
  <c r="O3686" i="1"/>
  <c r="O3702" i="1"/>
  <c r="O3695" i="1"/>
  <c r="O3706" i="1"/>
  <c r="O3688" i="1"/>
  <c r="O3708" i="1"/>
  <c r="O3709" i="1"/>
  <c r="O3710" i="1"/>
  <c r="O3714" i="1"/>
  <c r="O3716" i="1"/>
  <c r="O3723" i="1"/>
  <c r="O3725" i="1"/>
  <c r="O3726" i="1"/>
  <c r="O3719" i="1"/>
  <c r="O3717" i="1"/>
  <c r="O3722" i="1"/>
  <c r="O3728" i="1"/>
  <c r="O3715" i="1"/>
  <c r="O3729" i="1"/>
  <c r="O3730" i="1"/>
  <c r="O3712" i="1"/>
  <c r="O3724" i="1"/>
  <c r="O3718" i="1"/>
  <c r="O3720" i="1"/>
  <c r="O3711" i="1"/>
  <c r="O3733" i="1"/>
  <c r="O3713" i="1"/>
  <c r="O3736" i="1"/>
  <c r="O3721" i="1"/>
  <c r="O3727" i="1"/>
  <c r="O3731" i="1"/>
  <c r="O3739" i="1"/>
  <c r="O3734" i="1"/>
  <c r="O3732" i="1"/>
  <c r="O3737" i="1"/>
  <c r="O3738" i="1"/>
  <c r="O3735" i="1"/>
  <c r="O3740" i="1"/>
  <c r="O3741" i="1"/>
  <c r="O3752" i="1"/>
  <c r="O3750" i="1"/>
  <c r="O3755" i="1"/>
  <c r="O3758" i="1"/>
  <c r="O3761" i="1"/>
  <c r="O3759" i="1"/>
  <c r="O3756" i="1"/>
  <c r="O3760" i="1"/>
  <c r="O3753" i="1"/>
  <c r="O3757" i="1"/>
  <c r="O3754" i="1"/>
  <c r="O3751" i="1"/>
  <c r="O3742" i="1"/>
  <c r="O3748" i="1"/>
  <c r="O3744" i="1"/>
  <c r="O3749" i="1"/>
  <c r="O3747" i="1"/>
  <c r="O3743" i="1"/>
  <c r="O3745" i="1"/>
  <c r="O3746" i="1"/>
  <c r="O3762" i="1"/>
  <c r="O3763" i="1"/>
  <c r="O3764" i="1"/>
  <c r="O3765" i="1"/>
  <c r="O3768" i="1"/>
  <c r="O3767" i="1"/>
  <c r="O3770" i="1"/>
  <c r="O3769" i="1"/>
  <c r="O3772" i="1"/>
  <c r="O3766" i="1"/>
  <c r="O3771" i="1"/>
  <c r="O3774" i="1"/>
  <c r="O3773" i="1"/>
  <c r="O3781" i="1"/>
  <c r="O3778" i="1"/>
  <c r="O3788" i="1"/>
  <c r="O3775" i="1"/>
  <c r="O3799" i="1"/>
  <c r="O3783" i="1"/>
  <c r="O3795" i="1"/>
  <c r="O3787" i="1"/>
  <c r="O3782" i="1"/>
  <c r="O3779" i="1"/>
  <c r="O3780" i="1"/>
  <c r="O3776" i="1"/>
  <c r="O3805" i="1"/>
  <c r="O3784" i="1"/>
  <c r="O3777" i="1"/>
  <c r="O3785" i="1"/>
  <c r="O3786" i="1"/>
  <c r="O3800" i="1"/>
  <c r="O3802" i="1"/>
  <c r="O3790" i="1"/>
  <c r="O3803" i="1"/>
  <c r="O3801" i="1"/>
  <c r="O3789" i="1"/>
  <c r="O3791" i="1"/>
  <c r="O3796" i="1"/>
  <c r="O3794" i="1"/>
  <c r="O3797" i="1"/>
  <c r="O3807" i="1"/>
  <c r="O3798" i="1"/>
  <c r="O3792" i="1"/>
  <c r="O3793" i="1"/>
  <c r="O3804" i="1"/>
  <c r="O3806" i="1"/>
  <c r="O3808" i="1"/>
  <c r="O3814" i="1"/>
  <c r="O3815" i="1"/>
  <c r="O3816" i="1"/>
  <c r="O3811" i="1"/>
  <c r="O3812" i="1"/>
  <c r="O3818" i="1"/>
  <c r="O3817" i="1"/>
  <c r="O3810" i="1"/>
  <c r="O3813" i="1"/>
  <c r="O3809" i="1"/>
  <c r="O3819" i="1"/>
  <c r="O3820" i="1"/>
  <c r="O3821" i="1"/>
  <c r="O3822" i="1"/>
  <c r="O3823" i="1"/>
  <c r="O3840" i="1"/>
  <c r="O3895" i="1"/>
  <c r="O3824" i="1"/>
  <c r="O3827" i="1"/>
  <c r="O3830" i="1"/>
  <c r="O3829" i="1"/>
  <c r="O3846" i="1"/>
  <c r="O3836" i="1"/>
  <c r="O3913" i="1"/>
  <c r="O3825" i="1"/>
  <c r="O3892" i="1"/>
  <c r="O3939" i="1"/>
  <c r="O3926" i="1"/>
  <c r="O3850" i="1"/>
  <c r="O3851" i="1"/>
  <c r="O3878" i="1"/>
  <c r="O3839" i="1"/>
  <c r="O3841" i="1"/>
  <c r="O3856" i="1"/>
  <c r="O3849" i="1"/>
  <c r="O3872" i="1"/>
  <c r="O3904" i="1"/>
  <c r="O3835" i="1"/>
  <c r="O3925" i="1"/>
  <c r="O3937" i="1"/>
  <c r="O3834" i="1"/>
  <c r="O3879" i="1"/>
  <c r="O3935" i="1"/>
  <c r="O3844" i="1"/>
  <c r="O3845" i="1"/>
  <c r="O3862" i="1"/>
  <c r="O3908" i="1"/>
  <c r="O3915" i="1"/>
  <c r="O3882" i="1"/>
  <c r="O3916" i="1"/>
  <c r="O3838" i="1"/>
  <c r="O3843" i="1"/>
  <c r="O3853" i="1"/>
  <c r="O3847" i="1"/>
  <c r="O3900" i="1"/>
  <c r="O3828" i="1"/>
  <c r="O3930" i="1"/>
  <c r="O3867" i="1"/>
  <c r="O3936" i="1"/>
  <c r="O3890" i="1"/>
  <c r="O3833" i="1"/>
  <c r="O3896" i="1"/>
  <c r="O3831" i="1"/>
  <c r="O3931" i="1"/>
  <c r="O3871" i="1"/>
  <c r="O3899" i="1"/>
  <c r="O3940" i="1"/>
  <c r="O3837" i="1"/>
  <c r="O3826" i="1"/>
  <c r="O3859" i="1"/>
  <c r="O3893" i="1"/>
  <c r="O3869" i="1"/>
  <c r="O3832" i="1"/>
  <c r="O3848" i="1"/>
  <c r="O3912" i="1"/>
  <c r="O3907" i="1"/>
  <c r="O3898" i="1"/>
  <c r="O3909" i="1"/>
  <c r="O3902" i="1"/>
  <c r="O3911" i="1"/>
  <c r="O3922" i="1"/>
  <c r="O3901" i="1"/>
  <c r="O3920" i="1"/>
  <c r="O3891" i="1"/>
  <c r="O3863" i="1"/>
  <c r="O3921" i="1"/>
  <c r="O3842" i="1"/>
  <c r="O3910" i="1"/>
  <c r="O3924" i="1"/>
  <c r="O3866" i="1"/>
  <c r="O3897" i="1"/>
  <c r="O3873" i="1"/>
  <c r="O3852" i="1"/>
  <c r="O3889" i="1"/>
  <c r="O3855" i="1"/>
  <c r="O3857" i="1"/>
  <c r="O3883" i="1"/>
  <c r="O3903" i="1"/>
  <c r="O3929" i="1"/>
  <c r="O3854" i="1"/>
  <c r="O3927" i="1"/>
  <c r="O3928" i="1"/>
  <c r="O3868" i="1"/>
  <c r="O3942" i="1"/>
  <c r="O3860" i="1"/>
  <c r="O3870" i="1"/>
  <c r="O3880" i="1"/>
  <c r="O3919" i="1"/>
  <c r="O3917" i="1"/>
  <c r="O3941" i="1"/>
  <c r="O3906" i="1"/>
  <c r="O3858" i="1"/>
  <c r="O3861" i="1"/>
  <c r="O3864" i="1"/>
  <c r="O3914" i="1"/>
  <c r="O3934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3" i="1"/>
  <c r="O3944" i="1"/>
  <c r="O3945" i="1"/>
  <c r="O3948" i="1"/>
  <c r="O3949" i="1"/>
  <c r="O3947" i="1"/>
  <c r="O3946" i="1"/>
  <c r="O3950" i="1"/>
  <c r="O3951" i="1"/>
  <c r="O3952" i="1"/>
  <c r="O3960" i="1"/>
  <c r="O3970" i="1"/>
  <c r="O3957" i="1"/>
  <c r="O3969" i="1"/>
  <c r="O3961" i="1"/>
  <c r="O3967" i="1"/>
  <c r="O3966" i="1"/>
  <c r="O3962" i="1"/>
  <c r="O3964" i="1"/>
  <c r="O3968" i="1"/>
  <c r="O3954" i="1"/>
  <c r="O3963" i="1"/>
  <c r="O3959" i="1"/>
  <c r="O3953" i="1"/>
  <c r="O3955" i="1"/>
  <c r="O3956" i="1"/>
  <c r="O3958" i="1"/>
  <c r="O3965" i="1"/>
  <c r="O3975" i="1"/>
  <c r="O3979" i="1"/>
  <c r="O3983" i="1"/>
  <c r="O3978" i="1"/>
  <c r="O3982" i="1"/>
  <c r="O3976" i="1"/>
  <c r="O3980" i="1"/>
  <c r="O3971" i="1"/>
  <c r="O3974" i="1"/>
  <c r="O3973" i="1"/>
  <c r="O3981" i="1"/>
  <c r="O3972" i="1"/>
  <c r="O3977" i="1"/>
  <c r="O3984" i="1"/>
  <c r="O3985" i="1"/>
  <c r="O3986" i="1"/>
  <c r="O4012" i="1"/>
  <c r="O4001" i="1"/>
  <c r="O4000" i="1"/>
  <c r="O3987" i="1"/>
  <c r="O3994" i="1"/>
  <c r="O3998" i="1"/>
  <c r="O3988" i="1"/>
  <c r="O4003" i="1"/>
  <c r="O4005" i="1"/>
  <c r="O3989" i="1"/>
  <c r="O4020" i="1"/>
  <c r="O4019" i="1"/>
  <c r="O3993" i="1"/>
  <c r="O4011" i="1"/>
  <c r="O3997" i="1"/>
  <c r="O4018" i="1"/>
  <c r="O3992" i="1"/>
  <c r="O4010" i="1"/>
  <c r="O4007" i="1"/>
  <c r="O3990" i="1"/>
  <c r="O4015" i="1"/>
  <c r="O4004" i="1"/>
  <c r="O4013" i="1"/>
  <c r="O4002" i="1"/>
  <c r="O3996" i="1"/>
  <c r="O4009" i="1"/>
  <c r="O3995" i="1"/>
  <c r="O4008" i="1"/>
  <c r="O4006" i="1"/>
  <c r="O4017" i="1"/>
  <c r="O3991" i="1"/>
  <c r="O3999" i="1"/>
  <c r="O4014" i="1"/>
  <c r="O4016" i="1"/>
  <c r="O4021" i="1"/>
  <c r="O4022" i="1"/>
  <c r="O4024" i="1"/>
  <c r="O4035" i="1"/>
  <c r="O4037" i="1"/>
  <c r="O4038" i="1"/>
  <c r="O4042" i="1"/>
  <c r="O4030" i="1"/>
  <c r="O4034" i="1"/>
  <c r="O4032" i="1"/>
  <c r="O4040" i="1"/>
  <c r="O4041" i="1"/>
  <c r="O4027" i="1"/>
  <c r="O4046" i="1"/>
  <c r="O4029" i="1"/>
  <c r="O4036" i="1"/>
  <c r="O4023" i="1"/>
  <c r="O4039" i="1"/>
  <c r="O4043" i="1"/>
  <c r="O4044" i="1"/>
  <c r="O4026" i="1"/>
  <c r="O4025" i="1"/>
  <c r="O4028" i="1"/>
  <c r="O4031" i="1"/>
  <c r="O4033" i="1"/>
  <c r="O4045" i="1"/>
  <c r="O4047" i="1"/>
  <c r="O4048" i="1"/>
  <c r="O4050" i="1"/>
  <c r="O4054" i="1"/>
  <c r="O4057" i="1"/>
  <c r="O4058" i="1"/>
  <c r="O4059" i="1"/>
  <c r="O4064" i="1"/>
  <c r="O4062" i="1"/>
  <c r="O4061" i="1"/>
  <c r="O4049" i="1"/>
  <c r="O4055" i="1"/>
  <c r="O4060" i="1"/>
  <c r="O4051" i="1"/>
  <c r="O4052" i="1"/>
  <c r="O4053" i="1"/>
  <c r="O4056" i="1"/>
  <c r="O4063" i="1"/>
  <c r="O4066" i="1"/>
  <c r="O4065" i="1"/>
  <c r="O4067" i="1"/>
  <c r="O4069" i="1"/>
  <c r="O4071" i="1"/>
  <c r="O4072" i="1"/>
  <c r="O4075" i="1"/>
  <c r="O4070" i="1"/>
  <c r="O4068" i="1"/>
  <c r="O4074" i="1"/>
  <c r="O4073" i="1"/>
  <c r="O4076" i="1"/>
  <c r="O4077" i="1"/>
  <c r="O4079" i="1"/>
  <c r="O4078" i="1"/>
  <c r="O4080" i="1"/>
  <c r="O4085" i="1"/>
  <c r="O4083" i="1"/>
  <c r="O4091" i="1"/>
  <c r="O4090" i="1"/>
  <c r="O4088" i="1"/>
  <c r="O4092" i="1"/>
  <c r="O4086" i="1"/>
  <c r="O4087" i="1"/>
  <c r="O4081" i="1"/>
  <c r="O4084" i="1"/>
  <c r="O4082" i="1"/>
  <c r="O4089" i="1"/>
  <c r="O4093" i="1"/>
  <c r="O4095" i="1"/>
  <c r="O4094" i="1"/>
  <c r="O4096" i="1"/>
  <c r="O4097" i="1"/>
  <c r="O4098" i="1"/>
  <c r="O4099" i="1"/>
  <c r="O4100" i="1"/>
  <c r="O4101" i="1"/>
  <c r="O4104" i="1"/>
  <c r="O4105" i="1"/>
  <c r="O4102" i="1"/>
  <c r="O4103" i="1"/>
  <c r="O4106" i="1"/>
  <c r="O4107" i="1"/>
  <c r="O4108" i="1"/>
  <c r="O4110" i="1"/>
  <c r="O4109" i="1"/>
  <c r="O4111" i="1"/>
  <c r="O4112" i="1"/>
  <c r="O4113" i="1"/>
  <c r="O4115" i="1"/>
  <c r="O4114" i="1"/>
  <c r="O2" i="1"/>
  <c r="C7" i="10" l="1"/>
  <c r="B14" i="10"/>
  <c r="B7" i="10"/>
</calcChain>
</file>

<file path=xl/sharedStrings.xml><?xml version="1.0" encoding="utf-8"?>
<sst xmlns="http://schemas.openxmlformats.org/spreadsheetml/2006/main" count="33050" uniqueCount="8419">
  <si>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</si>
  <si>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</si>
  <si>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</si>
  <si>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</si>
  <si>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</si>
  <si>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</si>
  <si>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</si>
  <si>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</si>
  <si>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</si>
  <si>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</si>
  <si>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</si>
  <si>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</si>
  <si>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</si>
  <si>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</si>
  <si>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</si>
  <si>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</si>
  <si>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</si>
  <si>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</si>
  <si>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</si>
  <si>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</si>
  <si>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</si>
  <si>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</si>
  <si>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</si>
  <si>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</si>
  <si>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</si>
  <si>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</si>
  <si>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</si>
  <si>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</si>
  <si>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</si>
  <si>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</si>
  <si>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</si>
  <si>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</si>
  <si>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</si>
  <si>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</si>
  <si>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</si>
  <si>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</si>
  <si>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</si>
  <si>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</si>
  <si>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</si>
  <si>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</si>
  <si>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</si>
  <si>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</si>
  <si>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</si>
  <si>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</si>
  <si>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</si>
  <si>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</si>
  <si>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</si>
  <si>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</si>
  <si>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</si>
  <si>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</si>
  <si>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</si>
  <si>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</si>
  <si>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</si>
  <si>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</si>
  <si>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</si>
  <si>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</si>
  <si>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</si>
  <si>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</si>
  <si>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</si>
  <si>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</si>
  <si>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</si>
  <si>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</si>
  <si>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</si>
  <si>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</si>
  <si>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</si>
  <si>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</si>
  <si>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</si>
  <si>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</si>
  <si>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</si>
  <si>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</si>
  <si>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</si>
  <si>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</si>
  <si>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</si>
  <si>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</si>
  <si>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</si>
  <si>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</si>
  <si>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</si>
  <si>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</si>
  <si>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</si>
  <si>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</si>
  <si>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</si>
  <si>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</si>
  <si>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</si>
  <si>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</si>
  <si>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</si>
  <si>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</si>
  <si>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</si>
  <si>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</si>
  <si>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</si>
  <si>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</si>
  <si>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</si>
  <si>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</si>
  <si>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</si>
  <si>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</si>
  <si>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</si>
  <si>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</si>
  <si>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</si>
  <si>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</si>
  <si>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</si>
  <si>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</si>
  <si>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</si>
  <si>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</si>
  <si>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</si>
  <si>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</si>
  <si>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</si>
  <si>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</si>
  <si>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</si>
  <si>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</si>
  <si>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</si>
  <si>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</si>
  <si>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</si>
  <si>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</si>
  <si>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</si>
  <si>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</si>
  <si>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</si>
  <si>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</si>
  <si>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</si>
  <si>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</si>
  <si>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</si>
  <si>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</si>
  <si>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</si>
  <si>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</si>
  <si>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</si>
  <si>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</si>
  <si>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</si>
  <si>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</si>
  <si>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</si>
  <si>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</si>
  <si>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</si>
  <si>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</si>
  <si>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</si>
  <si>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</si>
  <si>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</si>
  <si>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</si>
  <si>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</si>
  <si>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</si>
  <si>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</si>
  <si>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</si>
  <si>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</si>
  <si>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</si>
  <si>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</si>
  <si>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</si>
  <si>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</si>
  <si>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</si>
  <si>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</si>
  <si>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</si>
  <si>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</si>
  <si>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</si>
  <si>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</si>
  <si>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</si>
  <si>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</si>
  <si>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</si>
  <si>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</si>
  <si>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</si>
  <si>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</si>
  <si>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</si>
  <si>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</si>
  <si>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</si>
  <si>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</si>
  <si>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</si>
  <si>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</si>
  <si>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</si>
  <si>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</si>
  <si>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</si>
  <si>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</si>
  <si>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</si>
  <si>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</si>
  <si>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</si>
  <si>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</si>
  <si>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</si>
  <si>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</si>
  <si>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</si>
  <si>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</si>
  <si>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</si>
  <si>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</si>
  <si>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</si>
  <si>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</si>
  <si>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</si>
  <si>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</si>
  <si>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</si>
  <si>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</si>
  <si>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</si>
  <si>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</si>
  <si>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</si>
  <si>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</si>
  <si>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</si>
  <si>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</si>
  <si>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</si>
  <si>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</si>
  <si>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</si>
  <si>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</si>
  <si>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</si>
  <si>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</si>
  <si>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</si>
  <si>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</si>
  <si>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</si>
  <si>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</si>
  <si>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</si>
  <si>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</si>
  <si>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</si>
  <si>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</si>
  <si>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</si>
  <si>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</si>
  <si>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</si>
  <si>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</si>
  <si>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</si>
  <si>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</si>
  <si>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</si>
  <si>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</si>
  <si>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</si>
  <si>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</si>
  <si>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</si>
  <si>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</si>
  <si>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</si>
  <si>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</si>
  <si>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</si>
  <si>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</si>
  <si>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</si>
  <si>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</si>
  <si>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</si>
  <si>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</si>
  <si>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</si>
  <si>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</si>
  <si>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</si>
  <si>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</si>
  <si>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</si>
  <si>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</si>
  <si>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</si>
  <si>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</si>
  <si>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</si>
  <si>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</si>
  <si>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</si>
  <si>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</si>
  <si>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</si>
  <si>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</si>
  <si>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</si>
  <si>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</si>
  <si>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</si>
  <si>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</si>
  <si>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</si>
  <si>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</si>
  <si>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</si>
  <si>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</si>
  <si>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</si>
  <si>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</si>
  <si>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</si>
  <si>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</si>
  <si>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</si>
  <si>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</si>
  <si>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</si>
  <si>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</si>
  <si>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</si>
  <si>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</si>
  <si>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</si>
  <si>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</si>
  <si>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</si>
  <si>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</si>
  <si>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</si>
  <si>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</si>
  <si>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</si>
  <si>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</si>
  <si>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</si>
  <si>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</si>
  <si>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</si>
  <si>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</si>
  <si>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</si>
  <si>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</si>
  <si>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</si>
  <si>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</si>
  <si>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</si>
  <si>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</si>
  <si>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</si>
  <si>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</si>
  <si>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</si>
  <si>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</si>
  <si>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</si>
  <si>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</si>
  <si>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</si>
  <si>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</si>
  <si>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</si>
  <si>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</si>
  <si>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</si>
  <si>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</si>
  <si>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</si>
  <si>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</si>
  <si>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</si>
  <si>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</si>
  <si>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</si>
  <si>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</si>
  <si>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</si>
  <si>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</si>
  <si>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</si>
  <si>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</si>
  <si>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</si>
  <si>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</si>
  <si>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</si>
  <si>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</si>
  <si>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</si>
  <si>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</si>
  <si>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</si>
  <si>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</si>
  <si>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</si>
  <si>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</si>
  <si>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</si>
  <si>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</si>
  <si>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</si>
  <si>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</si>
  <si>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</si>
  <si>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</si>
  <si>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</si>
  <si>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</si>
  <si>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</si>
  <si>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</si>
  <si>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</si>
  <si>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</si>
  <si>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</si>
  <si>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</si>
  <si>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</si>
  <si>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</si>
  <si>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</si>
  <si>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</si>
  <si>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</si>
  <si>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</si>
  <si>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</si>
  <si>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</si>
  <si>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</si>
  <si>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</si>
  <si>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</si>
  <si>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</si>
  <si>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</si>
  <si>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</si>
  <si>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</si>
  <si>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</si>
  <si>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</si>
  <si>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</si>
  <si>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</si>
  <si>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</si>
  <si>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</si>
  <si>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</si>
  <si>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</si>
  <si>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</si>
  <si>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</si>
  <si>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</si>
  <si>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</si>
  <si>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</si>
  <si>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</si>
  <si>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</si>
  <si>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</si>
  <si>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</si>
  <si>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</si>
  <si>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</si>
  <si>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</si>
  <si>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</si>
  <si>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</si>
  <si>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</si>
  <si>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</si>
  <si>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</si>
  <si>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</si>
  <si>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</si>
  <si>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</si>
  <si>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</si>
  <si>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</si>
  <si>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</si>
  <si>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</si>
  <si>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</si>
  <si>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</si>
  <si>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</si>
  <si>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</si>
  <si>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</si>
  <si>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</si>
  <si>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</si>
  <si>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</si>
  <si>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</si>
  <si>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</si>
  <si>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</si>
  <si>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</si>
  <si>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</si>
  <si>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</si>
  <si>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</si>
  <si>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</si>
  <si>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</si>
  <si>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</si>
  <si>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</si>
  <si>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</si>
  <si>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</si>
  <si>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</si>
  <si>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</si>
  <si>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</si>
  <si>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</si>
  <si>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</si>
  <si>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</si>
  <si>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</si>
  <si>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</si>
  <si>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</si>
  <si>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</si>
  <si>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</si>
  <si>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</si>
  <si>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</si>
  <si>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</si>
  <si>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</si>
  <si>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</si>
  <si>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</si>
  <si>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</si>
  <si>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</si>
  <si>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</si>
  <si>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</si>
  <si>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</si>
  <si>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</si>
  <si>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</si>
  <si>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</si>
  <si>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</si>
  <si>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</si>
  <si>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</si>
  <si>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</si>
  <si>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</si>
  <si>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</si>
  <si>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</si>
  <si>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</si>
  <si>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</si>
  <si>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</si>
  <si>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</si>
  <si>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</si>
  <si>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</si>
  <si>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</si>
  <si>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</si>
  <si>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</si>
  <si>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</si>
  <si>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</si>
  <si>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</si>
  <si>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</si>
  <si>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</si>
  <si>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</si>
  <si>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</si>
  <si>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</si>
  <si>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</si>
  <si>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</si>
  <si>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</si>
  <si>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</si>
  <si>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</si>
  <si>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</si>
  <si>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</si>
  <si>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</si>
  <si>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</si>
  <si>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</si>
  <si>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</si>
  <si>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</si>
  <si>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</si>
  <si>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</si>
  <si>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</si>
  <si>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</si>
  <si>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</si>
  <si>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</si>
  <si>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</si>
  <si>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</si>
  <si>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</si>
  <si>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</si>
  <si>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</si>
  <si>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</si>
  <si>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</si>
  <si>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</si>
  <si>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</si>
  <si>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</si>
  <si>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</si>
  <si>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</si>
  <si>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</si>
  <si>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</si>
  <si>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</si>
  <si>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</si>
  <si>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</si>
  <si>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</si>
  <si>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</si>
  <si>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</si>
  <si>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</si>
  <si>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</si>
  <si>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</si>
  <si>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</si>
  <si>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</si>
  <si>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</si>
  <si>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</si>
  <si>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</si>
  <si>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</si>
  <si>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</si>
  <si>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</si>
  <si>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</si>
  <si>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</si>
  <si>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</si>
  <si>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</si>
  <si>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</si>
  <si>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</si>
  <si>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</si>
  <si>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</si>
  <si>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</si>
  <si>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</si>
  <si>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</si>
  <si>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</si>
  <si>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</si>
  <si>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</si>
  <si>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</si>
  <si>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</si>
  <si>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</si>
  <si>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</si>
  <si>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</si>
  <si>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</si>
  <si>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</si>
  <si>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</si>
  <si>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</si>
  <si>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</si>
  <si>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</si>
  <si>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</si>
  <si>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</si>
  <si>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</si>
  <si>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</si>
  <si>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</si>
  <si>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</si>
  <si>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</si>
  <si>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</si>
  <si>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</si>
  <si>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</si>
  <si>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</si>
  <si>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</si>
  <si>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</si>
  <si>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</si>
  <si>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</si>
  <si>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</si>
  <si>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</si>
  <si>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</si>
  <si>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</si>
  <si>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</si>
  <si>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</si>
  <si>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</si>
  <si>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</si>
  <si>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</si>
  <si>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</si>
  <si>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</si>
  <si>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</si>
  <si>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</si>
  <si>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</si>
  <si>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</si>
  <si>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</si>
  <si>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</si>
  <si>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</si>
  <si>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</si>
  <si>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</si>
  <si>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</si>
  <si>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</si>
  <si>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</si>
  <si>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</si>
  <si>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</si>
  <si>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</si>
  <si>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</si>
  <si>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</si>
  <si>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</si>
  <si>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</si>
  <si>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</si>
  <si>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</si>
  <si>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</si>
  <si>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</si>
  <si>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</si>
  <si>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</si>
  <si>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</si>
  <si>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</si>
  <si>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</si>
  <si>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</si>
  <si>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</si>
  <si>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</si>
  <si>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</si>
  <si>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</si>
  <si>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</si>
  <si>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</si>
  <si>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</si>
  <si>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</si>
  <si>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</si>
  <si>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</si>
  <si>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</si>
  <si>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</si>
  <si>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</si>
  <si>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</si>
  <si>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</si>
  <si>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</si>
  <si>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</si>
  <si>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</si>
  <si>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</si>
  <si>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</si>
  <si>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</si>
  <si>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</si>
  <si>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</si>
  <si>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</si>
  <si>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</si>
  <si>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</si>
  <si>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</si>
  <si>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</si>
  <si>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</si>
  <si>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</si>
  <si>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</si>
  <si>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</si>
  <si>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</si>
  <si>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</si>
  <si>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</si>
  <si>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</si>
  <si>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</si>
  <si>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</si>
  <si>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</si>
  <si>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</si>
  <si>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</si>
  <si>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</si>
  <si>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</si>
  <si>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</si>
  <si>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</si>
  <si>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</si>
  <si>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</si>
  <si>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</si>
  <si>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</si>
  <si>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</si>
  <si>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</si>
  <si>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</si>
  <si>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</si>
  <si>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</si>
  <si>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</si>
  <si>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</si>
  <si>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</si>
  <si>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</si>
  <si>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</si>
  <si>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</si>
  <si>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</si>
  <si>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</si>
  <si>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</si>
  <si>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</si>
  <si>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</si>
  <si>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</si>
  <si>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</si>
  <si>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</si>
  <si>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</si>
  <si>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</si>
  <si>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</si>
  <si>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</si>
  <si>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</si>
  <si>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</si>
  <si>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</si>
  <si>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</si>
  <si>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</si>
  <si>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</si>
  <si>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</si>
  <si>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</si>
  <si>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</si>
  <si>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</si>
  <si>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</si>
  <si>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</si>
  <si>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</si>
  <si>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</si>
  <si>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</si>
  <si>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</si>
  <si>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</si>
  <si>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</si>
  <si>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</si>
  <si>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</si>
  <si>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</si>
  <si>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</si>
  <si>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</si>
  <si>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</si>
  <si>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</si>
  <si>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</si>
  <si>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</si>
  <si>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</si>
  <si>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</si>
  <si>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</si>
  <si>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</si>
  <si>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</si>
  <si>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</si>
  <si>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</si>
  <si>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</si>
  <si>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</si>
  <si>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</si>
  <si>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</si>
  <si>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</si>
  <si>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</si>
  <si>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</si>
  <si>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</si>
  <si>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</si>
  <si>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</si>
  <si>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</si>
  <si>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</si>
  <si>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</si>
  <si>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</si>
  <si>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</si>
  <si>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</si>
  <si>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</si>
  <si>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</si>
  <si>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</si>
  <si>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</si>
  <si>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</si>
  <si>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</si>
  <si>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</si>
  <si>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</si>
  <si>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</si>
  <si>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</si>
  <si>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</si>
  <si>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</si>
  <si>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</si>
  <si>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</si>
  <si>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</si>
  <si>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</si>
  <si>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</si>
  <si>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</si>
  <si>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</si>
  <si>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</si>
  <si>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</si>
  <si>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</si>
  <si>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</si>
  <si>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</si>
  <si>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</si>
  <si>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</si>
  <si>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</si>
  <si>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</si>
  <si>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</si>
  <si>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</si>
  <si>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</si>
  <si>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</si>
  <si>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</si>
  <si>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</si>
  <si>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</si>
  <si>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</si>
  <si>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</si>
  <si>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</si>
  <si>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</si>
  <si>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</si>
  <si>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</si>
  <si>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</si>
  <si>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</si>
  <si>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</si>
  <si>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</si>
  <si>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</si>
  <si>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</si>
  <si>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</si>
  <si>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</si>
  <si>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</si>
  <si>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</si>
  <si>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</si>
  <si>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</si>
  <si>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</si>
  <si>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</si>
  <si>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</si>
  <si>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</si>
  <si>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</si>
  <si>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</si>
  <si>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</si>
  <si>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</si>
  <si>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</si>
  <si>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</si>
  <si>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</si>
  <si>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</si>
  <si>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</si>
  <si>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</si>
  <si>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</si>
  <si>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</si>
  <si>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</si>
  <si>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</si>
  <si>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</si>
  <si>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</si>
  <si>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</si>
  <si>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</si>
  <si>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</si>
  <si>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</si>
  <si>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</si>
  <si>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</si>
  <si>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</si>
  <si>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</si>
  <si>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</si>
  <si>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</si>
  <si>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</si>
  <si>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</si>
  <si>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</si>
  <si>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</si>
  <si>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</si>
  <si>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</si>
  <si>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</si>
  <si>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</si>
  <si>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</si>
  <si>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</si>
  <si>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</si>
  <si>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</si>
  <si>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</si>
  <si>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</si>
  <si>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</si>
  <si>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</si>
  <si>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</si>
  <si>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</si>
  <si>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</si>
  <si>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</si>
  <si>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</si>
  <si>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</si>
  <si>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</si>
  <si>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</si>
  <si>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</si>
  <si>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</si>
  <si>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</si>
  <si>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</si>
  <si>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</si>
  <si>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</si>
  <si>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</si>
  <si>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</si>
  <si>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</si>
  <si>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</si>
  <si>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</si>
  <si>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</si>
  <si>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</si>
  <si>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</si>
  <si>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</si>
  <si>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</si>
  <si>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</si>
  <si>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</si>
  <si>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</si>
  <si>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</si>
  <si>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</si>
  <si>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</si>
  <si>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</si>
  <si>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</si>
  <si>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</si>
  <si>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</si>
  <si>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</si>
  <si>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</si>
  <si>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</si>
  <si>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</si>
  <si>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</si>
  <si>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</si>
  <si>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</si>
  <si>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</si>
  <si>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</si>
  <si>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</si>
  <si>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</si>
  <si>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</si>
  <si>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</si>
  <si>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</si>
  <si>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</si>
  <si>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</si>
  <si>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</si>
  <si>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</si>
  <si>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</si>
  <si>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</si>
  <si>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</si>
  <si>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</si>
  <si>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</si>
  <si>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</si>
  <si>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</si>
  <si>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</si>
  <si>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</si>
  <si>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</si>
  <si>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</si>
  <si>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</si>
  <si>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</si>
  <si>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</si>
  <si>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</si>
  <si>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</si>
  <si>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</si>
  <si>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</si>
  <si>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</si>
  <si>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</si>
  <si>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</si>
  <si>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</si>
  <si>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</si>
  <si>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</si>
  <si>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</si>
  <si>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</si>
  <si>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</si>
  <si>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</si>
  <si>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</si>
  <si>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</si>
  <si>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</si>
  <si>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</si>
  <si>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</si>
  <si>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</si>
  <si>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</si>
  <si>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</si>
  <si>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</si>
  <si>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</si>
  <si>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</si>
  <si>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</si>
  <si>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</si>
  <si>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</si>
  <si>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</si>
  <si>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</si>
  <si>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</si>
  <si>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</si>
  <si>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</si>
  <si>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</si>
  <si>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</si>
  <si>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</si>
  <si>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</si>
  <si>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</si>
  <si>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</si>
  <si>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</si>
  <si>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</si>
  <si>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</si>
  <si>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</si>
  <si>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</si>
  <si>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</si>
  <si>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</si>
  <si>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</si>
  <si>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</si>
  <si>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</si>
  <si>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</si>
  <si>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</si>
  <si>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</si>
  <si>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</si>
  <si>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</si>
  <si>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</si>
  <si>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</si>
  <si>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</si>
  <si>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</si>
  <si>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</si>
  <si>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</si>
  <si>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</si>
  <si>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</si>
  <si>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</si>
  <si>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</si>
  <si>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</si>
  <si>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</si>
  <si>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</si>
  <si>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</si>
  <si>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</si>
  <si>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</si>
  <si>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</si>
  <si>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</si>
  <si>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</si>
  <si>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</si>
  <si>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</si>
  <si>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</si>
  <si>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</si>
  <si>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</si>
  <si>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</si>
  <si>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</si>
  <si>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</si>
  <si>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</si>
  <si>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</si>
  <si>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</si>
  <si>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</si>
  <si>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</si>
  <si>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</si>
  <si>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</si>
  <si>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</si>
  <si>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</si>
  <si>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</si>
  <si>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</si>
  <si>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</si>
  <si>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</si>
  <si>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</si>
  <si>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</si>
  <si>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</si>
  <si>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</si>
  <si>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</si>
  <si>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</si>
  <si>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</si>
  <si>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</si>
  <si>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</si>
  <si>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</si>
  <si>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</si>
  <si>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</si>
  <si>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</si>
  <si>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</si>
  <si>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</si>
  <si>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</si>
  <si>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</si>
  <si>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</si>
  <si>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</si>
  <si>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</si>
  <si>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</si>
  <si>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</si>
  <si>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</si>
  <si>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</si>
  <si>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</si>
  <si>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</si>
  <si>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</si>
  <si>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</si>
  <si>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</si>
  <si>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</si>
  <si>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</si>
  <si>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</si>
  <si>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</si>
  <si>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</si>
  <si>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</si>
  <si>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</si>
  <si>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</si>
  <si>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</si>
  <si>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</si>
  <si>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</si>
  <si>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</si>
  <si>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</si>
  <si>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</si>
  <si>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</si>
  <si>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</si>
  <si>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</si>
  <si>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</si>
  <si>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</si>
  <si>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</si>
  <si>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</si>
  <si>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</si>
  <si>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</si>
  <si>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</si>
  <si>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</si>
  <si>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</si>
  <si>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</si>
  <si>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</si>
  <si>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</si>
  <si>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</si>
  <si>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</si>
  <si>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</si>
  <si>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</si>
  <si>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</si>
  <si>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</si>
  <si>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</si>
  <si>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</si>
  <si>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</si>
  <si>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</si>
  <si>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</si>
  <si>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</si>
  <si>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</si>
  <si>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</si>
  <si>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</si>
  <si>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</si>
  <si>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</si>
  <si>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</si>
  <si>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</si>
  <si>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</si>
  <si>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</si>
  <si>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</si>
  <si>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</si>
  <si>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</si>
  <si>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</si>
  <si>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</si>
  <si>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</si>
  <si>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</si>
  <si>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</si>
  <si>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</si>
  <si>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</si>
  <si>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</si>
  <si>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</si>
  <si>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</si>
  <si>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</si>
  <si>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</si>
  <si>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</si>
  <si>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</si>
  <si>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</si>
  <si>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</si>
  <si>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</si>
  <si>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</si>
  <si>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</si>
  <si>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</si>
  <si>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</si>
  <si>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</si>
  <si>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</si>
  <si>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</si>
  <si>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</si>
  <si>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</si>
  <si>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</si>
  <si>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</si>
  <si>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</si>
  <si>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</si>
  <si>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</si>
  <si>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</si>
  <si>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</si>
  <si>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</si>
  <si>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</si>
  <si>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</si>
  <si>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</si>
  <si>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</si>
  <si>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</si>
  <si>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</si>
  <si>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</si>
  <si>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</si>
  <si>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</si>
  <si>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</si>
  <si>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</si>
  <si>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</si>
  <si>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</si>
  <si>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</si>
  <si>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</si>
  <si>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</si>
  <si>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</si>
  <si>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</si>
  <si>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</si>
  <si>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</si>
  <si>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</si>
  <si>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</si>
  <si>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</si>
  <si>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</si>
  <si>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</si>
  <si>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</si>
  <si>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</si>
  <si>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</si>
  <si>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</si>
  <si>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</si>
  <si>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</si>
  <si>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</si>
  <si>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</si>
  <si>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</si>
  <si>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</si>
  <si>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</si>
  <si>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</si>
  <si>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</si>
  <si>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</si>
  <si>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</si>
  <si>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</si>
  <si>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</si>
  <si>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</si>
  <si>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</si>
  <si>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</si>
  <si>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</si>
  <si>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</si>
  <si>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</si>
  <si>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</si>
  <si>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</si>
  <si>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</si>
  <si>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</si>
  <si>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</si>
  <si>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</si>
  <si>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</si>
  <si>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</si>
  <si>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</si>
  <si>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</si>
  <si>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</si>
  <si>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</si>
  <si>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</si>
  <si>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</si>
  <si>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</si>
  <si>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</si>
  <si>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</si>
  <si>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</si>
  <si>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</si>
  <si>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</si>
  <si>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</si>
  <si>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</si>
  <si>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</si>
  <si>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</si>
  <si>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</si>
  <si>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</si>
  <si>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</si>
  <si>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</si>
  <si>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</si>
  <si>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</si>
  <si>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</si>
  <si>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</si>
  <si>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</si>
  <si>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</si>
  <si>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</si>
  <si>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</si>
  <si>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</si>
  <si>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</si>
  <si>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</si>
  <si>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</si>
  <si>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</si>
  <si>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</si>
  <si>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</si>
  <si>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</si>
  <si>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</si>
  <si>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</si>
  <si>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</si>
  <si>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</si>
  <si>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</si>
  <si>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</si>
  <si>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</si>
  <si>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</si>
  <si>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</si>
  <si>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</si>
  <si>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</si>
  <si>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</si>
  <si>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</si>
  <si>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</si>
  <si>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</si>
  <si>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</si>
  <si>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</si>
  <si>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</si>
  <si>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</si>
  <si>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</si>
  <si>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</si>
  <si>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</si>
  <si>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</si>
  <si>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</si>
  <si>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</si>
  <si>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</si>
  <si>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</si>
  <si>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</si>
  <si>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</si>
  <si>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</si>
  <si>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</si>
  <si>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</si>
  <si>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</si>
  <si>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</si>
  <si>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</si>
  <si>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</si>
  <si>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</si>
  <si>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</si>
  <si>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</si>
  <si>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</si>
  <si>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</si>
  <si>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</si>
  <si>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</si>
  <si>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</si>
  <si>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</si>
  <si>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</si>
  <si>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</si>
  <si>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</si>
  <si>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</si>
  <si>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</si>
  <si>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</si>
  <si>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</si>
  <si>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</si>
  <si>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</si>
  <si>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</si>
  <si>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</si>
  <si>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</si>
  <si>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</si>
  <si>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</si>
  <si>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</si>
  <si>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</si>
  <si>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</si>
  <si>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</si>
  <si>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</si>
  <si>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</si>
  <si>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</si>
  <si>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</si>
  <si>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</si>
  <si>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</si>
  <si>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</si>
  <si>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</si>
  <si>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</si>
  <si>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</si>
  <si>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</si>
  <si>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</si>
  <si>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</si>
  <si>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</si>
  <si>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</si>
  <si>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</si>
  <si>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</si>
  <si>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</si>
  <si>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</si>
  <si>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</si>
  <si>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</si>
  <si>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</si>
  <si>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</si>
  <si>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</si>
  <si>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</si>
  <si>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</si>
  <si>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</si>
  <si>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</si>
  <si>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</si>
  <si>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</si>
  <si>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</si>
  <si>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</si>
  <si>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</si>
  <si>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</si>
  <si>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</si>
  <si>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</si>
  <si>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</si>
  <si>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</si>
  <si>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</si>
  <si>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</si>
  <si>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</si>
  <si>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</si>
  <si>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</si>
  <si>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</si>
  <si>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</si>
  <si>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</si>
  <si>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</si>
  <si>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</si>
  <si>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</si>
  <si>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</si>
  <si>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</si>
  <si>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</si>
  <si>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</si>
  <si>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</si>
  <si>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</si>
  <si>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</si>
  <si>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</si>
  <si>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</si>
  <si>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</si>
  <si>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</si>
  <si>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</si>
  <si>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</si>
  <si>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</si>
  <si>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</si>
  <si>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</si>
  <si>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</si>
  <si>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</si>
  <si>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</si>
  <si>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</si>
  <si>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</si>
  <si>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</si>
  <si>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</si>
  <si>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</si>
  <si>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</si>
  <si>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</si>
  <si>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</si>
  <si>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</si>
  <si>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</si>
  <si>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</si>
  <si>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</si>
  <si>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</si>
  <si>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</si>
  <si>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</si>
  <si>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</si>
  <si>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</si>
  <si>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</si>
  <si>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</si>
  <si>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</si>
  <si>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</si>
  <si>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</si>
  <si>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</si>
  <si>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</si>
  <si>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</si>
  <si>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</si>
  <si>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</si>
  <si>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</si>
  <si>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</si>
  <si>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</si>
  <si>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</si>
  <si>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</si>
  <si>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</si>
  <si>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</si>
  <si>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</si>
  <si>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</si>
  <si>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</si>
  <si>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</si>
  <si>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</si>
  <si>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</si>
  <si>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</si>
  <si>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</si>
  <si>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</si>
  <si>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</si>
  <si>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</si>
  <si>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</si>
  <si>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</si>
  <si>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</si>
  <si>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</si>
  <si>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</si>
  <si>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</si>
  <si>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</si>
  <si>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</si>
  <si>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</si>
  <si>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</si>
  <si>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</si>
  <si>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</si>
  <si>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</si>
  <si>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</si>
  <si>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</si>
  <si>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</si>
  <si>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</si>
  <si>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</si>
  <si>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</si>
  <si>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</si>
  <si>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</si>
  <si>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</si>
  <si>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</si>
  <si>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</si>
  <si>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</si>
  <si>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</si>
  <si>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</si>
  <si>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</si>
  <si>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</si>
  <si>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</si>
  <si>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</si>
  <si>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</si>
  <si>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</si>
  <si>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</si>
  <si>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</si>
  <si>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</si>
  <si>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</si>
  <si>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</si>
  <si>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</si>
  <si>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</si>
  <si>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</si>
  <si>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</si>
  <si>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</si>
  <si>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</si>
  <si>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</si>
  <si>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</si>
  <si>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</si>
  <si>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</si>
  <si>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</si>
  <si>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</si>
  <si>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</si>
  <si>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</si>
  <si>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</si>
  <si>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</si>
  <si>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</si>
  <si>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</si>
  <si>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</si>
  <si>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</si>
  <si>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</si>
  <si>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</si>
  <si>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</si>
  <si>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</si>
  <si>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</si>
  <si>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</si>
  <si>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</si>
  <si>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</si>
  <si>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</si>
  <si>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</si>
  <si>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</si>
  <si>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</si>
  <si>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</si>
  <si>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</si>
  <si>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</si>
  <si>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</si>
  <si>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</si>
  <si>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</si>
  <si>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</si>
  <si>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</si>
  <si>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</si>
  <si>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</si>
  <si>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</si>
  <si>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</si>
  <si>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</si>
  <si>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</si>
  <si>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</si>
  <si>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</si>
  <si>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</si>
  <si>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</si>
  <si>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</si>
  <si>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</si>
  <si>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</si>
  <si>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</si>
  <si>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</si>
  <si>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</si>
  <si>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</si>
  <si>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</si>
  <si>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</si>
  <si>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</si>
  <si>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</si>
  <si>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</si>
  <si>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</si>
  <si>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</si>
  <si>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</si>
  <si>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</si>
  <si>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</si>
  <si>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</si>
  <si>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</si>
  <si>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</si>
  <si>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</si>
  <si>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</si>
  <si>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</si>
  <si>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</si>
  <si>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</si>
  <si>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</si>
  <si>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</si>
  <si>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</si>
  <si>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</si>
  <si>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</si>
  <si>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</si>
  <si>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</si>
  <si>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</si>
  <si>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</si>
  <si>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</si>
  <si>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</si>
  <si>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</si>
  <si>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</si>
  <si>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</si>
  <si>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</si>
  <si>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</si>
  <si>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</si>
  <si>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</si>
  <si>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</si>
  <si>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</si>
  <si>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</si>
  <si>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</si>
  <si>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</si>
  <si>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</si>
  <si>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</si>
  <si>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</si>
  <si>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</si>
  <si>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</si>
  <si>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</si>
  <si>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</si>
  <si>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</si>
  <si>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</si>
  <si>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</si>
  <si>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</si>
  <si>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</si>
  <si>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</si>
  <si>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</si>
  <si>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</si>
  <si>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</si>
  <si>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</si>
  <si>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</si>
  <si>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</si>
  <si>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</si>
  <si>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</si>
  <si>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</si>
  <si>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</si>
  <si>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</si>
  <si>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</si>
  <si>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</si>
  <si>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</si>
  <si>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</si>
  <si>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</si>
  <si>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</si>
  <si>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</si>
  <si>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</si>
  <si>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</si>
  <si>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</si>
  <si>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</si>
  <si>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</si>
  <si>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</si>
  <si>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</si>
  <si>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</si>
  <si>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</si>
  <si>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</si>
  <si>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</si>
  <si>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</si>
  <si>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</si>
  <si>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</si>
  <si>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</si>
  <si>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</si>
  <si>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</si>
  <si>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</si>
  <si>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</si>
  <si>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</si>
  <si>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</si>
  <si>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</si>
  <si>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</si>
  <si>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</si>
  <si>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</si>
  <si>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</si>
  <si>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</si>
  <si>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</si>
  <si>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</si>
  <si>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</si>
  <si>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</si>
  <si>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</si>
  <si>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</si>
  <si>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</si>
  <si>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</si>
  <si>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</si>
  <si>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</si>
  <si>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</si>
  <si>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</si>
  <si>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</si>
  <si>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</si>
  <si>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</si>
  <si>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</si>
  <si>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</si>
  <si>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</si>
  <si>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</si>
  <si>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</si>
  <si>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</si>
  <si>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</si>
  <si>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</si>
  <si>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</si>
  <si>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</si>
  <si>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</si>
  <si>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</si>
  <si>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</si>
  <si>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</si>
  <si>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</si>
  <si>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</si>
  <si>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</si>
  <si>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</si>
  <si>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</si>
  <si>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</si>
  <si>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</si>
  <si>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</si>
  <si>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</si>
  <si>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</si>
  <si>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</si>
  <si>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</si>
  <si>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</si>
  <si>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</si>
  <si>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</si>
  <si>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</si>
  <si>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</si>
  <si>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</si>
  <si>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</si>
  <si>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</si>
  <si>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</si>
  <si>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</si>
  <si>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</si>
  <si>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</si>
  <si>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</si>
  <si>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</si>
  <si>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</si>
  <si>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</si>
  <si>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</si>
  <si>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</si>
  <si>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</si>
  <si>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</si>
  <si>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</si>
  <si>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</si>
  <si>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</si>
  <si>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</si>
  <si>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</si>
  <si>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</si>
  <si>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</si>
  <si>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</si>
  <si>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</si>
  <si>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</si>
  <si>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</si>
  <si>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</si>
  <si>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</si>
  <si>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</si>
  <si>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</si>
  <si>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</si>
  <si>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</si>
  <si>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</si>
  <si>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</si>
  <si>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</si>
  <si>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</si>
  <si>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</si>
  <si>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</si>
  <si>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</si>
  <si>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</si>
  <si>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</si>
  <si>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</si>
  <si>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</si>
  <si>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</si>
  <si>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</si>
  <si>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</si>
  <si>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</si>
  <si>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</si>
  <si>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</si>
  <si>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</si>
  <si>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</si>
  <si>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</si>
  <si>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</si>
  <si>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</si>
  <si>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</si>
  <si>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</si>
  <si>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</si>
  <si>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</si>
  <si>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</si>
  <si>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</si>
  <si>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</si>
  <si>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</si>
  <si>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</si>
  <si>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</si>
  <si>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</si>
  <si>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</si>
  <si>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</si>
  <si>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</si>
  <si>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</si>
  <si>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</si>
  <si>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</si>
  <si>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</si>
  <si>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</si>
  <si>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</si>
  <si>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</si>
  <si>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</si>
  <si>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</si>
  <si>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</si>
  <si>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</si>
  <si>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</si>
  <si>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</si>
  <si>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</si>
  <si>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</si>
  <si>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</si>
  <si>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</si>
  <si>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</si>
  <si>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</si>
  <si>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</si>
  <si>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</si>
  <si>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</si>
  <si>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</si>
  <si>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</si>
  <si>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</si>
  <si>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</si>
  <si>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</si>
  <si>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</si>
  <si>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</si>
  <si>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</si>
  <si>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</si>
  <si>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</si>
  <si>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</si>
  <si>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</si>
  <si>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</si>
  <si>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</si>
  <si>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</si>
  <si>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</si>
  <si>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</si>
  <si>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</si>
  <si>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</si>
  <si>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</si>
  <si>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</si>
  <si>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</si>
  <si>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</si>
  <si>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</si>
  <si>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</si>
  <si>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</si>
  <si>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</si>
  <si>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</si>
  <si>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</si>
  <si>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</si>
  <si>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</si>
  <si>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</si>
  <si>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</si>
  <si>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</si>
  <si>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</si>
  <si>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</si>
  <si>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</si>
  <si>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</si>
  <si>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</si>
  <si>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</si>
  <si>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</si>
  <si>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</si>
  <si>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</si>
  <si>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</si>
  <si>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</si>
  <si>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</si>
  <si>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</si>
  <si>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</si>
  <si>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</si>
  <si>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</si>
  <si>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</si>
  <si>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</si>
  <si>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</si>
  <si>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</si>
  <si>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</si>
  <si>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</si>
  <si>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</si>
  <si>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</si>
  <si>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</si>
  <si>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</si>
  <si>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</si>
  <si>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</si>
  <si>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</si>
  <si>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</si>
  <si>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</si>
  <si>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</si>
  <si>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</si>
  <si>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</si>
  <si>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</si>
  <si>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</si>
  <si>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</si>
  <si>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</si>
  <si>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</si>
  <si>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</si>
  <si>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</si>
  <si>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</si>
  <si>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</si>
  <si>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</si>
  <si>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</si>
  <si>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</si>
  <si>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</si>
  <si>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</si>
  <si>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</si>
  <si>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</si>
  <si>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</si>
  <si>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</si>
  <si>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</si>
  <si>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</si>
  <si>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</si>
  <si>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</si>
  <si>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</si>
  <si>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</si>
  <si>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</si>
  <si>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</si>
  <si>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</si>
  <si>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</si>
  <si>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</si>
  <si>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</si>
  <si>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</si>
  <si>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</si>
  <si>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</si>
  <si>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</si>
  <si>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</si>
  <si>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</si>
  <si>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</si>
  <si>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</si>
  <si>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</si>
  <si>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</si>
  <si>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</si>
  <si>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</si>
  <si>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</si>
  <si>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</si>
  <si>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</si>
  <si>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</si>
  <si>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</si>
  <si>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</si>
  <si>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</si>
  <si>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</si>
  <si>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</si>
  <si>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</si>
  <si>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</si>
  <si>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</si>
  <si>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</si>
  <si>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</si>
  <si>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</si>
  <si>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</si>
  <si>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</si>
  <si>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</si>
  <si>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</si>
  <si>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</si>
  <si>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</si>
  <si>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</si>
  <si>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</si>
  <si>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</si>
  <si>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</si>
  <si>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</si>
  <si>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</si>
  <si>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</si>
  <si>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</si>
  <si>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</si>
  <si>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</si>
  <si>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</si>
  <si>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</si>
  <si>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</si>
  <si>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</si>
  <si>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</si>
  <si>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</si>
  <si>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</si>
  <si>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</si>
  <si>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</si>
  <si>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</si>
  <si>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</si>
  <si>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</si>
  <si>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</si>
  <si>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</si>
  <si>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</si>
  <si>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</si>
  <si>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</si>
  <si>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</si>
  <si>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</si>
  <si>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</si>
  <si>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</si>
  <si>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</si>
  <si>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</si>
  <si>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</si>
  <si>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</si>
  <si>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</si>
  <si>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</si>
  <si>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</si>
  <si>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</si>
  <si>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</si>
  <si>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</si>
  <si>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</si>
  <si>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</si>
  <si>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</si>
  <si>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</si>
  <si>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</si>
  <si>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</si>
  <si>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</si>
  <si>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</si>
  <si>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</si>
  <si>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</si>
  <si>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</si>
  <si>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</si>
  <si>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</si>
  <si>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</si>
  <si>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</si>
  <si>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</si>
  <si>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</si>
  <si>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</si>
  <si>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</si>
  <si>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</si>
  <si>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</si>
  <si>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</si>
  <si>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</si>
  <si>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</si>
  <si>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</si>
  <si>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</si>
  <si>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</si>
  <si>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</si>
  <si>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</si>
  <si>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</si>
  <si>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</si>
  <si>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</si>
  <si>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</si>
  <si>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</si>
  <si>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</si>
  <si>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</si>
  <si>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</si>
  <si>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</si>
  <si>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</si>
  <si>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</si>
  <si>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</si>
  <si>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</si>
  <si>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</si>
  <si>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</si>
  <si>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</si>
  <si>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</si>
  <si>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</si>
  <si>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</si>
  <si>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</si>
  <si>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</si>
  <si>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</si>
  <si>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</si>
  <si>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</si>
  <si>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</si>
  <si>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</si>
  <si>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</si>
  <si>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</si>
  <si>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</si>
  <si>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</si>
  <si>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</si>
  <si>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</si>
  <si>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</si>
  <si>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</si>
  <si>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</si>
  <si>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</si>
  <si>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</si>
  <si>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</si>
  <si>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</si>
  <si>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</si>
  <si>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</si>
  <si>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</si>
  <si>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</si>
  <si>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</si>
  <si>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</si>
  <si>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</si>
  <si>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</si>
  <si>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</si>
  <si>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</si>
  <si>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</si>
  <si>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</si>
  <si>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</si>
  <si>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</si>
  <si>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</si>
  <si>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</si>
  <si>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</si>
  <si>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</si>
  <si>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</si>
  <si>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</si>
  <si>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</si>
  <si>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</si>
  <si>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</si>
  <si>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</si>
  <si>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</si>
  <si>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</si>
  <si>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</si>
  <si>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</si>
  <si>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</si>
  <si>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</si>
  <si>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</si>
  <si>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</si>
  <si>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</si>
  <si>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</si>
  <si>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</si>
  <si>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</si>
  <si>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</si>
  <si>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</si>
  <si>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</si>
  <si>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</si>
  <si>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</si>
  <si>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</si>
  <si>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</si>
  <si>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</si>
  <si>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</si>
  <si>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</si>
  <si>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</si>
  <si>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</si>
  <si>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</si>
  <si>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</si>
  <si>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</si>
  <si>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</si>
  <si>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</si>
  <si>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</si>
  <si>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</si>
  <si>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</si>
  <si>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</si>
  <si>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</si>
  <si>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</si>
  <si>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</si>
  <si>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</si>
  <si>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</si>
  <si>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</si>
  <si>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</si>
  <si>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</si>
  <si>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</si>
  <si>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</si>
  <si>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</si>
  <si>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</si>
  <si>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</si>
  <si>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</si>
  <si>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</si>
  <si>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</si>
  <si>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</si>
  <si>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</si>
  <si>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</si>
  <si>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</si>
  <si>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</si>
  <si>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</si>
  <si>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</si>
  <si>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</si>
  <si>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</si>
  <si>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</si>
  <si>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</si>
  <si>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</si>
  <si>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</si>
  <si>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</si>
  <si>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</si>
  <si>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</si>
  <si>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</si>
  <si>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</si>
  <si>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</si>
  <si>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</si>
  <si>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</si>
  <si>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</si>
  <si>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</si>
  <si>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</si>
  <si>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</si>
  <si>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</si>
  <si>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</si>
  <si>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</si>
  <si>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</si>
  <si>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</si>
  <si>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</si>
  <si>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</si>
  <si>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</si>
  <si>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</si>
  <si>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</si>
  <si>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</si>
  <si>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</si>
  <si>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</si>
  <si>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</si>
  <si>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</si>
  <si>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</si>
  <si>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</si>
  <si>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</si>
  <si>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</si>
  <si>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</si>
  <si>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</si>
  <si>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</si>
  <si>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</si>
  <si>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</si>
  <si>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</si>
  <si>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</si>
  <si>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</si>
  <si>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</si>
  <si>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</si>
  <si>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</si>
  <si>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</si>
  <si>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</si>
  <si>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</si>
  <si>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</si>
  <si>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</si>
  <si>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</si>
  <si>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</si>
  <si>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</si>
  <si>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</si>
  <si>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</si>
  <si>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</si>
  <si>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</si>
  <si>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</si>
  <si>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</si>
  <si>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</si>
  <si>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</si>
  <si>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</si>
  <si>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</si>
  <si>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</si>
  <si>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</si>
  <si>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</si>
  <si>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</si>
  <si>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</si>
  <si>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</si>
  <si>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</si>
  <si>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</si>
  <si>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</si>
  <si>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</si>
  <si>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</si>
  <si>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</si>
  <si>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</si>
  <si>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</si>
  <si>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</si>
  <si>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</si>
  <si>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</si>
  <si>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</si>
  <si>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</si>
  <si>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</si>
  <si>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</si>
  <si>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</si>
  <si>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</si>
  <si>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</si>
  <si>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</si>
  <si>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</si>
  <si>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</si>
  <si>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</si>
  <si>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</si>
  <si>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</si>
  <si>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</si>
  <si>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</si>
  <si>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</si>
  <si>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</si>
  <si>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</si>
  <si>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</si>
  <si>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</si>
  <si>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</si>
  <si>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</si>
  <si>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</si>
  <si>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</si>
  <si>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</si>
  <si>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</si>
  <si>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</si>
  <si>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</si>
  <si>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</si>
  <si>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</si>
  <si>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</si>
  <si>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</si>
  <si>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</si>
  <si>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</si>
  <si>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</si>
  <si>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</si>
  <si>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</si>
  <si>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</si>
  <si>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</si>
  <si>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</si>
  <si>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</si>
  <si>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</si>
  <si>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</si>
  <si>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</si>
  <si>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</si>
  <si>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</si>
  <si>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</si>
  <si>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</si>
  <si>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</si>
  <si>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</si>
  <si>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</si>
  <si>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</si>
  <si>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</si>
  <si>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</si>
  <si>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</si>
  <si>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</si>
  <si>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</si>
  <si>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</si>
  <si>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</si>
  <si>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</si>
  <si>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</si>
  <si>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</si>
  <si>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</si>
  <si>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</si>
  <si>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</si>
  <si>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</si>
  <si>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</si>
  <si>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</si>
  <si>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</si>
  <si>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</si>
  <si>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</si>
  <si>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</si>
  <si>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</si>
  <si>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</si>
  <si>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</si>
  <si>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</si>
  <si>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</si>
  <si>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</si>
  <si>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</si>
  <si>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</si>
  <si>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</si>
  <si>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</si>
  <si>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</si>
  <si>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</si>
  <si>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</si>
  <si>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</si>
  <si>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</si>
  <si>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</si>
  <si>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</si>
  <si>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</si>
  <si>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</si>
  <si>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</si>
  <si>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</si>
  <si>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</si>
  <si>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</si>
  <si>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</si>
  <si>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</si>
  <si>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</si>
  <si>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</si>
  <si>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</si>
  <si>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</si>
  <si>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</si>
  <si>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</si>
  <si>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</si>
  <si>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</si>
  <si>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</si>
  <si>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</si>
  <si>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</si>
  <si>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</si>
  <si>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</si>
  <si>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</si>
  <si>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</si>
  <si>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</si>
  <si>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</si>
  <si>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</si>
  <si>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</si>
  <si>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</si>
  <si>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</si>
  <si>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</si>
  <si>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</si>
  <si>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</si>
  <si>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</si>
  <si>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</si>
  <si>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</si>
  <si>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</si>
  <si>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</si>
  <si>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</si>
  <si>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</si>
  <si>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</si>
  <si>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</si>
  <si>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</si>
  <si>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</si>
  <si>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</si>
  <si>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</si>
  <si>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</si>
  <si>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</si>
  <si>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</si>
  <si>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</si>
  <si>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</si>
  <si>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</si>
  <si>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</si>
  <si>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</si>
  <si>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</si>
  <si>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</si>
  <si>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</si>
  <si>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</si>
  <si>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</si>
  <si>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</si>
  <si>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</si>
  <si>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</si>
  <si>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</si>
  <si>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</si>
  <si>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</si>
  <si>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</si>
  <si>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</si>
  <si>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</si>
  <si>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</si>
  <si>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</si>
  <si>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</si>
  <si>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</si>
  <si>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</si>
  <si>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</si>
  <si>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</si>
  <si>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</si>
  <si>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</si>
  <si>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</si>
  <si>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</si>
  <si>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</si>
  <si>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</si>
  <si>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</si>
  <si>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</si>
  <si>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</si>
  <si>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</si>
  <si>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</si>
  <si>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</si>
  <si>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</si>
  <si>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</si>
  <si>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</si>
  <si>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</si>
  <si>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</si>
  <si>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</si>
  <si>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</si>
  <si>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</si>
  <si>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</si>
  <si>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</si>
  <si>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</si>
  <si>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</si>
  <si>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</si>
  <si>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</si>
  <si>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</si>
  <si>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</si>
  <si>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</si>
  <si>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</si>
  <si>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</si>
  <si>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</si>
  <si>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</si>
  <si>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</si>
  <si>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</si>
  <si>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</si>
  <si>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</si>
  <si>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</si>
  <si>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</si>
  <si>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</si>
  <si>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</si>
  <si>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</si>
  <si>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</si>
  <si>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</si>
  <si>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</si>
  <si>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</si>
  <si>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</si>
  <si>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</si>
  <si>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</si>
  <si>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</si>
  <si>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</si>
  <si>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</si>
  <si>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</si>
  <si>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</si>
  <si>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</si>
  <si>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</si>
  <si>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</si>
  <si>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</si>
  <si>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</si>
  <si>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</si>
  <si>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</si>
  <si>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</si>
  <si>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</si>
  <si>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</si>
  <si>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</si>
  <si>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</si>
  <si>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</si>
  <si>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</si>
  <si>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</si>
  <si>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</si>
  <si>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</si>
  <si>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</si>
  <si>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</si>
  <si>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</si>
  <si>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</si>
  <si>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</si>
  <si>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</si>
  <si>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</si>
  <si>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</si>
  <si>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</si>
  <si>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</si>
  <si>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</si>
  <si>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</si>
  <si>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</si>
  <si>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</si>
  <si>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</si>
  <si>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</si>
  <si>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</si>
  <si>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</si>
  <si>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</si>
  <si>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</si>
  <si>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</si>
  <si>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</si>
  <si>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</si>
  <si>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</si>
  <si>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</si>
  <si>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</si>
  <si>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</si>
  <si>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</si>
  <si>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</si>
  <si>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</si>
  <si>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</si>
  <si>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</si>
  <si>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</si>
  <si>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</si>
  <si>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</si>
  <si>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</si>
  <si>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</si>
  <si>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</si>
  <si>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</si>
  <si>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</si>
  <si>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</si>
  <si>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</si>
  <si>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</si>
  <si>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</si>
  <si>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</si>
  <si>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</si>
  <si>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</si>
  <si>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</si>
  <si>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</si>
  <si>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</si>
  <si>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</si>
  <si>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</si>
  <si>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</si>
  <si>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</si>
  <si>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</si>
  <si>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</si>
  <si>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</si>
  <si>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</si>
  <si>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</si>
  <si>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</si>
  <si>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</si>
  <si>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</si>
  <si>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</si>
  <si>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</si>
  <si>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</si>
  <si>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</si>
  <si>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</si>
  <si>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</si>
  <si>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</si>
  <si>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</si>
  <si>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</si>
  <si>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</si>
  <si>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</si>
  <si>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</si>
  <si>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</si>
  <si>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</si>
  <si>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</si>
  <si>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</si>
  <si>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</si>
  <si>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</si>
  <si>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</si>
  <si>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</si>
  <si>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</si>
  <si>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</si>
  <si>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</si>
  <si>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</si>
  <si>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</si>
  <si>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</si>
  <si>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</si>
  <si>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</si>
  <si>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</si>
  <si>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</si>
  <si>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</si>
  <si>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</si>
  <si>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</si>
  <si>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</si>
  <si>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</si>
  <si>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</si>
  <si>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</si>
  <si>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</si>
  <si>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</si>
  <si>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</si>
  <si>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</si>
  <si>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</si>
  <si>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</si>
  <si>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</si>
  <si>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</si>
  <si>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</si>
  <si>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</si>
  <si>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</si>
  <si>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</si>
  <si>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</si>
  <si>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</si>
  <si>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</si>
  <si>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</si>
  <si>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</si>
  <si>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</si>
  <si>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</si>
  <si>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</si>
  <si>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</si>
  <si>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</si>
  <si>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</si>
  <si>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</si>
  <si>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</si>
  <si>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</si>
  <si>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</si>
  <si>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</si>
  <si>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</si>
  <si>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</si>
  <si>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</si>
  <si>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</si>
  <si>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</si>
  <si>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</si>
  <si>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</si>
  <si>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</si>
  <si>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</si>
  <si>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</si>
  <si>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</si>
  <si>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</si>
  <si>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</si>
  <si>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</si>
  <si>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</si>
  <si>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</si>
  <si>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</si>
  <si>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</si>
  <si>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</si>
  <si>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</si>
  <si>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</si>
  <si>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</si>
  <si>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</si>
  <si>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</si>
  <si>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</si>
  <si>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</si>
  <si>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</si>
  <si>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</si>
  <si>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</si>
  <si>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</si>
  <si>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</si>
  <si>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</si>
  <si>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</si>
  <si>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</si>
  <si>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</si>
  <si>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</si>
  <si>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</si>
  <si>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</si>
  <si>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</si>
  <si>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</si>
  <si>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</si>
  <si>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</si>
  <si>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</si>
  <si>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</si>
  <si>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</si>
  <si>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</si>
  <si>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</si>
  <si>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</si>
  <si>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</si>
  <si>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</si>
  <si>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</si>
  <si>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</si>
  <si>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</si>
  <si>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</si>
  <si>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</si>
  <si>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</si>
  <si>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</si>
  <si>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</si>
  <si>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</si>
  <si>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</si>
  <si>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</si>
  <si>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</si>
  <si>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</si>
  <si>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</si>
  <si>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</si>
  <si>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</si>
  <si>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</si>
  <si>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</si>
  <si>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</si>
  <si>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</si>
  <si>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</si>
  <si>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</si>
  <si>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</si>
  <si>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</si>
  <si>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</si>
  <si>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</si>
  <si>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</si>
  <si>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</si>
  <si>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</si>
  <si>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</si>
  <si>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</si>
  <si>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</si>
  <si>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</si>
  <si>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</si>
  <si>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</si>
  <si>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</si>
  <si>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</si>
  <si>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</si>
  <si>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</si>
  <si>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</si>
  <si>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</si>
  <si>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</si>
  <si>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</si>
  <si>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</si>
  <si>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</si>
  <si>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</si>
  <si>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</si>
  <si>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</si>
  <si>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</si>
  <si>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</si>
  <si>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</si>
  <si>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</si>
  <si>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</si>
  <si>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</si>
  <si>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</si>
  <si>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</si>
  <si>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</si>
  <si>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</si>
  <si>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</si>
  <si>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</si>
  <si>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</si>
  <si>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</si>
  <si>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</si>
  <si>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</si>
  <si>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</si>
  <si>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</si>
  <si>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</si>
  <si>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</si>
  <si>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</si>
  <si>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</si>
  <si>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</si>
  <si>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</si>
  <si>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</si>
  <si>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</si>
  <si>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</si>
  <si>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</si>
  <si>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</si>
  <si>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</si>
  <si>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</si>
  <si>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</si>
  <si>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</si>
  <si>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</si>
  <si>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</si>
  <si>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</si>
  <si>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</si>
  <si>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</si>
  <si>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</si>
  <si>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</si>
  <si>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</si>
  <si>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</si>
  <si>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</si>
  <si>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</si>
  <si>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</si>
  <si>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</si>
  <si>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</si>
  <si>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</si>
  <si>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</si>
  <si>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</si>
  <si>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</si>
  <si>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</si>
  <si>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</si>
  <si>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</si>
  <si>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</si>
  <si>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</si>
  <si>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</si>
  <si>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</si>
  <si>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</si>
  <si>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</si>
  <si>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</si>
  <si>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</si>
  <si>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</si>
  <si>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</si>
  <si>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</si>
  <si>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</si>
  <si>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</si>
  <si>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</si>
  <si>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</si>
  <si>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</si>
  <si>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</si>
  <si>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</si>
  <si>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</si>
  <si>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</si>
  <si>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</si>
  <si>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</si>
  <si>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</si>
  <si>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</si>
  <si>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</si>
  <si>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</si>
  <si>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</si>
  <si>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</si>
  <si>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</si>
  <si>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</si>
  <si>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</si>
  <si>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</si>
  <si>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</si>
  <si>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</si>
  <si>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</si>
  <si>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</si>
  <si>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</si>
  <si>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</si>
  <si>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</si>
  <si>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</si>
  <si>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</si>
  <si>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</si>
  <si>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</si>
  <si>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</si>
  <si>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</si>
  <si>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</si>
  <si>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</si>
  <si>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</si>
  <si>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</si>
  <si>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</si>
  <si>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</si>
  <si>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</si>
  <si>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</si>
  <si>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</si>
  <si>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</si>
  <si>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</si>
  <si>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</si>
  <si>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</si>
  <si>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</si>
  <si>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</si>
  <si>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</si>
  <si>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</si>
  <si>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</si>
  <si>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</si>
  <si>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</si>
  <si>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</si>
  <si>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</si>
  <si>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</si>
  <si>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</si>
  <si>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</si>
  <si>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</si>
  <si>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</si>
  <si>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</si>
  <si>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</si>
  <si>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</si>
  <si>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</si>
  <si>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</si>
  <si>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</si>
  <si>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</si>
  <si>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</si>
  <si>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</si>
  <si>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</si>
  <si>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</si>
  <si>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</si>
  <si>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</si>
  <si>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</si>
  <si>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</si>
  <si>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</si>
  <si>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</si>
  <si>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</si>
  <si>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</si>
  <si>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</si>
  <si>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</si>
  <si>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</si>
  <si>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</si>
  <si>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</si>
  <si>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</si>
  <si>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</si>
  <si>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</si>
  <si>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</si>
  <si>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</si>
  <si>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</si>
  <si>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</si>
  <si>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</si>
  <si>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</si>
  <si>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</si>
  <si>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</si>
  <si>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</si>
  <si>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</si>
  <si>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</si>
  <si>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</si>
  <si>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</si>
  <si>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</si>
  <si>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</si>
  <si>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</si>
  <si>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</si>
  <si>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</si>
  <si>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</si>
  <si>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</si>
  <si>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</si>
  <si>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</si>
  <si>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</si>
  <si>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</si>
  <si>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</si>
  <si>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</si>
  <si>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</si>
  <si>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</si>
  <si>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</si>
  <si>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</si>
  <si>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</si>
  <si>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</si>
  <si>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</si>
  <si>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</si>
  <si>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</si>
  <si>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</si>
  <si>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</si>
  <si>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</si>
  <si>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</si>
  <si>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</si>
  <si>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</si>
  <si>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</si>
  <si>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</si>
  <si>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</si>
  <si>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</si>
  <si>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</si>
  <si>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</si>
  <si>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</si>
  <si>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</si>
  <si>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</si>
  <si>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</si>
  <si>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</si>
  <si>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</si>
  <si>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</si>
  <si>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</si>
  <si>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</si>
  <si>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</si>
  <si>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</si>
  <si>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</si>
  <si>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</si>
  <si>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</si>
  <si>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</si>
  <si>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</si>
  <si>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</si>
  <si>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</si>
  <si>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</si>
  <si>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</si>
  <si>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</si>
  <si>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</si>
  <si>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</si>
  <si>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</si>
  <si>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</si>
  <si>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</si>
  <si>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</si>
  <si>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</si>
  <si>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</si>
  <si>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</si>
  <si>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</si>
  <si>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</si>
  <si>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</si>
  <si>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</si>
  <si>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</si>
  <si>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</si>
  <si>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</si>
  <si>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</si>
  <si>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</si>
  <si>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</si>
  <si>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</si>
  <si>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</si>
  <si>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</si>
  <si>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</si>
  <si>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</si>
  <si>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</si>
  <si>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</si>
  <si>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</si>
  <si>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</si>
  <si>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</si>
  <si>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</si>
  <si>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</si>
  <si>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</si>
  <si>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</si>
  <si>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</si>
  <si>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</si>
  <si>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</si>
  <si>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</si>
  <si>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</si>
  <si>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</si>
  <si>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</si>
  <si>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</si>
  <si>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</si>
  <si>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</si>
  <si>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</si>
  <si>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</si>
  <si>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</si>
  <si>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</si>
  <si>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</si>
  <si>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</si>
  <si>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</si>
  <si>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</si>
  <si>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</si>
  <si>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</si>
  <si>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</si>
  <si>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</si>
  <si>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</si>
  <si>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</si>
  <si>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</si>
  <si>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</si>
  <si>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</si>
  <si>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</si>
  <si>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</si>
  <si>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</si>
  <si>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</si>
  <si>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</si>
  <si>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</si>
  <si>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</si>
  <si>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</si>
  <si>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</si>
  <si>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</si>
  <si>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</si>
  <si>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</si>
  <si>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</si>
  <si>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</si>
  <si>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</si>
  <si>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</si>
  <si>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</si>
  <si>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</si>
  <si>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</si>
  <si>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</si>
  <si>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</si>
  <si>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</si>
  <si>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</si>
  <si>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</si>
  <si>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</si>
  <si>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</si>
  <si>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</si>
  <si>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</si>
  <si>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</si>
  <si>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</si>
  <si>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</si>
  <si>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</si>
  <si>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</si>
  <si>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</si>
  <si>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</si>
  <si>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</si>
  <si>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</si>
  <si>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</si>
  <si>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</si>
  <si>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</si>
  <si>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</si>
  <si>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</si>
  <si>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</si>
  <si>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</si>
  <si>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</si>
  <si>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</si>
  <si>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</si>
  <si>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</si>
  <si>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</si>
  <si>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</si>
  <si>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</si>
  <si>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</si>
  <si>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</si>
  <si>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</si>
  <si>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</si>
  <si>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</si>
  <si>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</si>
  <si>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</si>
  <si>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</si>
  <si>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</si>
  <si>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</si>
  <si>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</si>
  <si>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</si>
  <si>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</si>
  <si>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</si>
  <si>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</si>
  <si>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</si>
  <si>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</si>
  <si>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</si>
  <si>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</si>
  <si>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</si>
  <si>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</si>
  <si>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</si>
  <si>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</si>
  <si>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</si>
  <si>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</si>
  <si>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</si>
  <si>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</si>
  <si>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</si>
  <si>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</si>
  <si>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</si>
  <si>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</si>
  <si>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</si>
  <si>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</si>
  <si>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</si>
  <si>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</si>
  <si>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</si>
  <si>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</si>
  <si>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</si>
  <si>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</si>
  <si>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</si>
  <si>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</si>
  <si>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</si>
  <si>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</si>
  <si>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</si>
  <si>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</si>
  <si>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</si>
  <si>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</si>
  <si>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</si>
  <si>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</si>
  <si>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</si>
  <si>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</si>
  <si>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</si>
  <si>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</si>
  <si>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</si>
  <si>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</si>
  <si>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</si>
  <si>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</si>
  <si>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</si>
  <si>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</si>
  <si>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</si>
  <si>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</si>
  <si>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</si>
  <si>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</si>
  <si>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</si>
  <si>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</si>
  <si>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</si>
  <si>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</si>
  <si>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</si>
  <si>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</si>
  <si>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</si>
  <si>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</si>
  <si>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</si>
  <si>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</si>
  <si>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</si>
  <si>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</si>
  <si>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</si>
  <si>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</si>
  <si>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</si>
  <si>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</si>
  <si>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</si>
  <si>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</si>
  <si>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</si>
  <si>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</si>
  <si>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</si>
  <si>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</si>
  <si>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</si>
  <si>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</si>
  <si>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</si>
  <si>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</si>
  <si>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</si>
  <si>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</si>
  <si>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</si>
  <si>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</si>
  <si>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</si>
  <si>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</si>
  <si>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</si>
  <si>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</si>
  <si>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</si>
  <si>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</si>
  <si>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</si>
  <si>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</si>
  <si>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</si>
  <si>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</si>
  <si>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</si>
  <si>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</si>
  <si>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</si>
  <si>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</si>
  <si>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</si>
  <si>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</si>
  <si>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</si>
  <si>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</si>
  <si>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</si>
  <si>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</si>
  <si>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</si>
  <si>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</si>
  <si>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</si>
  <si>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</si>
  <si>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</si>
  <si>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</si>
  <si>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</si>
  <si>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</si>
  <si>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</si>
  <si>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</si>
  <si>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</si>
  <si>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</si>
  <si>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</si>
  <si>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</si>
  <si>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</si>
  <si>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</si>
  <si>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</si>
  <si>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</si>
  <si>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</si>
  <si>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</si>
  <si>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</si>
  <si>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</si>
  <si>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</si>
  <si>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</si>
  <si>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</si>
  <si>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</si>
  <si>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</si>
  <si>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</si>
  <si>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</si>
  <si>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</si>
  <si>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</si>
  <si>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</si>
  <si>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</si>
  <si>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</si>
  <si>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</si>
  <si>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</si>
  <si>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</si>
  <si>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</si>
  <si>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</si>
  <si>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</si>
  <si>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</si>
  <si>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</si>
  <si>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</si>
  <si>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</si>
  <si>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</si>
  <si>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</si>
  <si>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</si>
  <si>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</si>
  <si>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</si>
  <si>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</si>
  <si>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</si>
  <si>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</si>
  <si>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</si>
  <si>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</si>
  <si>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</si>
  <si>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</si>
  <si>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</si>
  <si>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</si>
  <si>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</si>
  <si>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</si>
  <si>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</si>
  <si>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</si>
  <si>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</si>
  <si>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</si>
  <si>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</si>
  <si>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</si>
  <si>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</si>
  <si>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</si>
  <si>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</si>
  <si>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</si>
  <si>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</si>
  <si>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</si>
  <si>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</si>
  <si>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</si>
  <si>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</si>
  <si>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</si>
  <si>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</si>
  <si>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</si>
  <si>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</si>
  <si>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</si>
  <si>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</si>
  <si>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</si>
  <si>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</si>
  <si>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</si>
  <si>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</si>
  <si>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</si>
  <si>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</si>
  <si>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</si>
  <si>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</si>
  <si>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</si>
  <si>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</si>
  <si>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</si>
  <si>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</si>
  <si>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</si>
  <si>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</si>
  <si>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</si>
  <si>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</si>
  <si>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</si>
  <si>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</si>
  <si>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</si>
  <si>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</si>
  <si>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</si>
  <si>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</si>
  <si>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</si>
  <si>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</si>
  <si>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</si>
  <si>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</si>
  <si>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</si>
  <si>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</si>
  <si>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</si>
  <si>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</si>
  <si>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</si>
  <si>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</si>
  <si>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</si>
  <si>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</si>
  <si>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</si>
  <si>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</si>
  <si>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</si>
  <si>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</si>
  <si>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</si>
  <si>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</si>
  <si>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</si>
  <si>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</si>
  <si>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</si>
  <si>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</si>
  <si>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</si>
  <si>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</si>
  <si>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</si>
  <si>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</si>
  <si>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</si>
  <si>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</si>
  <si>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</si>
  <si>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</si>
  <si>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</si>
  <si>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</si>
  <si>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</si>
  <si>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</si>
  <si>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</si>
  <si>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</si>
  <si>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</si>
  <si>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</si>
  <si>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</si>
  <si>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</si>
  <si>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</si>
  <si>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</si>
  <si>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</si>
  <si>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</si>
  <si>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</si>
  <si>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</si>
  <si>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</si>
  <si>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</si>
  <si>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</si>
  <si>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</si>
  <si>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</si>
  <si>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</si>
  <si>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</si>
  <si>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</si>
  <si>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</si>
  <si>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</si>
  <si>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</si>
  <si>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</si>
  <si>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</si>
  <si>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</si>
  <si>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</si>
  <si>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</si>
  <si>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</si>
  <si>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</si>
  <si>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</si>
  <si>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</si>
  <si>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</si>
  <si>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</si>
  <si>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</si>
  <si>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</si>
  <si>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</si>
  <si>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</si>
  <si>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</si>
  <si>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</si>
  <si>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</si>
  <si>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</si>
  <si>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</si>
  <si>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</si>
  <si>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</si>
  <si>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</si>
  <si>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</si>
  <si>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</si>
  <si>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</si>
  <si>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</si>
  <si>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</si>
  <si>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</si>
  <si>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</si>
  <si>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</si>
  <si>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</si>
  <si>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</si>
  <si>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</si>
  <si>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</si>
  <si>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</si>
  <si>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</si>
  <si>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</si>
  <si>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</si>
  <si>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</si>
  <si>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</si>
  <si>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</si>
  <si>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</si>
  <si>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</si>
  <si>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</si>
  <si>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</si>
  <si>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</si>
  <si>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</si>
  <si>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</si>
  <si>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</si>
  <si>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</si>
  <si>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</si>
  <si>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</si>
  <si>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</si>
  <si>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</si>
  <si>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</si>
  <si>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</si>
  <si>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</si>
  <si>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</si>
  <si>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</si>
  <si>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</si>
  <si>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</si>
  <si>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</si>
  <si>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</si>
  <si>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</si>
  <si>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</si>
  <si>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</si>
  <si>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</si>
  <si>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</si>
  <si>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</si>
  <si>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</si>
  <si>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</si>
  <si>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</si>
  <si>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</si>
  <si>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</si>
  <si>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</si>
  <si>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</si>
  <si>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</si>
  <si>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</si>
  <si>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</si>
  <si>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</si>
  <si>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</si>
  <si>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</si>
  <si>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</si>
  <si>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</si>
  <si>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</si>
  <si>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</si>
  <si>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</si>
  <si>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</si>
  <si>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</si>
  <si>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</si>
  <si>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</si>
  <si>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</si>
  <si>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</si>
  <si>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</si>
  <si>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</si>
  <si>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</si>
  <si>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</si>
  <si>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</si>
  <si>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</si>
  <si>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</si>
  <si>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</si>
  <si>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</si>
  <si>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</si>
  <si>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</si>
  <si>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</si>
  <si>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</si>
  <si>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</si>
  <si>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</si>
  <si>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</si>
  <si>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</si>
  <si>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</si>
  <si>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</si>
  <si>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</si>
  <si>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</si>
  <si>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</si>
  <si>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</si>
  <si>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</si>
  <si>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</si>
  <si>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</si>
  <si>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</si>
  <si>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</si>
  <si>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</si>
  <si>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</si>
  <si>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</si>
  <si>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</si>
  <si>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</si>
  <si>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</si>
  <si>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</si>
  <si>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</si>
  <si>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</si>
  <si>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</si>
  <si>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</si>
  <si>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</si>
  <si>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</si>
  <si>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</si>
  <si>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</si>
  <si>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</si>
  <si>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</si>
  <si>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</si>
  <si>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</si>
  <si>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</si>
  <si>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</si>
  <si>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</si>
  <si>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</si>
  <si>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</si>
  <si>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</si>
  <si>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</si>
  <si>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</si>
  <si>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</si>
  <si>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</si>
  <si>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</si>
  <si>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</si>
  <si>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</si>
  <si>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</si>
  <si>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</si>
  <si>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</si>
  <si>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</si>
  <si>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</si>
  <si>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</si>
  <si>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</si>
  <si>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</si>
  <si>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</si>
  <si>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</si>
  <si>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</si>
  <si>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</si>
  <si>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</si>
  <si>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</si>
  <si>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</si>
  <si>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</si>
  <si>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</si>
  <si>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</si>
  <si>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</si>
  <si>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</si>
  <si>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</si>
  <si>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</si>
  <si>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</si>
  <si>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</si>
  <si>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</si>
  <si>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</si>
  <si>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</si>
  <si>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</si>
  <si>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</si>
  <si>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</si>
  <si>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</si>
  <si>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</si>
  <si>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</si>
  <si>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</si>
  <si>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</si>
  <si>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</si>
  <si>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</si>
  <si>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</si>
  <si>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</si>
  <si>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</si>
  <si>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</si>
  <si>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</si>
  <si>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</si>
  <si>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</si>
  <si>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</si>
  <si>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</si>
  <si>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</si>
  <si>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</si>
  <si>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</si>
  <si>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</si>
  <si>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</si>
  <si>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</si>
  <si>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</si>
  <si>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</si>
  <si>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</si>
  <si>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</si>
  <si>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</si>
  <si>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</si>
  <si>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</si>
  <si>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</si>
  <si>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</si>
  <si>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</si>
  <si>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</si>
  <si>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</si>
  <si>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</si>
  <si>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</si>
  <si>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</si>
  <si>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</si>
  <si>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</si>
  <si>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</si>
  <si>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</si>
  <si>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</si>
  <si>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</si>
  <si>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</si>
  <si>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</si>
  <si>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</si>
  <si>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</si>
  <si>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</si>
  <si>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</si>
  <si>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</si>
  <si>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</si>
  <si>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</si>
  <si>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</si>
  <si>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</si>
  <si>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</si>
  <si>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</si>
  <si>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</si>
  <si>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</si>
  <si>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</si>
  <si>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</si>
  <si>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</si>
  <si>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</si>
  <si>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</si>
  <si>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</si>
  <si>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</si>
  <si>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</si>
  <si>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</si>
  <si>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</si>
  <si>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</si>
  <si>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</si>
  <si>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</si>
  <si>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</si>
  <si>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</si>
  <si>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</si>
  <si>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</si>
  <si>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</si>
  <si>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</si>
  <si>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</si>
  <si>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</si>
  <si>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</si>
  <si>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</si>
  <si>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</si>
  <si>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</si>
  <si>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</si>
  <si>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</si>
  <si>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</si>
  <si>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</si>
  <si>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</si>
  <si>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</si>
  <si>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</si>
  <si>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</si>
  <si>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</si>
  <si>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</si>
  <si>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</si>
  <si>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</si>
  <si>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</si>
  <si>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</si>
  <si>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</si>
  <si>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</si>
  <si>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</si>
  <si>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</si>
  <si>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</si>
  <si>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</si>
  <si>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</si>
  <si>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</si>
  <si>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</si>
  <si>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</si>
  <si>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</si>
  <si>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</si>
  <si>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</si>
  <si>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</si>
  <si>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</si>
  <si>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</si>
  <si>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</si>
  <si>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</si>
  <si>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</si>
  <si>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</si>
  <si>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</si>
  <si>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</si>
  <si>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</si>
  <si>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</si>
  <si>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</si>
  <si>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</si>
  <si>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</si>
  <si>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</si>
  <si>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</si>
  <si>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</si>
  <si>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</si>
  <si>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</si>
  <si>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</si>
  <si>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</si>
  <si>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</si>
  <si>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</si>
  <si>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</si>
  <si>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</si>
  <si>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</si>
  <si>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</si>
  <si>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</si>
  <si>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</si>
  <si>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</si>
  <si>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</si>
  <si>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</si>
  <si>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</si>
  <si>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</si>
  <si>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</si>
  <si>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</si>
  <si>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</si>
  <si>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</si>
  <si>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</si>
  <si>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</si>
  <si>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</si>
  <si>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</si>
  <si>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</si>
  <si>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</si>
  <si>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</si>
  <si>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</si>
  <si>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</si>
  <si>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</si>
  <si>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</si>
  <si>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</si>
  <si>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</si>
  <si>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</si>
  <si>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</si>
  <si>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</si>
  <si>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</si>
  <si>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</si>
  <si>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</si>
  <si>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</si>
  <si>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</si>
  <si>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</si>
  <si>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</si>
  <si>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</si>
  <si>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</si>
  <si>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</si>
  <si>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</si>
  <si>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</si>
  <si>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</si>
  <si>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</si>
  <si>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</si>
  <si>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</si>
  <si>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</si>
  <si>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</si>
  <si>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</si>
  <si>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</si>
  <si>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</si>
  <si>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</si>
  <si>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</si>
  <si>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</si>
  <si>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</si>
  <si>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</si>
  <si>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</si>
  <si>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</si>
  <si>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</si>
  <si>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</si>
  <si>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</si>
  <si>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</si>
  <si>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</si>
  <si>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</si>
  <si>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</si>
  <si>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</si>
  <si>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</si>
  <si>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</si>
  <si>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</si>
  <si>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</si>
  <si>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</si>
  <si>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</si>
  <si>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</si>
  <si>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</si>
  <si>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</si>
  <si>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</si>
  <si>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</si>
  <si>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</si>
  <si>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</si>
  <si>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</si>
  <si>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</si>
  <si>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</si>
  <si>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</si>
  <si>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</si>
  <si>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</si>
  <si>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</si>
  <si>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</si>
  <si>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</si>
  <si>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</si>
  <si>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</si>
  <si>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</si>
  <si>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</si>
  <si>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</si>
  <si>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</si>
  <si>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</si>
  <si>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</si>
  <si>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</si>
  <si>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</si>
  <si>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</si>
  <si>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</si>
  <si>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</si>
  <si>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</si>
  <si>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</si>
  <si>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</si>
  <si>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</si>
  <si>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</si>
  <si>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</si>
  <si>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</si>
  <si>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</si>
  <si>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</si>
  <si>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</si>
  <si>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</si>
  <si>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</si>
  <si>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</si>
  <si>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</si>
  <si>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</si>
  <si>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</si>
  <si>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</si>
  <si>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</si>
  <si>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</si>
  <si>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</si>
  <si>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</si>
  <si>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</si>
  <si>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</si>
  <si>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</si>
  <si>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</si>
  <si>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</si>
  <si>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</si>
  <si>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</si>
  <si>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</si>
  <si>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</si>
  <si>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</si>
  <si>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</si>
  <si>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</si>
  <si>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</si>
  <si>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</si>
  <si>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</si>
  <si>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</si>
  <si>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</si>
  <si>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</si>
  <si>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</si>
  <si>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</si>
  <si>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</si>
  <si>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</si>
  <si>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</si>
  <si>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</si>
  <si>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</si>
  <si>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</si>
  <si>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</si>
  <si>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</si>
  <si>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</si>
  <si>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</si>
  <si>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</si>
  <si>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</si>
  <si>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</si>
  <si>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</si>
  <si>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</si>
  <si>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</si>
  <si>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</si>
  <si>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</si>
  <si>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</si>
  <si>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</si>
  <si>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</si>
  <si>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</si>
  <si>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</si>
  <si>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</si>
  <si>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</si>
  <si>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</si>
  <si>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</si>
  <si>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</si>
  <si>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</si>
  <si>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</si>
  <si>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</si>
  <si>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</si>
  <si>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</si>
  <si>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</si>
  <si>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</si>
  <si>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</si>
  <si>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</si>
  <si>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</si>
  <si>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</si>
  <si>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</si>
  <si>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</si>
  <si>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</si>
  <si>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</si>
  <si>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</si>
  <si>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</si>
  <si>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</si>
  <si>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</si>
  <si>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</si>
  <si>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</si>
  <si>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</si>
  <si>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</si>
  <si>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</si>
  <si>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</si>
  <si>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</si>
  <si>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</si>
  <si>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</si>
  <si>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</si>
  <si>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</si>
  <si>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</si>
  <si>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</si>
  <si>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</si>
  <si>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</si>
  <si>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</si>
  <si>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</si>
  <si>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</si>
  <si>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</si>
  <si>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</si>
  <si>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</si>
  <si>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</si>
  <si>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</si>
  <si>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</si>
  <si>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</si>
  <si>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</si>
  <si>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</si>
  <si>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</si>
  <si>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</si>
  <si>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</si>
  <si>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</si>
  <si>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</si>
  <si>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</si>
  <si>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</si>
  <si>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</si>
  <si>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</si>
  <si>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</si>
  <si>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</si>
  <si>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</si>
  <si>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</si>
  <si>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</si>
  <si>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</si>
  <si>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</si>
  <si>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</si>
  <si>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</si>
  <si>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</si>
  <si>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</si>
  <si>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</si>
  <si>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</si>
  <si>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</si>
  <si>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</si>
  <si>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</si>
  <si>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</si>
  <si>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</si>
  <si>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</si>
  <si>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</si>
  <si>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</si>
  <si>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</si>
  <si>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</si>
  <si>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</si>
  <si>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</si>
  <si>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</si>
  <si>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</si>
  <si>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</si>
  <si>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</si>
  <si>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</si>
  <si>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</si>
  <si>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</si>
  <si>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</si>
  <si>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</si>
  <si>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</si>
  <si>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</si>
  <si>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</si>
  <si>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</si>
  <si>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</si>
  <si>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</si>
  <si>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</si>
  <si>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</si>
  <si>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</si>
  <si>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</si>
  <si>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</si>
  <si>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</si>
  <si>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</si>
  <si>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</si>
  <si>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</si>
  <si>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</si>
  <si>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</si>
  <si>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</si>
  <si>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</si>
  <si>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</si>
  <si>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</si>
  <si>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</si>
  <si>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</si>
  <si>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</si>
  <si>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</si>
  <si>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</si>
  <si>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</si>
  <si>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</si>
  <si>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</si>
  <si>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</si>
  <si>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</si>
  <si>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</si>
  <si>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</si>
  <si>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</si>
  <si>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</si>
  <si>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</si>
  <si>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</si>
  <si>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</si>
  <si>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</si>
  <si>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</si>
  <si>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</si>
  <si>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</si>
  <si>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</si>
  <si>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</si>
  <si>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</si>
  <si>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</si>
  <si>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</si>
  <si>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</si>
  <si>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</si>
  <si>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</si>
  <si>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</si>
  <si>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</si>
  <si>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</si>
  <si>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</si>
  <si>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</si>
  <si>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</si>
  <si>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</si>
  <si>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</si>
  <si>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</si>
  <si>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</si>
  <si>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</si>
  <si>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</si>
  <si>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</si>
  <si>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</si>
  <si>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</si>
  <si>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</si>
  <si>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</si>
  <si>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</si>
  <si>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</si>
  <si>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</si>
  <si>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</si>
  <si>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</si>
  <si>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</si>
  <si>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</si>
  <si>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</si>
  <si>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</si>
  <si>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</si>
  <si>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</si>
  <si>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</si>
  <si>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</si>
  <si>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</si>
  <si>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</si>
  <si>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</si>
  <si>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</si>
  <si>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</si>
  <si>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</si>
  <si>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</si>
  <si>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</si>
  <si>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</si>
  <si>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</si>
  <si>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</si>
  <si>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</si>
  <si>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</si>
  <si>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</si>
  <si>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</si>
  <si>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</si>
  <si>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</si>
  <si>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</si>
  <si>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</si>
  <si>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</si>
  <si>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</si>
  <si>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</si>
  <si>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</si>
  <si>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</si>
  <si>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</si>
  <si>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</si>
  <si>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</si>
  <si>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</si>
  <si>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</si>
  <si>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</si>
  <si>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</si>
  <si>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</si>
  <si>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</si>
  <si>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</si>
  <si>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</si>
  <si>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</si>
  <si>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</si>
  <si>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</si>
  <si>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</si>
  <si>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</si>
  <si>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</si>
  <si>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</si>
  <si>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</si>
  <si>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</si>
  <si>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</si>
  <si>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</si>
  <si>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</si>
  <si>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</si>
  <si>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</si>
  <si>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</si>
  <si>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</si>
  <si>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</si>
  <si>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</si>
  <si>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</si>
  <si>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</si>
  <si>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</si>
  <si>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</si>
  <si>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</si>
  <si>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</si>
  <si>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</si>
  <si>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</si>
  <si>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</si>
  <si>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</si>
  <si>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</si>
  <si>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</si>
  <si>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</si>
  <si>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</si>
  <si>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</si>
  <si>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</si>
  <si>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</si>
  <si>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</si>
  <si>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</si>
  <si>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</si>
  <si>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</si>
  <si>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</si>
  <si>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</si>
  <si>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</si>
  <si>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</si>
  <si>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</si>
  <si>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</si>
  <si>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</si>
  <si>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</si>
  <si>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</si>
  <si>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</si>
  <si>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</si>
  <si>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</si>
  <si>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</si>
  <si>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</si>
  <si>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</si>
  <si>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</si>
  <si>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</si>
  <si>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</si>
  <si>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</si>
  <si>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</si>
  <si>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</si>
  <si>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</si>
  <si>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</si>
  <si>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</si>
  <si>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</si>
  <si>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</si>
  <si>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</si>
  <si>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</si>
  <si>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</si>
  <si>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</si>
  <si>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</si>
  <si>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</si>
  <si>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</si>
  <si>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</si>
  <si>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</si>
  <si>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</si>
  <si>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</si>
  <si>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</si>
  <si>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</si>
  <si>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</si>
  <si>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</si>
  <si>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</si>
  <si>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</si>
  <si>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</si>
  <si>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</si>
  <si>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</si>
  <si>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</si>
  <si>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</si>
  <si>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</si>
  <si>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</si>
  <si>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</si>
  <si>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</si>
  <si>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</si>
  <si>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</si>
  <si>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</si>
  <si>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</si>
  <si>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</si>
  <si>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</si>
  <si>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</si>
  <si>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</si>
  <si>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</si>
  <si>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</si>
  <si>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</si>
  <si>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</si>
  <si>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</si>
  <si>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</si>
  <si>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</si>
  <si>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</si>
  <si>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</si>
  <si>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</si>
  <si>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</si>
  <si>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</si>
  <si>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</si>
  <si>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</si>
  <si>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</si>
  <si>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</si>
  <si>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</si>
  <si>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</si>
  <si>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</si>
  <si>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</si>
  <si>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</si>
  <si>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</si>
  <si>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</si>
  <si>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</si>
  <si>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</si>
  <si>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</si>
  <si>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</si>
  <si>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</si>
  <si>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</si>
  <si>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</si>
  <si>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</si>
  <si>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</si>
  <si>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</si>
  <si>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</si>
  <si>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</si>
  <si>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</si>
  <si>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</si>
  <si>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</si>
  <si>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</si>
  <si>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</si>
  <si>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</si>
  <si>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</si>
  <si>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</si>
  <si>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</si>
  <si>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</si>
  <si>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</si>
  <si>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</si>
  <si>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</si>
  <si>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</si>
  <si>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</si>
  <si>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</si>
  <si>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</si>
  <si>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</si>
  <si>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</si>
  <si>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</si>
  <si>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</si>
  <si>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</si>
  <si>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</si>
  <si>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</si>
  <si>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</si>
  <si>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</si>
  <si>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</si>
  <si>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</si>
  <si>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</si>
  <si>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</si>
  <si>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</si>
  <si>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</si>
  <si>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</si>
  <si>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</si>
  <si>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</si>
  <si>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</si>
  <si>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</si>
  <si>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</si>
  <si>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</si>
  <si>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</si>
  <si>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</si>
  <si>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</si>
  <si>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</si>
  <si>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</si>
  <si>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</si>
  <si>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</si>
  <si>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</si>
  <si>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</si>
  <si>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</si>
  <si>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</si>
  <si>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</si>
  <si>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</si>
  <si>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</si>
  <si>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</si>
  <si>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</si>
  <si>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</si>
  <si>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</si>
  <si>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</si>
  <si>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</si>
  <si>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</si>
  <si>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</si>
  <si>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</si>
  <si>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</si>
  <si>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</si>
  <si>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</si>
  <si>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</si>
  <si>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</si>
  <si>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</si>
  <si>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</si>
  <si>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</si>
  <si>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</si>
  <si>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</si>
  <si>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</si>
  <si>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</si>
  <si>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</si>
  <si>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</si>
  <si>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</si>
  <si>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</si>
  <si>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</si>
  <si>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</si>
  <si>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</si>
  <si>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</si>
  <si>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</si>
  <si>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</si>
  <si>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</si>
  <si>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</si>
  <si>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</si>
  <si>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</si>
  <si>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</si>
  <si>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</si>
  <si>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</si>
  <si>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</si>
  <si>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</si>
  <si>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</si>
  <si>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</si>
  <si>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</si>
  <si>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</si>
  <si>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</si>
  <si>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</si>
  <si>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</si>
  <si>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</si>
  <si>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</si>
  <si>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</si>
  <si>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</si>
  <si>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</si>
  <si>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</si>
  <si>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</si>
  <si>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</si>
  <si>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</si>
  <si>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</si>
  <si>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</si>
  <si>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</si>
  <si>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</si>
  <si>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</si>
  <si>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</si>
  <si>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</si>
  <si>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</si>
  <si>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</si>
  <si>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</si>
  <si>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</si>
  <si>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</si>
  <si>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</si>
  <si>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</si>
  <si>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</si>
  <si>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</si>
  <si>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</si>
  <si>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</si>
  <si>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</si>
  <si>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</si>
  <si>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</si>
  <si>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</si>
  <si>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</si>
  <si>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</si>
  <si>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</si>
  <si>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</si>
  <si>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</si>
  <si>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</si>
  <si>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</si>
  <si>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</si>
  <si>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</si>
  <si>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</si>
  <si>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</si>
  <si>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</si>
  <si>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</si>
  <si>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</si>
  <si>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</si>
  <si>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</si>
  <si>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</si>
  <si>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</si>
  <si>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</si>
  <si>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</si>
  <si>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</si>
  <si>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</si>
  <si>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</si>
  <si>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</si>
  <si>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</si>
  <si>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</si>
  <si>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</si>
  <si>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</si>
  <si>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</si>
  <si>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</si>
  <si>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</si>
  <si>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</si>
  <si>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</si>
  <si>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</si>
  <si>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</si>
  <si>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</si>
  <si>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</si>
  <si>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</si>
  <si>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</si>
  <si>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</si>
  <si>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</si>
  <si>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</si>
  <si>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</si>
  <si>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</si>
  <si>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</si>
  <si>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</si>
  <si>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</si>
  <si>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</si>
  <si>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</si>
  <si>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</si>
  <si>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</si>
  <si>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</si>
  <si>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</si>
  <si>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</si>
  <si>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</si>
  <si>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</si>
  <si>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</si>
  <si>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</si>
  <si>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</si>
  <si>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</si>
  <si>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</si>
  <si>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</si>
  <si>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</si>
  <si>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</si>
  <si>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</si>
  <si>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</si>
  <si>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</si>
  <si>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</si>
  <si>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</si>
  <si>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</si>
  <si>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</si>
  <si>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</si>
  <si>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</si>
  <si>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</si>
  <si>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</si>
  <si>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</si>
  <si>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</si>
  <si>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</si>
  <si>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</si>
  <si>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</si>
  <si>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</si>
  <si>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</si>
  <si>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</si>
  <si>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</si>
  <si>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</si>
  <si>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</si>
  <si>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</si>
  <si>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</si>
  <si>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</si>
  <si>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</si>
  <si>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</si>
  <si>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</si>
  <si>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</si>
  <si>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</si>
  <si>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</si>
  <si>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</si>
  <si>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</si>
  <si>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</si>
  <si>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</si>
  <si>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</si>
  <si>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</si>
  <si>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</si>
  <si>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</si>
  <si>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</si>
  <si>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</si>
  <si>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</si>
  <si>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</si>
  <si>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</si>
  <si>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</si>
  <si>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</si>
  <si>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</si>
  <si>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</si>
  <si>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</si>
  <si>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</si>
  <si>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</si>
  <si>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</si>
  <si>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</si>
  <si>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</si>
  <si>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</si>
  <si>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</si>
  <si>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</si>
  <si>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</si>
  <si>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</si>
  <si>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</si>
  <si>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</si>
  <si>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</si>
  <si>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</si>
  <si>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</si>
  <si>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</si>
  <si>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</si>
  <si>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</si>
  <si>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</si>
  <si>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</si>
  <si>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</si>
  <si>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</si>
  <si>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</si>
  <si>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</si>
  <si>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</si>
  <si>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</si>
  <si>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</si>
  <si>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</si>
  <si>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</si>
  <si>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</si>
  <si>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</si>
  <si>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</si>
  <si>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</si>
  <si>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</si>
  <si>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</si>
  <si>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</si>
  <si>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</si>
  <si>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</si>
  <si>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</si>
  <si>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</si>
  <si>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</si>
  <si>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</si>
  <si>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</si>
  <si>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</si>
  <si>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</si>
  <si>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</si>
  <si>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</si>
  <si>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</si>
  <si>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</si>
  <si>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</si>
  <si>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</si>
  <si>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</si>
  <si>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</si>
  <si>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</si>
  <si>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</si>
  <si>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</si>
  <si>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</si>
  <si>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</si>
  <si>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</si>
  <si>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</si>
  <si>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</si>
  <si>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</si>
  <si>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</si>
  <si>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</si>
  <si>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</si>
  <si>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</si>
  <si>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</si>
  <si>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</si>
  <si>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</si>
  <si>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</si>
  <si>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</si>
  <si>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</si>
  <si>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</si>
  <si>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</si>
  <si>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</si>
  <si>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</si>
  <si>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</si>
  <si>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</si>
  <si>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</si>
  <si>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</si>
  <si>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</si>
  <si>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</si>
  <si>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</si>
  <si>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</si>
  <si>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</si>
  <si>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</si>
  <si>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</si>
  <si>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</si>
  <si>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</si>
  <si>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</si>
  <si>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</si>
  <si>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</si>
  <si>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</si>
  <si>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</si>
  <si>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</si>
  <si>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</si>
  <si>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</si>
  <si>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</si>
  <si>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</si>
  <si>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</si>
  <si>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</si>
  <si>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</si>
  <si>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</si>
  <si>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</si>
  <si>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</si>
  <si>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</si>
  <si>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</si>
  <si>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</si>
  <si>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</si>
  <si>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</si>
  <si>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</si>
  <si>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</si>
  <si>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</si>
  <si>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</si>
  <si>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</si>
  <si>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</si>
  <si>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</si>
  <si>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</si>
  <si>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</si>
  <si>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</si>
  <si>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</si>
  <si>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</si>
  <si>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</si>
  <si>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</si>
  <si>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</si>
  <si>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</si>
  <si>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</si>
  <si>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</si>
  <si>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</si>
  <si>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</si>
  <si>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</si>
  <si>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</si>
  <si>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</si>
  <si>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</si>
  <si>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</si>
  <si>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</si>
  <si>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</si>
  <si>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</si>
  <si>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</si>
  <si>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</si>
  <si>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</si>
  <si>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</si>
  <si>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</si>
  <si>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</si>
  <si>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</si>
  <si>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</si>
  <si>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</si>
  <si>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</si>
  <si>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</si>
  <si>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</si>
  <si>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</si>
  <si>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</si>
  <si>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</si>
  <si>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</si>
  <si>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</si>
  <si>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</si>
  <si>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</si>
  <si>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</si>
  <si>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</si>
  <si>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</si>
  <si>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</si>
  <si>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</si>
  <si>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</si>
  <si>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</si>
  <si>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</si>
  <si>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</si>
  <si>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</si>
  <si>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</si>
  <si>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</si>
  <si>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</si>
  <si>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</si>
  <si>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</si>
  <si>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</si>
  <si>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</si>
  <si>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</si>
  <si>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</si>
  <si>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</si>
  <si>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</si>
  <si>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</si>
  <si>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</si>
  <si>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</si>
  <si>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</si>
  <si>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</si>
  <si>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</si>
  <si>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</si>
  <si>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</si>
  <si>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</si>
  <si>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</si>
  <si>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</si>
  <si>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</si>
  <si>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</si>
  <si>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</si>
  <si>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</si>
  <si>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</si>
  <si>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</si>
  <si>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</si>
  <si>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</si>
  <si>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</si>
  <si>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</si>
  <si>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</si>
  <si>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</si>
  <si>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</si>
  <si>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</si>
  <si>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</si>
  <si>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</si>
  <si>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</si>
  <si>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</si>
  <si>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</si>
  <si>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</si>
  <si>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</si>
  <si>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</si>
  <si>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</si>
  <si>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</si>
  <si>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</si>
  <si>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</si>
  <si>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</si>
  <si>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</si>
  <si>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</si>
  <si>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</si>
  <si>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</si>
  <si>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</si>
  <si>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</si>
  <si>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</si>
  <si>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</si>
  <si>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</si>
  <si>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</si>
  <si>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</si>
  <si>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</si>
  <si>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</si>
  <si>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</si>
  <si>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</si>
  <si>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</si>
  <si>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</si>
  <si>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</si>
  <si>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</si>
  <si>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</si>
  <si>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</si>
  <si>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</si>
  <si>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</si>
  <si>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</si>
  <si>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</si>
  <si>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</si>
  <si>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</si>
  <si>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</si>
  <si>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</si>
  <si>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</si>
  <si>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</si>
  <si>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</si>
  <si>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</si>
  <si>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</si>
  <si>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</si>
  <si>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</si>
  <si>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</si>
  <si>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</si>
  <si>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</si>
  <si>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</si>
  <si>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</si>
  <si>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</si>
  <si>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</si>
  <si>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</si>
  <si>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</si>
  <si>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</si>
  <si>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</si>
  <si>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</si>
  <si>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</si>
  <si>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</si>
  <si>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</si>
  <si>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</si>
  <si>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</si>
  <si>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</si>
  <si>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</si>
  <si>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</si>
  <si>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</si>
  <si>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</si>
  <si>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</si>
  <si>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</si>
  <si>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</si>
  <si>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</si>
  <si>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</si>
  <si>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</si>
  <si>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</si>
  <si>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</si>
  <si>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</si>
  <si>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</si>
  <si>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</si>
  <si>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</si>
  <si>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</si>
  <si>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</si>
  <si>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</si>
  <si>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</si>
  <si>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</si>
  <si>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</si>
  <si>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</si>
  <si>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</si>
  <si>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</si>
  <si>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</si>
  <si>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</si>
  <si>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</si>
  <si>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</si>
  <si>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</si>
  <si>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</si>
  <si>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</si>
  <si>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</si>
  <si>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</si>
  <si>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</si>
  <si>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</si>
  <si>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</si>
  <si>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</si>
  <si>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</si>
  <si>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</si>
  <si>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</si>
  <si>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</si>
  <si>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</si>
  <si>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</si>
  <si>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</si>
  <si>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</si>
  <si>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</si>
  <si>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</si>
  <si>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</si>
  <si>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</si>
  <si>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</si>
  <si>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</si>
  <si>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</si>
  <si>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</si>
  <si>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</si>
  <si>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</si>
  <si>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</si>
  <si>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</si>
  <si>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</si>
  <si>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</si>
  <si>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</si>
  <si>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</si>
  <si>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</si>
  <si>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</si>
  <si>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</si>
  <si>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</si>
  <si>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</si>
  <si>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</si>
  <si>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</si>
  <si>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</si>
  <si>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</si>
  <si>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</si>
  <si>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</si>
  <si>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</si>
  <si>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</si>
  <si>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</si>
  <si>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</si>
  <si>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</si>
  <si>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</si>
  <si>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</si>
  <si>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</si>
  <si>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</si>
  <si>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</si>
  <si>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</si>
  <si>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</si>
  <si>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</si>
  <si>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</si>
  <si>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</si>
  <si>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</si>
  <si>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</si>
  <si>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</si>
  <si>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</si>
  <si>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</si>
  <si>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</si>
  <si>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</si>
  <si>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</si>
  <si>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</si>
  <si>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</si>
  <si>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</si>
  <si>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</si>
  <si>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</si>
  <si>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</si>
  <si>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</si>
  <si>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</si>
  <si>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</si>
  <si>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</si>
  <si>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</si>
  <si>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</si>
  <si>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</si>
  <si>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</si>
  <si>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</si>
  <si>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</si>
  <si>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</si>
  <si>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</si>
  <si>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</si>
  <si>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</si>
  <si>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</si>
  <si>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</si>
  <si>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</si>
  <si>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</si>
  <si>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</si>
  <si>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</si>
  <si>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</si>
  <si>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</si>
  <si>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</si>
  <si>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</si>
  <si>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</si>
  <si>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</si>
  <si>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</si>
  <si>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</si>
  <si>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</si>
  <si>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</si>
  <si>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</si>
  <si>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</si>
  <si>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</si>
  <si>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</si>
  <si>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</si>
  <si>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</si>
  <si>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</si>
  <si>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</si>
  <si>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</si>
  <si>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</si>
  <si>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</si>
  <si>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</si>
  <si>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</si>
  <si>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</si>
  <si>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</si>
  <si>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</si>
  <si>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</si>
  <si>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</si>
  <si>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</si>
  <si>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</si>
  <si>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</si>
  <si>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</si>
  <si>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</si>
  <si>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</si>
  <si>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</si>
  <si>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</si>
  <si>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</si>
  <si>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</si>
  <si>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</si>
  <si>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</si>
  <si>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</si>
  <si>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</si>
  <si>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</si>
  <si>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</si>
  <si>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</si>
  <si>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</si>
  <si>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</si>
  <si>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</si>
  <si>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</si>
  <si>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</si>
  <si>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</si>
  <si>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</si>
  <si>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</si>
  <si>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</si>
  <si>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</si>
  <si>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</si>
  <si>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</si>
  <si>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</si>
  <si>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</si>
  <si>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</si>
  <si>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</si>
  <si>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</si>
  <si>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</si>
  <si>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</si>
  <si>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</si>
  <si>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</si>
  <si>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</si>
  <si>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</si>
  <si>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</si>
  <si>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</si>
  <si>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</si>
  <si>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</si>
  <si>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</si>
  <si>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</si>
  <si>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</si>
  <si>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</si>
  <si>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</si>
  <si>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</si>
  <si>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</si>
  <si>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</si>
  <si>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</si>
  <si>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</si>
  <si>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</si>
  <si>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</si>
  <si>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</si>
  <si>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</si>
  <si>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</si>
  <si>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</si>
  <si>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</si>
  <si>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</si>
  <si>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</si>
  <si>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</si>
  <si>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</si>
  <si>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</si>
  <si>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</si>
  <si>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</si>
  <si>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</si>
  <si>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</si>
  <si>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</si>
  <si>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</si>
  <si>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</si>
  <si>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</si>
  <si>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</si>
  <si>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</si>
  <si>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</si>
  <si>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</si>
  <si>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</si>
  <si>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</si>
  <si>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</si>
  <si>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</si>
  <si>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</si>
  <si>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</si>
  <si>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</si>
  <si>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</si>
  <si>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</si>
  <si>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</si>
  <si>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</si>
  <si>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</si>
  <si>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</si>
  <si>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</si>
  <si>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</si>
  <si>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</si>
  <si>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</si>
  <si>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</si>
  <si>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</si>
  <si>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</si>
  <si>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</si>
  <si>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</si>
  <si>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</si>
  <si>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</si>
  <si>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</si>
  <si>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</si>
  <si>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</si>
  <si>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</si>
  <si>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</si>
  <si>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</si>
  <si>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</si>
  <si>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</si>
  <si>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</si>
  <si>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</si>
  <si>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</si>
  <si>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</si>
  <si>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</si>
  <si>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</si>
  <si>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</si>
  <si>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</si>
  <si>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</si>
  <si>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</si>
  <si>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</si>
  <si>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</si>
  <si>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</si>
  <si>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</si>
  <si>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</si>
  <si>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</si>
  <si>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</si>
  <si>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</si>
  <si>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</si>
  <si>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</si>
  <si>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</si>
  <si>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</si>
  <si>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</si>
  <si>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</si>
  <si>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</si>
  <si>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</si>
  <si>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</si>
  <si>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</si>
  <si>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</si>
  <si>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</si>
  <si>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</si>
  <si>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</si>
  <si>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</si>
  <si>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</si>
  <si>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</si>
  <si>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</si>
  <si>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</si>
  <si>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</si>
  <si>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</si>
  <si>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</si>
  <si>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</si>
  <si>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</si>
  <si>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</si>
  <si>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</si>
  <si>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</si>
  <si>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</si>
  <si>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</si>
  <si>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</si>
  <si>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</si>
  <si>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</si>
  <si>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</si>
  <si>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</si>
  <si>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</si>
  <si>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</si>
  <si>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</si>
  <si>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</si>
  <si>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</si>
  <si>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</si>
  <si>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</si>
  <si>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</si>
  <si>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</si>
  <si>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</si>
  <si>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</si>
  <si>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</si>
  <si>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</si>
  <si>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</si>
  <si>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</si>
  <si>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</si>
  <si>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</si>
  <si>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</si>
  <si>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</si>
  <si>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</si>
  <si>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</si>
  <si>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</si>
  <si>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</si>
  <si>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</si>
  <si>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</si>
  <si>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</si>
  <si>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</si>
  <si>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</si>
  <si>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</si>
  <si>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</si>
  <si>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</si>
  <si>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</si>
  <si>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</si>
  <si>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</si>
  <si>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</si>
  <si>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</si>
  <si>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</si>
  <si>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</si>
  <si>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</si>
  <si>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</si>
  <si>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</si>
  <si>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</si>
  <si>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</si>
  <si>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</si>
  <si>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</si>
  <si>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</si>
  <si>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</si>
  <si>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</si>
  <si>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</si>
  <si>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</si>
  <si>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</si>
  <si>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</si>
  <si>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</si>
  <si>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</si>
  <si>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</si>
  <si>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</si>
  <si>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</si>
  <si>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</si>
  <si>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</si>
  <si>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</si>
  <si>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</si>
  <si>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</si>
  <si>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</si>
  <si>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</si>
  <si>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</si>
  <si>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</si>
  <si>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</si>
  <si>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</si>
  <si>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</si>
  <si>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</si>
  <si>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</si>
  <si>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</si>
  <si>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</si>
  <si>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</si>
  <si>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</si>
  <si>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</si>
  <si>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</si>
  <si>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</si>
  <si>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</si>
  <si>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</si>
  <si>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</si>
  <si>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</si>
  <si>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</si>
  <si>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</si>
  <si>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</si>
  <si>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</si>
  <si>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</si>
  <si>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</si>
  <si>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</si>
  <si>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</si>
  <si>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</si>
  <si>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</si>
  <si>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</si>
  <si>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</si>
  <si>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</si>
  <si>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</si>
  <si>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</si>
  <si>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</si>
  <si>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</si>
  <si>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</si>
  <si>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</si>
  <si>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</si>
  <si>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</si>
  <si>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</si>
  <si>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</si>
  <si>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</si>
  <si>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</si>
  <si>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</si>
  <si>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</si>
  <si>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</si>
  <si>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</si>
  <si>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</si>
  <si>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</si>
  <si>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</si>
  <si>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</si>
  <si>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</si>
  <si>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</si>
  <si>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</si>
  <si>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</si>
  <si>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</si>
  <si>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</si>
  <si>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</si>
  <si>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</si>
  <si>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</si>
  <si>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</si>
  <si>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</si>
  <si>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</si>
  <si>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</si>
  <si>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</si>
  <si>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</si>
  <si>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</si>
  <si>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</si>
  <si>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</si>
  <si>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</si>
  <si>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</si>
  <si>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</si>
  <si>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</si>
  <si>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</si>
  <si>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</si>
  <si>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</si>
  <si>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</si>
  <si>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</si>
  <si>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</si>
  <si>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</si>
  <si>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</si>
  <si>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</si>
  <si>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</si>
  <si>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</si>
  <si>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</si>
  <si>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</si>
  <si>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</si>
  <si>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</si>
  <si>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</si>
  <si>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</si>
  <si>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</si>
  <si>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</si>
  <si>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</si>
  <si>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</si>
  <si>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</si>
  <si>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</si>
  <si>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</si>
  <si>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</si>
  <si>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</si>
  <si>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</si>
  <si>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</si>
  <si>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</si>
  <si>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</si>
  <si>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</si>
  <si>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</si>
  <si>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</si>
  <si>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</si>
  <si>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</si>
  <si>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</si>
  <si>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</si>
  <si>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</si>
  <si>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</si>
  <si>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</si>
  <si>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</si>
  <si>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</si>
  <si>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</si>
  <si>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</si>
  <si>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</si>
  <si>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</si>
  <si>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</si>
  <si>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</si>
  <si>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</si>
  <si>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</si>
  <si>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</si>
  <si>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</si>
  <si>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</si>
  <si>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</si>
  <si>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</si>
  <si>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</si>
  <si>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</si>
  <si>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</si>
  <si>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</si>
  <si>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</si>
  <si>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</si>
  <si>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</si>
  <si>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</si>
  <si>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</si>
  <si>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</si>
  <si>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</si>
  <si>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</si>
  <si>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</si>
  <si>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</si>
  <si>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</si>
  <si>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</si>
  <si>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</si>
  <si>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</si>
  <si>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</si>
  <si>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</si>
  <si>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</si>
  <si>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</si>
  <si>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</si>
  <si>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</si>
  <si>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</si>
  <si>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</si>
  <si>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</si>
  <si>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</si>
  <si>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</si>
  <si>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</si>
  <si>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</si>
  <si>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</si>
  <si>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</si>
  <si>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</si>
  <si>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</si>
  <si>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</si>
  <si>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</si>
  <si>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</si>
  <si>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</si>
  <si>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</si>
  <si>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</si>
  <si>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</si>
  <si>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</si>
  <si>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</si>
  <si>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</si>
  <si>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</si>
  <si>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</si>
  <si>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</si>
  <si>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</si>
  <si>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</si>
  <si>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</si>
  <si>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</si>
  <si>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</si>
  <si>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</si>
  <si>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</si>
  <si>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</si>
  <si>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</si>
  <si>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</si>
  <si>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</si>
  <si>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</si>
  <si>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</si>
  <si>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</si>
  <si>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</si>
  <si>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</si>
  <si>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</si>
  <si>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</si>
  <si>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</si>
  <si>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</si>
  <si>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</si>
  <si>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</si>
  <si>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</si>
  <si>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</si>
  <si>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</si>
  <si>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</si>
  <si>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</si>
  <si>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</si>
  <si>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</si>
  <si>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</si>
  <si>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</si>
  <si>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</si>
  <si>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</si>
  <si>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</si>
  <si>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</si>
  <si>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</si>
  <si>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</si>
  <si>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</si>
  <si>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</si>
  <si>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</si>
  <si>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</si>
  <si>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</si>
  <si>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</si>
  <si>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</si>
  <si>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</si>
  <si>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</si>
  <si>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</si>
  <si>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</si>
  <si>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</si>
  <si>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</si>
  <si>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</si>
  <si>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</si>
  <si>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</si>
  <si>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</si>
  <si>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</si>
  <si>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</si>
  <si>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</si>
  <si>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</si>
  <si>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</si>
  <si>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</si>
  <si>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</si>
  <si>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</si>
  <si>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</si>
  <si>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</si>
  <si>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</si>
  <si>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</si>
  <si>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</si>
  <si>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</si>
  <si>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</si>
  <si>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</si>
  <si>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</si>
  <si>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</si>
  <si>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</si>
  <si>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</si>
  <si>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</si>
  <si>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</si>
  <si>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</si>
  <si>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</si>
  <si>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</si>
  <si>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</si>
  <si>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</si>
  <si>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</si>
  <si>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</si>
  <si>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</si>
  <si>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</si>
  <si>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</si>
  <si>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</si>
  <si>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</si>
  <si>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</si>
  <si>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</si>
  <si>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</si>
  <si>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</si>
  <si>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</si>
  <si>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</si>
  <si>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</si>
  <si>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</si>
  <si>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</si>
  <si>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</si>
  <si>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</si>
  <si>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</si>
  <si>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</si>
  <si>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</si>
  <si>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</si>
  <si>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</si>
  <si>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</si>
  <si>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</si>
  <si>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</si>
  <si>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</si>
  <si>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</si>
  <si>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</si>
  <si>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</si>
  <si>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</si>
  <si>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</si>
  <si>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</si>
  <si>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</si>
  <si>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</si>
  <si>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</si>
  <si>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</si>
  <si>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</si>
  <si>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</si>
  <si>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</si>
  <si>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</si>
  <si>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</si>
  <si>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</si>
  <si>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</si>
  <si>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</si>
  <si>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</si>
  <si>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</si>
  <si>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</si>
  <si>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</si>
  <si>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</si>
  <si>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</si>
  <si>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</si>
  <si>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</si>
  <si>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</si>
  <si>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</si>
  <si>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</si>
  <si>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</si>
  <si>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</si>
  <si>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</si>
  <si>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</si>
  <si>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</si>
  <si>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</si>
  <si>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</si>
  <si>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</si>
  <si>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</si>
  <si>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</si>
  <si>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</si>
  <si>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</si>
  <si>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</si>
  <si>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</si>
  <si>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</si>
  <si>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</si>
  <si>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</si>
  <si>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</si>
  <si>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</si>
  <si>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</si>
  <si>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</si>
  <si>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</si>
  <si>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</si>
  <si>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</si>
  <si>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</si>
  <si>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</si>
  <si>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</si>
  <si>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</si>
  <si>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</si>
  <si>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</si>
  <si>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</si>
  <si>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</si>
  <si>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</si>
  <si>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</si>
  <si>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</si>
  <si>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</si>
  <si>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</si>
  <si>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</si>
  <si>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</si>
  <si>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</si>
  <si>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</si>
  <si>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</si>
  <si>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</si>
  <si>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</si>
  <si>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</si>
  <si>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</si>
  <si>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</si>
  <si>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</si>
  <si>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</si>
  <si>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</si>
  <si>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</si>
  <si>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</si>
  <si>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</si>
  <si>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</si>
  <si>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</si>
  <si>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</si>
  <si>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</si>
  <si>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</si>
  <si>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</si>
  <si>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</si>
  <si>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</si>
  <si>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</si>
  <si>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</si>
  <si>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</si>
  <si>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</si>
  <si>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</si>
  <si>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</si>
  <si>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</si>
  <si>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</si>
  <si>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</si>
  <si>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</si>
  <si>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</si>
  <si>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</si>
  <si>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</si>
  <si>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</si>
  <si>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</si>
  <si>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</si>
  <si>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</si>
  <si>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</si>
  <si>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</si>
  <si>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</si>
  <si>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</si>
  <si>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</si>
  <si>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</si>
  <si>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</si>
  <si>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</si>
  <si>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</si>
  <si>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</si>
  <si>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</si>
  <si>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</si>
  <si>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</si>
  <si>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</si>
  <si>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</si>
  <si>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</si>
  <si>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</si>
  <si>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</si>
  <si>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</si>
  <si>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</si>
  <si>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</si>
  <si>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</si>
  <si>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</si>
  <si>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</si>
  <si>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</si>
  <si>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</si>
  <si>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</si>
  <si>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</si>
  <si>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</si>
  <si>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</si>
  <si>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</si>
  <si>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</si>
  <si>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</si>
  <si>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</si>
  <si>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</si>
  <si>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</si>
  <si>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</si>
  <si>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</si>
  <si>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</si>
  <si>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</si>
  <si>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</si>
  <si>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</si>
  <si>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</si>
  <si>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</si>
  <si>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</si>
  <si>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</si>
  <si>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</si>
  <si>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</si>
  <si>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</si>
  <si>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</si>
  <si>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</si>
  <si>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</si>
  <si>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</si>
  <si>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</si>
  <si>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</si>
  <si>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</si>
  <si>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</si>
  <si>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</si>
  <si>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</si>
  <si>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</si>
  <si>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</si>
  <si>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</si>
  <si>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</si>
  <si>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</si>
  <si>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</si>
  <si>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</si>
  <si>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</si>
  <si>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</si>
  <si>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</si>
  <si>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</si>
  <si>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</si>
  <si>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</si>
  <si>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</si>
  <si>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</si>
  <si>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</si>
  <si>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</si>
  <si>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</si>
  <si>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</si>
  <si>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</si>
  <si>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</si>
  <si>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</si>
  <si>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</si>
  <si>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</si>
  <si>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</si>
  <si>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</si>
  <si>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</si>
  <si>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</si>
  <si>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</si>
  <si>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</si>
  <si>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</si>
  <si>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</si>
  <si>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</si>
  <si>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</si>
  <si>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</si>
  <si>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</si>
  <si>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</si>
  <si>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</si>
  <si>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</si>
  <si>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</si>
  <si>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</si>
  <si>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</si>
  <si>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</si>
  <si>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</si>
  <si>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</si>
  <si>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</si>
  <si>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</si>
  <si>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</si>
  <si>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</si>
  <si>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</si>
  <si>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</si>
  <si>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</si>
  <si>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</si>
  <si>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</si>
  <si>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</si>
  <si>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</si>
  <si>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</si>
  <si>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</si>
  <si>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</si>
  <si>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</si>
  <si>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</si>
  <si>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</si>
  <si>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</si>
  <si>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</si>
  <si>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</si>
  <si>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</si>
  <si>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</si>
  <si>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</si>
  <si>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</si>
  <si>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</si>
  <si>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</si>
  <si>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</si>
  <si>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</si>
  <si>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</si>
  <si>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</si>
  <si>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</si>
  <si>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</si>
  <si>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</si>
  <si>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</si>
  <si>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</si>
  <si>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</si>
  <si>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</si>
  <si>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</si>
  <si>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</si>
  <si>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</si>
  <si>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</si>
  <si>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</si>
  <si>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</si>
  <si>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</si>
  <si>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</si>
  <si>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</si>
  <si>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</si>
  <si>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</si>
  <si>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</si>
  <si>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</si>
  <si>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</si>
  <si>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</si>
  <si>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</si>
  <si>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</si>
  <si>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</si>
  <si>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</si>
  <si>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</si>
  <si>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</si>
  <si>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</si>
  <si>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</si>
  <si>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</si>
  <si>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</si>
  <si>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</si>
  <si>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</si>
  <si>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</si>
  <si>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</si>
  <si>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</si>
  <si>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</si>
  <si>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</si>
  <si>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</si>
  <si>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</si>
  <si>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</si>
  <si>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</si>
  <si>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</si>
  <si>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</si>
  <si>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</si>
  <si>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</si>
  <si>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</si>
  <si>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</si>
  <si>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</si>
  <si>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</si>
  <si>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</si>
  <si>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</si>
  <si>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</si>
  <si>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</si>
  <si>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</si>
  <si>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</si>
  <si>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</si>
  <si>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</si>
  <si>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</si>
  <si>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</si>
  <si>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</si>
  <si>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</si>
  <si>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</si>
  <si>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</si>
  <si>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</si>
  <si>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</si>
  <si>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</si>
  <si>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</si>
  <si>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</si>
  <si>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</si>
  <si>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</si>
  <si>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</si>
  <si>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</si>
  <si>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</si>
  <si>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</si>
  <si>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</si>
  <si>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</si>
  <si>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</si>
  <si>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</si>
  <si>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</si>
  <si>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</si>
  <si>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</si>
  <si>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</si>
  <si>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</si>
  <si>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</si>
  <si>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</si>
  <si>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</si>
  <si>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</si>
  <si>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</si>
  <si>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</si>
  <si>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</si>
  <si>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</si>
  <si>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</si>
  <si>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</si>
  <si>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</si>
  <si>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</si>
  <si>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</si>
  <si>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</si>
  <si>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</si>
  <si>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</si>
  <si>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</si>
  <si>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</si>
  <si>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</si>
  <si>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</si>
  <si>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</si>
  <si>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</si>
  <si>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</si>
  <si>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</si>
  <si>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</si>
  <si>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</si>
  <si>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</si>
  <si>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</si>
  <si>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</si>
  <si>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</si>
  <si>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</si>
  <si>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</si>
  <si>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</si>
  <si>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</si>
  <si>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</si>
  <si>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</si>
  <si>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</si>
  <si>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</si>
  <si>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</si>
  <si>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</si>
  <si>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</si>
  <si>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</si>
  <si>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</si>
  <si>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</si>
  <si>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</si>
  <si>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</si>
  <si>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</si>
  <si>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</si>
  <si>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</si>
  <si>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</si>
  <si>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</si>
  <si>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</si>
  <si>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</si>
  <si>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</si>
  <si>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</si>
  <si>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</si>
  <si>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</si>
  <si>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</si>
  <si>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</si>
  <si>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</si>
  <si>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</si>
  <si>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</si>
  <si>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</si>
  <si>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</si>
  <si>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</si>
  <si>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</si>
  <si>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</si>
  <si>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</si>
  <si>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</si>
  <si>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</si>
  <si>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</si>
  <si>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</si>
  <si>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</si>
  <si>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</si>
  <si>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</si>
  <si>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</si>
  <si>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</si>
  <si>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</si>
  <si>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</si>
  <si>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</si>
  <si>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</si>
  <si>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</si>
  <si>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</si>
  <si>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</si>
  <si>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</si>
  <si>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</si>
  <si>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</si>
  <si>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</si>
  <si>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</si>
  <si>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</si>
  <si>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</si>
  <si>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</si>
  <si>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</si>
  <si>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</si>
  <si>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</si>
  <si>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</si>
  <si>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</si>
  <si>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</si>
  <si>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</si>
  <si>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</si>
  <si>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</si>
  <si>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</si>
  <si>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</si>
  <si>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</si>
  <si>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</si>
  <si>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</si>
  <si>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</si>
  <si>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</si>
  <si>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</si>
  <si>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</si>
  <si>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</si>
  <si>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</si>
  <si>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</si>
  <si>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</si>
  <si>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</si>
  <si>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</si>
  <si>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</si>
  <si>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</si>
  <si>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</si>
  <si>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</si>
  <si>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</si>
  <si>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</si>
  <si>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</si>
  <si>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</si>
  <si>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</si>
  <si>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</si>
  <si>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</si>
  <si>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</si>
  <si>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</si>
  <si>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</si>
  <si>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</si>
  <si>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</si>
  <si>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</si>
  <si>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</si>
  <si>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</si>
  <si>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</si>
  <si>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</si>
  <si>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</si>
  <si>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</si>
  <si>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</si>
  <si>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</si>
  <si>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</si>
  <si>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</si>
  <si>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</si>
  <si>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</si>
  <si>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</si>
  <si>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</si>
  <si>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</si>
  <si>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</si>
  <si>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</si>
  <si>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</si>
  <si>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</si>
  <si>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</si>
  <si>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</si>
  <si>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</si>
  <si>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</si>
  <si>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</si>
  <si>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</si>
  <si>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</si>
  <si>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</si>
  <si>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</si>
  <si>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</si>
  <si>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</si>
  <si>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</si>
  <si>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</si>
  <si>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</si>
  <si>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</si>
  <si>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</si>
  <si>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</si>
  <si>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</si>
  <si>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</si>
  <si>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</si>
  <si>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</si>
  <si>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</si>
  <si>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</si>
  <si>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</si>
  <si>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</si>
  <si>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</si>
  <si>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</si>
  <si>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</si>
  <si>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</si>
  <si>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</si>
  <si>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</si>
  <si>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</si>
  <si>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</si>
  <si>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</si>
  <si>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</si>
  <si>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</si>
  <si>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</si>
  <si>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</si>
  <si>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</si>
  <si>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</si>
  <si>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</si>
  <si>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</si>
  <si>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</si>
  <si>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</si>
  <si>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</si>
  <si>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</si>
  <si>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</si>
  <si>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</si>
  <si>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</si>
  <si>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</si>
  <si>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</si>
  <si>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</si>
  <si>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</si>
  <si>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</si>
  <si>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</si>
  <si>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</si>
  <si>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</si>
  <si>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</si>
  <si>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</si>
  <si>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</si>
  <si>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</si>
  <si>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</si>
  <si>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</si>
  <si>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</si>
  <si>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</si>
  <si>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</si>
  <si>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</si>
  <si>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</si>
  <si>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</si>
  <si>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</si>
  <si>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</si>
  <si>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</si>
  <si>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</si>
  <si>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</si>
  <si>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</si>
  <si>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</si>
  <si>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</si>
  <si>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</si>
  <si>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</si>
  <si>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</si>
  <si>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</si>
  <si>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</si>
  <si>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</si>
  <si>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</si>
  <si>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</si>
  <si>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</si>
  <si>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</si>
  <si>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</si>
  <si>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</si>
  <si>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</si>
  <si>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</si>
  <si>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</si>
  <si>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</si>
  <si>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</si>
  <si>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</si>
  <si>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</si>
  <si>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</si>
  <si>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</si>
  <si>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</si>
  <si>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</si>
  <si>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</si>
  <si>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</si>
  <si>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</si>
  <si>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</si>
  <si>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</si>
  <si>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</si>
  <si>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</si>
  <si>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</si>
  <si>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</si>
  <si>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</si>
  <si>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</si>
  <si>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</si>
  <si>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</si>
  <si>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</si>
  <si>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</si>
  <si>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</si>
  <si>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</si>
  <si>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</si>
  <si>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</si>
  <si>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</si>
  <si>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</si>
  <si>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</si>
  <si>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</si>
  <si>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</si>
  <si>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</si>
  <si>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</si>
  <si>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</si>
  <si>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</si>
  <si>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</si>
  <si>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</si>
  <si>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</si>
  <si>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</si>
  <si>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</si>
  <si>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</si>
  <si>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</si>
  <si>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</si>
  <si>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</si>
  <si>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</si>
  <si>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</si>
  <si>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</si>
  <si>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</si>
  <si>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</si>
  <si>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</si>
  <si>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</si>
  <si>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</si>
  <si>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</si>
  <si>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</si>
  <si>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</si>
  <si>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</si>
  <si>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</si>
  <si>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</si>
  <si>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</si>
  <si>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</si>
  <si>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</si>
  <si>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</si>
  <si>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</si>
  <si>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</si>
  <si>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</si>
  <si>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</si>
  <si>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</si>
  <si>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</si>
  <si>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</si>
  <si>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</si>
  <si>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</si>
  <si>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</si>
  <si>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</si>
  <si>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</si>
  <si>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</si>
  <si>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</si>
  <si>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</si>
  <si>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</si>
  <si>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</si>
  <si>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</si>
  <si>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</si>
  <si>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</si>
  <si>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</si>
  <si>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</si>
  <si>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</si>
  <si>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</si>
  <si>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</si>
  <si>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</si>
  <si>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</si>
  <si>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</si>
  <si>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</si>
  <si>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</si>
  <si>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</si>
  <si>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</si>
  <si>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</si>
  <si>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</si>
  <si>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</si>
  <si>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</si>
  <si>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</si>
  <si>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</si>
  <si>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</si>
  <si>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</si>
  <si>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</si>
  <si>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</si>
  <si>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</si>
  <si>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</si>
  <si>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</si>
  <si>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</si>
  <si>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</si>
  <si>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</si>
  <si>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</si>
  <si>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</si>
  <si>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</si>
  <si>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</si>
  <si>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</si>
  <si>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</si>
  <si>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</si>
  <si>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</si>
  <si>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</si>
  <si>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</si>
  <si>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</si>
  <si>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</si>
  <si>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</si>
  <si>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</si>
  <si>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</si>
  <si>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</si>
  <si>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</si>
  <si>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</si>
  <si>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</si>
  <si>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</si>
  <si>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</si>
  <si>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</si>
  <si>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</si>
  <si>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</si>
  <si>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</si>
  <si>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</si>
  <si>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</si>
  <si>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</si>
  <si>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</si>
  <si>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</si>
  <si>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</si>
  <si>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</si>
  <si>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</si>
  <si>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</si>
  <si>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</si>
  <si>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</si>
  <si>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</si>
  <si>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</si>
  <si>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</si>
  <si>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</si>
  <si>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</si>
  <si>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</si>
  <si>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</si>
  <si>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</si>
  <si>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</si>
  <si>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</si>
  <si>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</si>
  <si>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</si>
  <si>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</si>
  <si>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</si>
  <si>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</si>
  <si>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</si>
  <si>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</si>
  <si>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</si>
  <si>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</si>
  <si>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</si>
  <si>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</si>
  <si>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</si>
  <si>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</si>
  <si>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</si>
  <si>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</si>
  <si>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</si>
  <si>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</si>
  <si>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</si>
  <si>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</si>
  <si>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</si>
  <si>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</si>
  <si>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</si>
  <si>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</si>
  <si>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</si>
  <si>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</si>
  <si>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</si>
  <si>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</si>
  <si>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</si>
  <si>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</si>
  <si>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</si>
  <si>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</si>
  <si>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</si>
  <si>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</si>
  <si>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</si>
  <si>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</si>
  <si>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</si>
  <si>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</si>
  <si>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</si>
  <si>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</si>
  <si>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</si>
  <si>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</si>
  <si>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</si>
  <si>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</si>
  <si>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</si>
  <si>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</si>
  <si>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</si>
  <si>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</si>
  <si>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</si>
  <si>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</si>
  <si>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</si>
  <si>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</si>
  <si>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</si>
  <si>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</si>
  <si>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</si>
  <si>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</si>
  <si>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</si>
  <si>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</si>
  <si>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</si>
  <si>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</si>
  <si>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</si>
  <si>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</si>
  <si>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</si>
  <si>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</si>
  <si>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</si>
  <si>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</si>
  <si>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</si>
  <si>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</si>
  <si>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</si>
  <si>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</si>
  <si>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</si>
  <si>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</si>
  <si>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</si>
  <si>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</si>
  <si>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</si>
  <si>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</si>
  <si>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</si>
  <si>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</si>
  <si>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</si>
  <si>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</si>
  <si>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</si>
  <si>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</si>
  <si>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</si>
  <si>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</si>
  <si>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</si>
  <si>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</si>
  <si>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</si>
  <si>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</si>
  <si>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</si>
  <si>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</si>
  <si>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</si>
  <si>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</si>
  <si>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</si>
  <si>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</si>
  <si>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</si>
  <si>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</si>
  <si>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</si>
  <si>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</si>
  <si>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</si>
  <si>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</si>
  <si>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</si>
  <si>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</si>
  <si>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</si>
  <si>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</si>
  <si>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</si>
  <si>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</si>
  <si>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</si>
  <si>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</si>
  <si>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</si>
  <si>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</si>
  <si>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</si>
  <si>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</si>
  <si>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</si>
  <si>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</si>
  <si>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</si>
  <si>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</si>
  <si>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</si>
  <si>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</si>
  <si>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</si>
  <si>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</si>
  <si>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</si>
  <si>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</si>
  <si>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</si>
  <si>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</si>
  <si>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</si>
  <si>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</si>
  <si>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</si>
  <si>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</si>
  <si>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</si>
  <si>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</si>
  <si>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</si>
  <si>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</si>
  <si>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</si>
  <si>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</si>
  <si>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</si>
  <si>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</si>
  <si>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</si>
  <si>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</si>
  <si>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</si>
  <si>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</si>
  <si>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</si>
  <si>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</si>
  <si>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</si>
  <si>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</si>
  <si>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</si>
  <si>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</si>
  <si>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</si>
  <si>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</si>
  <si>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</si>
  <si>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</si>
  <si>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</si>
  <si>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</si>
  <si>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</si>
  <si>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</si>
  <si>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</si>
  <si>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</si>
  <si>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</si>
  <si>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</si>
  <si>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</si>
  <si>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</si>
  <si>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</si>
  <si>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</si>
  <si>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</si>
  <si>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</si>
  <si>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</si>
  <si>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</si>
  <si>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</si>
  <si>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</si>
  <si>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</si>
  <si>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</si>
  <si>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</si>
  <si>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</si>
  <si>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</si>
  <si>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</si>
  <si>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</si>
  <si>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</si>
  <si>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</si>
  <si>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</si>
  <si>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</si>
  <si>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</si>
  <si>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</si>
  <si>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</si>
  <si>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</si>
  <si>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</si>
  <si>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</si>
  <si>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</si>
  <si>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</si>
  <si>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</si>
  <si>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</si>
  <si>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</si>
  <si>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</si>
  <si>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</si>
  <si>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</si>
  <si>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</si>
  <si>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</si>
  <si>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</si>
  <si>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</si>
  <si>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</si>
  <si>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</si>
  <si>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</si>
  <si>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</si>
  <si>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</si>
  <si>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</si>
  <si>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</si>
  <si>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</si>
  <si>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</si>
  <si>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</si>
  <si>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</si>
  <si>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</si>
  <si>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</si>
  <si>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</si>
  <si>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</si>
  <si>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</si>
  <si>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</si>
  <si>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</si>
  <si>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</si>
  <si>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</si>
  <si>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</si>
  <si>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</si>
  <si>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</si>
  <si>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</si>
  <si>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</si>
  <si>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</si>
  <si>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</si>
  <si>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</si>
  <si>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</si>
  <si>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</si>
  <si>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</si>
  <si>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</si>
  <si>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</si>
  <si>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</si>
  <si>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</si>
  <si>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</si>
  <si>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</si>
  <si>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</si>
  <si>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</si>
  <si>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</si>
  <si>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</si>
  <si>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</si>
  <si>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</si>
  <si>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</si>
  <si>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</si>
  <si>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</si>
  <si>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</si>
  <si>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</si>
  <si>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</si>
  <si>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</si>
  <si>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</si>
  <si>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</si>
  <si>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</si>
  <si>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</si>
  <si>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</si>
  <si>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</si>
  <si>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</si>
  <si>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</si>
  <si>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</si>
  <si>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</si>
  <si>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</si>
  <si>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</si>
  <si>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</si>
  <si>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</si>
  <si>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</si>
  <si>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</si>
  <si>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</si>
  <si>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</si>
  <si>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</si>
  <si>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</si>
  <si>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</si>
  <si>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</si>
  <si>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</si>
  <si>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</si>
  <si>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</si>
  <si>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</si>
  <si>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</si>
  <si>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</si>
  <si>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</si>
  <si>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</si>
  <si>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</si>
  <si>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</si>
  <si>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</si>
  <si>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</si>
  <si>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</si>
  <si>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</si>
  <si>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</si>
  <si>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</si>
  <si>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</si>
  <si>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</si>
  <si>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</si>
  <si>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</si>
  <si>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</si>
  <si>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</si>
  <si>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</si>
  <si>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</si>
  <si>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</si>
  <si>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</si>
  <si>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</si>
  <si>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</si>
  <si>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</si>
  <si>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</si>
  <si>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</si>
  <si>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</si>
  <si>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</si>
  <si>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</si>
  <si>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</si>
  <si>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</si>
  <si>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</si>
  <si>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</si>
  <si>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</si>
  <si>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</si>
  <si>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</si>
  <si>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</si>
  <si>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</si>
  <si>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</si>
  <si>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</si>
  <si>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</si>
  <si>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</si>
  <si>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</si>
  <si>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</si>
  <si>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</si>
  <si>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</si>
  <si>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</si>
  <si>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</si>
  <si>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</si>
  <si>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</si>
  <si>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</si>
  <si>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</si>
  <si>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</si>
  <si>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</si>
  <si>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</si>
  <si>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</si>
  <si>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</si>
  <si>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</si>
  <si>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</si>
  <si>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</si>
  <si>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</si>
  <si>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</si>
  <si>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</si>
  <si>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</si>
  <si>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</si>
  <si>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</si>
  <si>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</si>
  <si>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</si>
  <si>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</si>
  <si>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</si>
  <si>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</si>
  <si>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</si>
  <si>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</si>
  <si>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</si>
  <si>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</si>
  <si>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</si>
  <si>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</si>
  <si>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</si>
  <si>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</si>
  <si>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</si>
  <si>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</si>
  <si>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</si>
  <si>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</si>
  <si>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</si>
  <si>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</si>
  <si>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</si>
  <si>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</si>
  <si>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</si>
  <si>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</si>
  <si>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</si>
  <si>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</si>
  <si>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</si>
  <si>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</si>
  <si>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</si>
  <si>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</si>
  <si>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</si>
  <si>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</si>
  <si>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</si>
  <si>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</si>
  <si>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</si>
  <si>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</si>
  <si>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</si>
  <si>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</si>
  <si>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</si>
  <si>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</si>
  <si>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</si>
  <si>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</si>
  <si>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</si>
  <si>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</si>
  <si>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</si>
  <si>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</si>
  <si>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</si>
  <si>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</si>
  <si>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</si>
  <si>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</si>
  <si>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</si>
  <si>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</si>
  <si>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</si>
  <si>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</si>
  <si>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</si>
  <si>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</si>
  <si>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</si>
  <si>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</si>
  <si>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</si>
  <si>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</si>
  <si>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</si>
  <si>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</si>
  <si>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</si>
  <si>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</si>
  <si>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</si>
  <si>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</si>
  <si>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</si>
  <si>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</si>
  <si>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</si>
  <si>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</si>
  <si>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</si>
  <si>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</si>
  <si>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</si>
  <si>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</si>
  <si>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</si>
  <si>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</si>
  <si>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</si>
  <si>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</si>
  <si>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</si>
  <si>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</si>
  <si>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</si>
  <si>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</si>
  <si>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</si>
  <si>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</si>
  <si>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</si>
  <si>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</si>
  <si>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</si>
  <si>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</si>
  <si>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</si>
  <si>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</si>
  <si>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</si>
  <si>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</si>
  <si>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</si>
  <si>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</si>
  <si>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</si>
  <si>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</si>
  <si>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</si>
  <si>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</si>
  <si>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</si>
  <si>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</si>
  <si>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</si>
  <si>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</si>
  <si>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</si>
  <si>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</si>
  <si>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</si>
  <si>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</si>
  <si>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</si>
  <si>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</si>
  <si>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</si>
  <si>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</si>
  <si>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</si>
  <si>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</si>
  <si>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</si>
  <si>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</si>
  <si>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</si>
  <si>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</si>
  <si>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</si>
  <si>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</si>
  <si>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</si>
  <si>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</si>
  <si>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</si>
  <si>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</si>
  <si>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</si>
  <si>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</si>
  <si>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</si>
  <si>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</si>
  <si>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</si>
  <si>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</si>
  <si>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</si>
  <si>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</si>
  <si>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</si>
  <si>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</si>
  <si>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</si>
  <si>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</si>
  <si>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</si>
  <si>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</si>
  <si>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</si>
  <si>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</si>
  <si>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</si>
  <si>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</si>
  <si>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</si>
  <si>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</si>
  <si>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</si>
  <si>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</si>
  <si>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</si>
  <si>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</si>
  <si>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</si>
  <si>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</si>
  <si>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</si>
  <si>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</si>
  <si>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</si>
  <si>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</si>
  <si>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</si>
  <si>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</si>
  <si>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</si>
  <si>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</si>
  <si>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</si>
  <si>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</si>
  <si>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</si>
  <si>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</si>
  <si>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</si>
  <si>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</si>
  <si>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</si>
  <si>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</si>
  <si>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</si>
  <si>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</si>
  <si>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</si>
  <si>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</si>
  <si>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</si>
  <si>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</si>
  <si>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</si>
  <si>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</si>
  <si>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</si>
  <si>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</si>
  <si>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</si>
  <si>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</si>
  <si>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</si>
  <si>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</si>
  <si>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</si>
  <si>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</si>
  <si>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</si>
  <si>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</si>
  <si>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</si>
  <si>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</si>
  <si>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</si>
  <si>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</si>
  <si>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</si>
  <si>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</si>
  <si>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</si>
  <si>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</si>
  <si>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</si>
  <si>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</si>
  <si>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</si>
  <si>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</si>
  <si>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</si>
  <si>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</si>
  <si>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</si>
  <si>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</si>
  <si>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</si>
  <si>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</si>
  <si>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</si>
  <si>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</si>
  <si>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</si>
  <si>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</si>
  <si>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</si>
  <si>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</si>
  <si>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</si>
  <si>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</si>
  <si>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</si>
  <si>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</si>
  <si>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</si>
  <si>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</si>
  <si>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</si>
  <si>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</si>
  <si>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</si>
  <si>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</si>
  <si>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</si>
  <si>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</si>
  <si>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</si>
  <si>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</si>
  <si>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</si>
  <si>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</si>
  <si>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</si>
  <si>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</si>
  <si>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</si>
  <si>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</si>
  <si>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</si>
  <si>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</si>
  <si>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</si>
  <si>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</si>
  <si>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</si>
  <si>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</si>
  <si>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</si>
  <si>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</si>
  <si>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</si>
  <si>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</si>
  <si>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</si>
  <si>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</si>
  <si>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</si>
  <si>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</si>
  <si>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</si>
  <si>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</si>
  <si>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</si>
  <si>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</si>
  <si>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</si>
  <si>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</si>
  <si>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</si>
  <si>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</si>
  <si>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</si>
  <si>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</si>
  <si>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</si>
  <si>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</si>
  <si>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</si>
  <si>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</si>
  <si>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</si>
  <si>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</si>
  <si>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</si>
  <si>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</si>
  <si>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</si>
  <si>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</si>
  <si>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</si>
  <si>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</si>
  <si>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</si>
  <si>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</si>
  <si>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</si>
  <si>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</si>
  <si>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</si>
  <si>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</si>
  <si>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</si>
  <si>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</si>
  <si>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</si>
  <si>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</si>
  <si>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</si>
  <si>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</si>
  <si>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</si>
  <si>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</si>
  <si>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</si>
  <si>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</si>
  <si>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</si>
  <si>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</si>
  <si>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</si>
  <si>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</si>
  <si>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</si>
  <si>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</si>
  <si>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</si>
  <si>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</si>
  <si>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</si>
  <si>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</si>
  <si>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</si>
  <si>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</si>
  <si>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</si>
  <si>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</si>
  <si>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</si>
  <si>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</si>
  <si>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</si>
  <si>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</si>
  <si>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</si>
  <si>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</si>
  <si>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</si>
  <si>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</si>
  <si>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</si>
  <si>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</si>
  <si>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</si>
  <si>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</si>
  <si>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</si>
  <si>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</si>
  <si>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</si>
  <si>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</si>
  <si>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</si>
  <si>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</si>
  <si>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</si>
  <si>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</si>
  <si>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</si>
  <si>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</si>
  <si>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</si>
  <si>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</si>
  <si>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</si>
  <si>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</si>
  <si>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</si>
  <si>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</si>
  <si>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</si>
  <si>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</si>
  <si>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</si>
  <si>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</si>
  <si>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</si>
  <si>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</si>
  <si>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</si>
  <si>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</si>
  <si>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</si>
  <si>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</si>
  <si>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</si>
  <si>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</si>
  <si>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</si>
  <si>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</si>
  <si>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</si>
  <si>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</si>
  <si>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</si>
  <si>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</si>
  <si>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</si>
  <si>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</si>
  <si>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</si>
  <si>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</si>
  <si>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</si>
  <si>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</si>
  <si>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</si>
  <si>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</si>
  <si>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</si>
  <si>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</si>
  <si>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</si>
  <si>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</si>
  <si>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</si>
  <si>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</si>
  <si>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</si>
  <si>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</si>
  <si>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</si>
  <si>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</si>
  <si>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</si>
  <si>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</si>
  <si>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</si>
  <si>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</si>
  <si>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</si>
  <si>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</si>
  <si>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</si>
  <si>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</si>
  <si>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</si>
  <si>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</si>
  <si>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</si>
  <si>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</si>
  <si>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</si>
  <si>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</si>
  <si>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</si>
  <si>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</si>
  <si>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</si>
  <si>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</si>
  <si>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</si>
  <si>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</si>
  <si>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</si>
  <si>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</si>
  <si>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</si>
  <si>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</si>
  <si>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</si>
  <si>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</si>
  <si>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</si>
  <si>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</si>
  <si>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</si>
  <si>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</si>
  <si>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</si>
  <si>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</si>
  <si>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</si>
  <si>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</si>
  <si>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</si>
  <si>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</si>
  <si>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</si>
  <si>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</si>
  <si>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</si>
  <si>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</si>
  <si>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</si>
  <si>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</si>
  <si>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</si>
  <si>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</si>
  <si>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</si>
  <si>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</si>
  <si>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</si>
  <si>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</si>
  <si>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</si>
  <si>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</si>
  <si>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</si>
  <si>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</si>
  <si>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</si>
  <si>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</si>
  <si>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</si>
  <si>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</si>
  <si>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</si>
  <si>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</si>
  <si>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</si>
  <si>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</si>
  <si>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</si>
  <si>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</si>
  <si>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</si>
  <si>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</si>
  <si>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</si>
  <si>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</si>
  <si>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</si>
  <si>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</si>
  <si>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</si>
  <si>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</si>
  <si>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</si>
  <si>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</si>
  <si>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</si>
  <si>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</si>
  <si>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</si>
  <si>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</si>
  <si>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</si>
  <si>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</si>
  <si>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</si>
  <si>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</si>
  <si>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</si>
  <si>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</si>
  <si>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</si>
  <si>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</si>
  <si>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</si>
  <si>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</si>
  <si>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</si>
  <si>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</si>
  <si>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</si>
  <si>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</si>
  <si>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</si>
  <si>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</si>
  <si>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</si>
  <si>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</si>
  <si>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</si>
  <si>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</si>
  <si>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</si>
  <si>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</si>
  <si>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</si>
  <si>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</si>
  <si>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</si>
  <si>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</si>
  <si>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</si>
  <si>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</si>
  <si>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</si>
  <si>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</si>
  <si>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</si>
  <si>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</si>
  <si>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</si>
  <si>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</si>
  <si>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</si>
  <si>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</si>
  <si>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</si>
  <si>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</si>
  <si>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</si>
  <si>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</si>
  <si>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</si>
  <si>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</si>
  <si>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</si>
  <si>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</si>
  <si>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</si>
  <si>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</si>
  <si>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</si>
  <si>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</si>
  <si>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</si>
  <si>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</si>
  <si>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</si>
  <si>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</si>
  <si>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</si>
  <si>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</si>
  <si>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</si>
  <si>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</si>
  <si>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</si>
  <si>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</si>
  <si>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</si>
  <si>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</si>
  <si>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</si>
  <si>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</si>
  <si>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</si>
  <si>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</si>
  <si>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</si>
  <si>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</si>
  <si>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</si>
  <si>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</si>
  <si>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</si>
  <si>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</si>
  <si>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</si>
  <si>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</si>
  <si>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</si>
  <si>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</si>
  <si>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</si>
  <si>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</si>
  <si>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</si>
  <si>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</si>
  <si>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</si>
  <si>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</si>
  <si>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</si>
  <si>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</si>
  <si>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</si>
  <si>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</si>
  <si>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</si>
  <si>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</si>
  <si>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</si>
  <si>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</si>
  <si>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</si>
  <si>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</si>
  <si>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</si>
  <si>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</si>
  <si>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</si>
  <si>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</si>
  <si>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</si>
  <si>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</si>
  <si>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</si>
  <si>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</si>
  <si>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</si>
  <si>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</si>
  <si>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</si>
  <si>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</si>
  <si>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</si>
  <si>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</si>
  <si>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</si>
  <si>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</si>
  <si>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</si>
  <si>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</si>
  <si>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</si>
  <si>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</si>
  <si>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</si>
  <si>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</si>
  <si>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</si>
  <si>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</si>
  <si>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</si>
  <si>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</si>
  <si>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</si>
  <si>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</si>
  <si>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</si>
  <si>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</si>
  <si>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</si>
  <si>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</si>
  <si>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</si>
  <si>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</si>
  <si>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</si>
  <si>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</si>
  <si>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</si>
  <si>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</si>
  <si>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</si>
  <si>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</si>
  <si>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</si>
  <si>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</si>
  <si>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</si>
  <si>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</si>
  <si>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</si>
  <si>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</si>
  <si>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</si>
  <si>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</si>
  <si>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</si>
  <si>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</si>
  <si>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</si>
  <si>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</si>
  <si>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</si>
  <si>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</si>
  <si>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</si>
  <si>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</si>
  <si>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</si>
  <si>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</si>
  <si>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</si>
  <si>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</si>
  <si>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</si>
  <si>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</si>
  <si>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</si>
  <si>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</si>
  <si>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</si>
  <si>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</si>
  <si>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</si>
  <si>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</si>
  <si>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</si>
  <si>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</si>
  <si>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</si>
  <si>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</si>
  <si>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</si>
  <si>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</si>
  <si>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</si>
  <si>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</si>
  <si>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</si>
  <si>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</si>
  <si>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</si>
  <si>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</si>
  <si>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</si>
  <si>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</si>
  <si>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</si>
  <si>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</si>
  <si>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</si>
  <si>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</si>
  <si>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</si>
  <si>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</si>
  <si>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</si>
  <si>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</si>
  <si>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</si>
  <si>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</si>
  <si>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</si>
  <si>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</si>
  <si>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</si>
  <si>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</si>
  <si>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</si>
  <si>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</si>
  <si>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</si>
  <si>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</si>
  <si>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</si>
  <si>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</si>
  <si>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</si>
  <si>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</si>
  <si>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</si>
  <si>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</si>
  <si>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</si>
  <si>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</si>
  <si>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</si>
  <si>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</si>
  <si>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</si>
  <si>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</si>
  <si>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</si>
  <si>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</si>
  <si>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</si>
  <si>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</si>
  <si>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</si>
  <si>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</si>
  <si>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</si>
  <si>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</si>
  <si>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</si>
  <si>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</si>
  <si>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</si>
  <si>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</si>
  <si>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</si>
  <si>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</si>
  <si>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</si>
  <si>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</si>
  <si>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</si>
  <si>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</si>
  <si>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</si>
  <si>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</si>
  <si>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</si>
  <si>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</si>
  <si>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</si>
  <si>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</si>
  <si>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</si>
  <si>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</si>
  <si>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</si>
  <si>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</si>
  <si>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</si>
  <si>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</si>
  <si>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</si>
  <si>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</si>
  <si>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</si>
  <si>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</si>
  <si>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</si>
  <si>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</si>
  <si>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</si>
  <si>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</si>
  <si>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</si>
  <si>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</si>
  <si>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</si>
  <si>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</si>
  <si>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</si>
  <si>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</si>
  <si>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</si>
  <si>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</si>
  <si>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</si>
  <si>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</si>
  <si>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</si>
  <si>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</si>
  <si>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</si>
  <si>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</si>
  <si>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</si>
  <si>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</si>
  <si>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</si>
  <si>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</si>
  <si>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</si>
  <si>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</si>
  <si>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</si>
  <si>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</si>
  <si>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</si>
  <si>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</si>
  <si>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</si>
  <si>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</si>
  <si>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</si>
  <si>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</si>
  <si>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</si>
  <si>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</si>
  <si>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</si>
  <si>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</si>
  <si>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</si>
  <si>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</si>
  <si>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</si>
  <si>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</si>
  <si>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</si>
  <si>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</si>
  <si>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</si>
  <si>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</si>
  <si>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</si>
  <si>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</si>
  <si>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</si>
  <si>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</si>
  <si>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</si>
  <si>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</si>
  <si>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</si>
  <si>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</si>
  <si>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</si>
  <si>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</si>
  <si>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</si>
  <si>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</si>
  <si>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</si>
  <si>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</si>
  <si>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</si>
  <si>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</si>
  <si>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</si>
  <si>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</si>
  <si>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</si>
  <si>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</si>
  <si>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</si>
  <si>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</si>
  <si>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</si>
  <si>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</si>
  <si>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</si>
  <si>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</si>
  <si>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</si>
  <si>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</si>
  <si>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</si>
  <si>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</si>
  <si>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</si>
  <si>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</si>
  <si>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</si>
  <si>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</si>
  <si>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</si>
  <si>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</si>
  <si>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</si>
  <si>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</si>
  <si>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</si>
  <si>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</si>
  <si>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</si>
  <si>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</si>
  <si>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</si>
  <si>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</si>
  <si>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</si>
  <si>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</si>
  <si>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</si>
  <si>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</si>
  <si>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</si>
  <si>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</si>
  <si>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</si>
  <si>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</si>
  <si>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</si>
  <si>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</si>
  <si>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</si>
  <si>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</si>
  <si>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</si>
  <si>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</si>
  <si>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</si>
  <si>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</si>
  <si>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</si>
  <si>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</si>
  <si>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</si>
  <si>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</si>
  <si>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</si>
  <si>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</si>
  <si>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</si>
  <si>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</si>
  <si>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</si>
  <si>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</si>
  <si>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</si>
  <si>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</si>
  <si>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</si>
  <si>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</si>
  <si>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</si>
  <si>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</si>
  <si>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</si>
  <si>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</si>
  <si>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</si>
  <si>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</si>
  <si>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</si>
  <si>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</si>
  <si>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</si>
  <si>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</si>
  <si>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</si>
  <si>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</si>
  <si>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</si>
  <si>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</si>
  <si>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</si>
  <si>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</si>
  <si>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</si>
  <si>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</si>
  <si>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</si>
  <si>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</si>
  <si>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</si>
  <si>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</si>
  <si>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</si>
  <si>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</si>
  <si>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</si>
  <si>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</si>
  <si>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</si>
  <si>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</si>
  <si>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</si>
  <si>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</si>
  <si>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</si>
  <si>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</si>
  <si>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</si>
  <si>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</si>
  <si>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</si>
  <si>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</si>
  <si>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</si>
  <si>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</si>
  <si>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</si>
  <si>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</si>
  <si>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</si>
  <si>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</si>
  <si>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</si>
  <si>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</si>
  <si>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</si>
  <si>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</si>
  <si>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</si>
  <si>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</si>
  <si>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</si>
  <si>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</si>
  <si>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</si>
  <si>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</si>
  <si>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</si>
  <si>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</si>
  <si>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</si>
  <si>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</si>
  <si>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</si>
  <si>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</si>
  <si>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</si>
  <si>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</si>
  <si>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</si>
  <si>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</si>
  <si>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</si>
  <si>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</si>
  <si>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</si>
  <si>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</si>
  <si>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</si>
  <si>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</si>
  <si>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</si>
  <si>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</si>
  <si>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</si>
  <si>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</si>
  <si>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</si>
  <si>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</si>
  <si>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</si>
  <si>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</si>
  <si>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</si>
  <si>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</si>
  <si>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</si>
  <si>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</si>
  <si>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</si>
  <si>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</si>
  <si>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</si>
  <si>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</si>
  <si>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</si>
  <si>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</si>
  <si>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</si>
  <si>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</si>
  <si>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</si>
  <si>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</si>
  <si>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</si>
  <si>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</si>
  <si>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</si>
  <si>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</si>
  <si>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</si>
  <si>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</si>
  <si>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</si>
  <si>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</si>
  <si>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</si>
  <si>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</si>
  <si>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</si>
  <si>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</si>
  <si>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</si>
  <si>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</si>
  <si>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</si>
  <si>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</si>
  <si>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</si>
  <si>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</si>
  <si>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</si>
  <si>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</si>
  <si>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</si>
  <si>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</si>
  <si>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</si>
  <si>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</si>
  <si>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</si>
  <si>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</si>
  <si>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</si>
  <si>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</si>
  <si>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</si>
  <si>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</si>
  <si>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</si>
  <si>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</si>
  <si>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</si>
  <si>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</si>
  <si>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</si>
  <si>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</si>
  <si>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</si>
  <si>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</si>
  <si>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</si>
  <si>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</si>
  <si>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</si>
  <si>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</si>
  <si>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</si>
  <si>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</si>
  <si>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</si>
  <si>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</si>
  <si>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</si>
  <si>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</si>
  <si>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</si>
  <si>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</si>
  <si>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</si>
  <si>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</si>
  <si>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</si>
  <si>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</si>
  <si>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</si>
  <si>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</si>
  <si>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</si>
  <si>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</si>
  <si>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</si>
  <si>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</si>
  <si>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</si>
  <si>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</si>
  <si>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</si>
  <si>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</si>
  <si>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</si>
  <si>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</si>
  <si>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</si>
  <si>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</si>
  <si>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</si>
  <si>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</si>
  <si>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</si>
  <si>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</si>
  <si>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</si>
  <si>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</si>
  <si>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</si>
  <si>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</si>
  <si>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</si>
  <si>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</si>
  <si>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</si>
  <si>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</si>
  <si>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</si>
  <si>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</si>
  <si>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</si>
  <si>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</si>
  <si>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</si>
  <si>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</si>
  <si>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</si>
  <si>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</si>
  <si>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</si>
  <si>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</si>
  <si>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</si>
  <si>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</si>
  <si>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</si>
  <si>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</si>
  <si>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</si>
  <si>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</si>
  <si>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</si>
  <si>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</si>
  <si>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</si>
  <si>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</si>
  <si>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</si>
  <si>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</si>
  <si>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</si>
  <si>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</si>
  <si>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</si>
  <si>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</si>
  <si>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</si>
  <si>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</si>
  <si>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</si>
  <si>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</si>
  <si>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</si>
  <si>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</si>
  <si>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</si>
  <si>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</si>
  <si>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</si>
  <si>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</si>
  <si>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</si>
  <si>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</si>
  <si>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</si>
  <si>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</si>
  <si>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</si>
  <si>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</si>
  <si>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</si>
  <si>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</si>
  <si>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</si>
  <si>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</si>
  <si>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</si>
  <si>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</si>
  <si>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</si>
  <si>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</si>
  <si>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</si>
  <si>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</si>
  <si>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</si>
  <si>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</si>
  <si>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</si>
  <si>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</si>
  <si>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</si>
  <si>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</si>
  <si>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</si>
  <si>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</si>
  <si>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</si>
  <si>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</si>
  <si>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</si>
  <si>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</si>
  <si>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</si>
  <si>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</si>
  <si>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</si>
  <si>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</si>
  <si>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</si>
  <si>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</si>
  <si>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</si>
  <si>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</si>
  <si>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</si>
  <si>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</si>
  <si>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</si>
  <si>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</si>
  <si>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</si>
  <si>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</si>
  <si>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</si>
  <si>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</si>
  <si>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</si>
  <si>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</si>
  <si>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</si>
  <si>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</si>
  <si>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</si>
  <si>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</si>
  <si>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</si>
  <si>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</si>
  <si>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</si>
  <si>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</si>
  <si>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</si>
  <si>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</si>
  <si>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</si>
  <si>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</si>
  <si>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</si>
  <si>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</si>
  <si>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</si>
  <si>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</si>
  <si>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</si>
  <si>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</si>
  <si>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</si>
  <si>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</si>
  <si>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</si>
  <si>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</si>
  <si>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</si>
  <si>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</si>
  <si>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</si>
  <si>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</si>
  <si>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</si>
  <si>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</si>
  <si>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</si>
  <si>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</si>
  <si>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</si>
  <si>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</si>
  <si>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</si>
  <si>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</si>
  <si>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</si>
  <si>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</si>
  <si>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</si>
  <si>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</si>
  <si>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</si>
  <si>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</si>
  <si>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</si>
  <si>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</si>
  <si>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</si>
  <si>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</si>
  <si>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</si>
  <si>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</si>
  <si>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</si>
  <si>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</si>
  <si>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</si>
  <si>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</si>
  <si>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</si>
  <si>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</si>
  <si>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</si>
  <si>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</si>
  <si>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</si>
  <si>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</si>
  <si>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</si>
  <si>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</si>
  <si>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</si>
  <si>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</si>
  <si>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</si>
  <si>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</si>
  <si>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</si>
  <si>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</si>
  <si>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</si>
  <si>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</si>
  <si>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</si>
  <si>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</si>
  <si>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</si>
  <si>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</si>
  <si>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</si>
  <si>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</si>
  <si>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</si>
  <si>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</si>
  <si>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</si>
  <si>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</si>
  <si>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</si>
  <si>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</si>
  <si>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</si>
  <si>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</si>
  <si>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</si>
  <si>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</si>
  <si>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</si>
  <si>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</si>
  <si>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</si>
  <si>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</si>
  <si>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</si>
  <si>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</si>
  <si>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</si>
  <si>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</si>
  <si>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</si>
  <si>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</si>
  <si>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</si>
  <si>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</si>
  <si>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</si>
  <si>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</si>
  <si>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</si>
  <si>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</si>
  <si>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</si>
  <si>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</si>
  <si>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</si>
  <si>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</si>
  <si>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</si>
  <si>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</si>
  <si>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</si>
  <si>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</si>
  <si>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</si>
  <si>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</si>
  <si>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</si>
  <si>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</si>
  <si>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</si>
  <si>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</si>
  <si>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</si>
  <si>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</si>
  <si>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</si>
  <si>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</si>
  <si>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</si>
  <si>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</si>
  <si>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</si>
  <si>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</si>
  <si>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</si>
  <si>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</si>
  <si>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</si>
  <si>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</si>
  <si>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</si>
  <si>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</si>
  <si>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</si>
  <si>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</si>
  <si>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</si>
  <si>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</si>
  <si>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</si>
  <si>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</si>
  <si>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</si>
  <si>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</si>
  <si>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</si>
  <si>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</si>
  <si>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</si>
  <si>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</si>
  <si>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</si>
  <si>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</si>
  <si>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</si>
  <si>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</si>
  <si>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</si>
  <si>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</si>
  <si>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</si>
  <si>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</si>
  <si>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</si>
  <si>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</si>
  <si>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</si>
  <si>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</si>
  <si>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</si>
  <si>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</si>
  <si>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</si>
  <si>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</si>
  <si>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</si>
  <si>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</si>
  <si>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</si>
  <si>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</si>
  <si>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</si>
  <si>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</si>
  <si>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</si>
  <si>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</si>
  <si>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</si>
  <si>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</si>
  <si>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</si>
  <si>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</si>
  <si>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</si>
  <si>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</si>
  <si>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</si>
  <si>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</si>
  <si>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</si>
  <si>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</si>
  <si>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</si>
  <si>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</si>
  <si>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</si>
  <si>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</si>
  <si>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</si>
  <si>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</si>
  <si>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</si>
  <si>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</si>
  <si>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</si>
  <si>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</si>
  <si>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</si>
  <si>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</si>
  <si>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</si>
  <si>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</si>
  <si>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</si>
  <si>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</si>
  <si>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</si>
  <si>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</si>
  <si>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</si>
  <si>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</si>
  <si>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</si>
  <si>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</si>
  <si>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</si>
  <si>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</si>
  <si>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</si>
  <si>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</si>
  <si>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</si>
  <si>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</si>
  <si>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</si>
  <si>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</si>
  <si>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</si>
  <si>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</si>
  <si>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</si>
  <si>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</si>
  <si>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</si>
  <si>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</si>
  <si>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</si>
  <si>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</si>
  <si>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</si>
  <si>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</si>
  <si>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</si>
  <si>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</si>
  <si>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</si>
  <si>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</si>
  <si>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</si>
  <si>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</si>
  <si>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</si>
  <si>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</si>
  <si>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</si>
  <si>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</si>
  <si>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</si>
  <si>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</si>
  <si>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</si>
  <si>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</si>
  <si>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</si>
  <si>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</si>
  <si>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</si>
  <si>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</si>
  <si>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</si>
  <si>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</si>
  <si>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</si>
  <si>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</si>
  <si>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</si>
  <si>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</si>
  <si>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</si>
  <si>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</si>
  <si>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</si>
  <si>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</si>
  <si>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</si>
  <si>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</si>
  <si>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</si>
  <si>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</si>
  <si>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</si>
  <si>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</si>
  <si>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</si>
  <si>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</si>
  <si>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</si>
  <si>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</si>
  <si>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</si>
  <si>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</si>
  <si>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</si>
  <si>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</si>
  <si>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</si>
  <si>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</si>
  <si>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</si>
  <si>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</si>
  <si>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</si>
  <si>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</si>
  <si>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</si>
  <si>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</si>
  <si>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</si>
  <si>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</si>
  <si>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</si>
  <si>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</si>
  <si>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</si>
  <si>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</si>
  <si>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</si>
  <si>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</si>
  <si>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</si>
  <si>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</si>
  <si>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</si>
  <si>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</si>
  <si>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</si>
  <si>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</si>
  <si>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</si>
  <si>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</si>
  <si>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</si>
  <si>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</si>
  <si>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</si>
  <si>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</si>
  <si>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</si>
  <si>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</si>
  <si>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</si>
  <si>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</si>
  <si>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</si>
  <si>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</si>
  <si>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</si>
  <si>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</si>
  <si>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</si>
  <si>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</si>
  <si>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</si>
  <si>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</si>
  <si>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</si>
  <si>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</si>
  <si>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</si>
  <si>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</si>
  <si>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</si>
  <si>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</si>
  <si>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</si>
  <si>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</si>
  <si>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</si>
  <si>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</si>
  <si>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</si>
  <si>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</si>
  <si>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</si>
  <si>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</si>
  <si>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</si>
  <si>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</si>
  <si>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</si>
  <si>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</si>
  <si>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</si>
  <si>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</si>
  <si>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</si>
  <si>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</si>
  <si>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</si>
  <si>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</si>
  <si>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</si>
  <si>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</si>
  <si>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</si>
  <si>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</si>
  <si>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</si>
  <si>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</si>
  <si>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</si>
  <si>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</si>
  <si>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</si>
  <si>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</si>
  <si>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</si>
  <si>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</si>
  <si>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</si>
  <si>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</si>
  <si>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</si>
  <si>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</si>
  <si>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</si>
  <si>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</si>
  <si>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</si>
  <si>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</si>
  <si>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</si>
  <si>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</si>
  <si>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</si>
  <si>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</si>
  <si>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</si>
  <si>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</si>
  <si>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</si>
  <si>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</si>
  <si>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</si>
  <si>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</si>
  <si>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</si>
  <si>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</si>
  <si>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</si>
  <si>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</si>
  <si>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</si>
  <si>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</si>
  <si>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</si>
  <si>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</si>
  <si>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</si>
  <si>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</si>
  <si>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</si>
  <si>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</si>
  <si>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</si>
  <si>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</si>
  <si>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</si>
  <si>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</si>
  <si>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</si>
  <si>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</si>
  <si>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</si>
  <si>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</si>
  <si>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</si>
  <si>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</si>
  <si>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</si>
  <si>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</si>
  <si>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</si>
  <si>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</si>
  <si>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</si>
  <si>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</si>
  <si>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</si>
  <si>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</si>
  <si>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</si>
  <si>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</si>
  <si>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</si>
  <si>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</si>
  <si>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</si>
  <si>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</si>
  <si>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</si>
  <si>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</si>
  <si>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</si>
  <si>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</si>
  <si>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</si>
  <si>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</si>
  <si>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</si>
  <si>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</si>
  <si>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</si>
  <si>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</si>
  <si>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</si>
  <si>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</si>
  <si>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</si>
  <si>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</si>
  <si>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</si>
  <si>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</si>
  <si>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</si>
  <si>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</si>
  <si>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</si>
  <si>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</si>
  <si>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</si>
  <si>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</si>
  <si>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</si>
  <si>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</si>
  <si>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</si>
  <si>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</si>
  <si>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</si>
  <si>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</si>
  <si>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</si>
  <si>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</si>
  <si>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</si>
  <si>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</si>
  <si>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</si>
  <si>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</si>
  <si>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</si>
  <si>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</si>
  <si>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</si>
  <si>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</si>
  <si>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</si>
  <si>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</si>
  <si>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</si>
  <si>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</si>
  <si>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</si>
  <si>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</si>
  <si>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</si>
  <si>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</si>
  <si>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</si>
  <si>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</si>
  <si>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</si>
  <si>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</si>
  <si>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</si>
  <si>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</si>
  <si>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</si>
  <si>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</si>
  <si>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</si>
  <si>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</si>
  <si>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</si>
  <si>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</si>
  <si>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</si>
  <si>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</si>
  <si>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</si>
  <si>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</si>
  <si>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</si>
  <si>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</si>
  <si>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</si>
  <si>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</si>
  <si>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</si>
  <si>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</si>
  <si>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</si>
  <si>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</si>
  <si>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</si>
  <si>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</si>
  <si>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</si>
  <si>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</si>
  <si>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</si>
  <si>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</si>
  <si>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</si>
  <si>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</si>
  <si>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</si>
  <si>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</si>
  <si>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</si>
  <si>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</si>
  <si>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</si>
  <si>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</si>
  <si>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</si>
  <si>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</si>
  <si>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</si>
  <si>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</si>
  <si>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</si>
  <si>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</si>
  <si>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</si>
  <si>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</si>
  <si>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</si>
  <si>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</si>
  <si>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</si>
  <si>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</si>
  <si>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</si>
  <si>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</si>
  <si>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</si>
  <si>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</si>
  <si>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</si>
  <si>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</si>
  <si>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</si>
  <si>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</si>
  <si>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</si>
  <si>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</si>
  <si>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</si>
  <si>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</si>
  <si>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</si>
  <si>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</si>
  <si>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</si>
  <si>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</si>
  <si>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</si>
  <si>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</si>
  <si>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</si>
  <si>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</si>
  <si>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</si>
  <si>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</si>
  <si>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</si>
  <si>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</si>
  <si>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</si>
  <si>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</si>
  <si>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</si>
  <si>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</si>
  <si>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</si>
  <si>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</si>
  <si>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</si>
  <si>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</si>
  <si>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</si>
  <si>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</si>
  <si>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</si>
  <si>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</si>
  <si>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</si>
  <si>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</si>
  <si>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</si>
  <si>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</si>
  <si>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</si>
  <si>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</si>
  <si>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</si>
  <si>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</si>
  <si>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</si>
  <si>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</si>
  <si>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</si>
  <si>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</si>
  <si>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</si>
  <si>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</si>
  <si>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</si>
  <si>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</si>
  <si>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</si>
  <si>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</si>
  <si>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</si>
  <si>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</si>
  <si>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</si>
  <si>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</si>
  <si>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</si>
  <si>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</si>
  <si>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</si>
  <si>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</si>
  <si>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</si>
  <si>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</si>
  <si>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</si>
  <si>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</si>
  <si>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</si>
  <si>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</si>
  <si>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</si>
  <si>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</si>
  <si>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</si>
  <si>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</si>
  <si>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</si>
  <si>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</si>
  <si>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</si>
  <si>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</si>
  <si>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</si>
  <si>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</si>
  <si>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</si>
  <si>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</si>
  <si>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</si>
  <si>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</si>
  <si>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</si>
  <si>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</si>
  <si>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</si>
  <si>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</si>
  <si>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</si>
  <si>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</si>
  <si>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</si>
  <si>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</si>
  <si>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</si>
  <si>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</si>
  <si>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</si>
  <si>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</si>
  <si>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</si>
  <si>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</si>
  <si>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</si>
  <si>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</si>
  <si>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</si>
  <si>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</si>
  <si>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</si>
  <si>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</si>
  <si>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</si>
  <si>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</si>
  <si>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</si>
  <si>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</si>
  <si>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</si>
  <si>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</si>
  <si>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</si>
  <si>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</si>
  <si>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</si>
  <si>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</si>
  <si>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</si>
  <si>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</si>
  <si>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</si>
  <si>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</si>
  <si>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</si>
  <si>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</si>
  <si>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</si>
  <si>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</si>
  <si>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</si>
  <si>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</si>
  <si>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</si>
  <si>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</si>
  <si>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</si>
  <si>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</si>
  <si>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</si>
  <si>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</si>
  <si>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</si>
  <si>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</si>
  <si>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</si>
  <si>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</si>
  <si>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</si>
  <si>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</si>
  <si>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</si>
  <si>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</si>
  <si>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</si>
  <si>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</si>
  <si>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</si>
  <si>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</si>
  <si>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</si>
  <si>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</si>
  <si>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</si>
  <si>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</si>
  <si>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</si>
  <si>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</si>
  <si>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</si>
  <si>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</si>
  <si>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</si>
  <si>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</si>
  <si>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</si>
  <si>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</si>
  <si>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</si>
  <si>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</si>
  <si>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</si>
  <si>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</si>
  <si>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</si>
  <si>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</si>
  <si>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</si>
  <si>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</si>
  <si>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</si>
  <si>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</si>
  <si>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</si>
  <si>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</si>
  <si>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</si>
  <si>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</si>
  <si>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</si>
  <si>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</si>
  <si>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</si>
  <si>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</si>
  <si>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</si>
  <si>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</si>
  <si>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</si>
  <si>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</si>
  <si>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</si>
  <si>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</si>
  <si>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</si>
  <si>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</si>
  <si>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</si>
  <si>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</si>
  <si>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</si>
  <si>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</si>
  <si>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</si>
  <si>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</si>
  <si>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</si>
  <si>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</si>
  <si>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</si>
  <si>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</si>
  <si>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</si>
  <si>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</si>
  <si>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</si>
  <si>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</si>
  <si>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</si>
  <si>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</si>
  <si>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</si>
  <si>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</si>
  <si>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</si>
  <si>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</si>
  <si>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</si>
  <si>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</si>
  <si>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</si>
  <si>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</si>
  <si>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</si>
  <si>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</si>
  <si>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</si>
  <si>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</si>
  <si>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</si>
  <si>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</si>
  <si>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</si>
  <si>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</si>
  <si>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</si>
  <si>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</si>
  <si>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</si>
  <si>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</si>
  <si>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</si>
  <si>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</si>
  <si>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</si>
  <si>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</si>
  <si>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</si>
  <si>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</si>
  <si>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</si>
  <si>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</si>
  <si>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</si>
  <si>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</si>
  <si>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</si>
  <si>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</si>
  <si>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</si>
  <si>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</si>
  <si>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</si>
  <si>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</si>
  <si>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</si>
  <si>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</si>
  <si>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</si>
  <si>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</si>
  <si>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</si>
  <si>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</si>
  <si>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</si>
  <si>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</si>
  <si>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</si>
  <si>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</si>
  <si>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</si>
  <si>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</si>
  <si>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</si>
  <si>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</si>
  <si>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</si>
  <si>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</si>
  <si>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</si>
  <si>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</si>
  <si>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</si>
  <si>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</si>
  <si>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</si>
  <si>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</si>
  <si>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</si>
  <si>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</si>
  <si>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</si>
  <si>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</si>
  <si>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</si>
  <si>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</si>
  <si>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</si>
  <si>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</si>
  <si>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</si>
  <si>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</si>
  <si>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</si>
  <si>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</si>
  <si>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</si>
  <si>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</si>
  <si>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</si>
  <si>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</si>
  <si>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</si>
  <si>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</si>
  <si>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</si>
  <si>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</si>
  <si>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</si>
  <si>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</si>
  <si>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</si>
  <si>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</si>
  <si>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</si>
  <si>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</si>
  <si>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</si>
  <si>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</si>
  <si>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</si>
  <si>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</si>
  <si>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</si>
  <si>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</si>
  <si>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</si>
  <si>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</si>
  <si>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</si>
  <si>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</si>
  <si>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</si>
  <si>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</si>
  <si>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</si>
  <si>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</si>
  <si>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</si>
  <si>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</si>
  <si>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</si>
  <si>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</si>
  <si>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</si>
  <si>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</si>
  <si>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</si>
  <si>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</si>
  <si>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</si>
  <si>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</si>
  <si>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</si>
  <si>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</si>
  <si>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</si>
  <si>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</si>
  <si>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</si>
  <si>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</si>
  <si>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</si>
  <si>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</si>
  <si>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</si>
  <si>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</si>
  <si>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</si>
  <si>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</si>
  <si>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</si>
  <si>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</si>
  <si>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</si>
  <si>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</si>
  <si>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</si>
  <si>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</si>
  <si>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</si>
  <si>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</si>
  <si>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</si>
  <si>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</si>
  <si>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</si>
  <si>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</si>
  <si>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</si>
  <si>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</si>
  <si>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</si>
  <si>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</si>
  <si>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</si>
  <si>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</si>
  <si>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</si>
  <si>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</si>
  <si>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</si>
  <si>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</si>
  <si>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</si>
  <si>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</si>
  <si>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</si>
  <si>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</si>
  <si>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</si>
  <si>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</si>
  <si>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</si>
  <si>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</si>
  <si>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</si>
  <si>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</si>
  <si>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</si>
  <si>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</si>
  <si>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</si>
  <si>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</si>
  <si>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</si>
  <si>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</si>
  <si>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</si>
  <si>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</si>
  <si>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</si>
  <si>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</si>
  <si>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</si>
  <si>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</si>
  <si>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</si>
  <si>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</si>
  <si>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</si>
  <si>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</si>
  <si>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</si>
  <si>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</si>
  <si>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</si>
  <si>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</si>
  <si>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</si>
  <si>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</si>
  <si>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</si>
  <si>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</si>
  <si>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</si>
  <si>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</si>
  <si>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</si>
  <si>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</si>
  <si>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</si>
  <si>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</si>
  <si>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</si>
  <si>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</si>
  <si>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</si>
  <si>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</si>
  <si>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</si>
  <si>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</si>
  <si>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</si>
  <si>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</si>
  <si>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</si>
  <si>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</si>
  <si>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</si>
  <si>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</si>
  <si>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</si>
  <si>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</si>
  <si>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</si>
  <si>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</si>
  <si>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</si>
  <si>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</si>
  <si>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</si>
  <si>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</si>
  <si>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</si>
  <si>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</si>
  <si>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</si>
  <si>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</si>
  <si>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</si>
  <si>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</si>
  <si>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</si>
  <si>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</si>
  <si>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</si>
  <si>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</si>
  <si>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</si>
  <si>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</si>
  <si>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</si>
  <si>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</si>
  <si>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</si>
  <si>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</si>
  <si>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</si>
  <si>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</si>
  <si>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</si>
  <si>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</si>
  <si>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</si>
  <si>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</si>
  <si>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</si>
  <si>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</si>
  <si>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</si>
  <si>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</si>
  <si>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</si>
  <si>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</si>
  <si>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</si>
  <si>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</si>
  <si>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</si>
  <si>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</si>
  <si>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</si>
  <si>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</si>
  <si>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</si>
  <si>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</si>
  <si>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</si>
  <si>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</si>
  <si>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</si>
  <si>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</si>
  <si>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</si>
  <si>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</si>
  <si>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</si>
  <si>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</si>
  <si>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</si>
  <si>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</si>
  <si>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</si>
  <si>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</si>
  <si>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</si>
  <si>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</si>
  <si>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</si>
  <si>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</si>
  <si>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</si>
  <si>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</si>
  <si>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</si>
  <si>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</si>
  <si>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</si>
  <si>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</si>
  <si>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</si>
  <si>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</si>
  <si>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</si>
  <si>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</si>
  <si>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</si>
  <si>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</si>
  <si>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</si>
  <si>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</si>
  <si>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</si>
  <si>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</si>
  <si>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</si>
  <si>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</si>
  <si>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</si>
  <si>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</si>
  <si>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</si>
  <si>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</si>
  <si>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</si>
  <si>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</si>
  <si>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</si>
  <si>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</si>
  <si>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</si>
  <si>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</si>
  <si>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</si>
  <si>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</si>
  <si>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</si>
  <si>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</si>
  <si>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</si>
  <si>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</si>
  <si>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</si>
  <si>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</si>
  <si>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</si>
  <si>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</si>
  <si>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</si>
  <si>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</si>
  <si>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</si>
  <si>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</si>
  <si>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</si>
  <si>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</si>
  <si>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</si>
  <si>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</si>
  <si>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</si>
  <si>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</si>
  <si>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</si>
  <si>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</si>
  <si>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</si>
  <si>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</si>
  <si>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</si>
  <si>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</si>
  <si>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</si>
  <si>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</si>
  <si>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</si>
  <si>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</si>
  <si>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</si>
  <si>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</si>
  <si>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</si>
  <si>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</si>
  <si>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</si>
  <si>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</si>
  <si>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</si>
  <si>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</si>
  <si>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</si>
  <si>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</si>
  <si>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</si>
  <si>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</si>
  <si>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</si>
  <si>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</si>
  <si>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</si>
  <si>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</si>
  <si>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</si>
  <si>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</si>
  <si>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</si>
  <si>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</si>
  <si>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</si>
  <si>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</si>
  <si>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</si>
  <si>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</si>
  <si>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</si>
  <si>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</si>
  <si>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</si>
  <si>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</si>
  <si>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</si>
  <si>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</si>
  <si>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</si>
  <si>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</si>
  <si>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</si>
  <si>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</si>
  <si>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</si>
  <si>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</si>
  <si>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</si>
  <si>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</si>
  <si>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</si>
  <si>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</si>
  <si>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</si>
  <si>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</si>
  <si>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</si>
  <si>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</si>
  <si>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</si>
  <si>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</si>
  <si>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</si>
  <si>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</si>
  <si>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</si>
  <si>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</si>
  <si>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</si>
  <si>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</si>
  <si>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</si>
  <si>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</si>
  <si>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</si>
  <si>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</si>
  <si>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</si>
  <si>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</si>
  <si>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</si>
  <si>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</si>
  <si>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</si>
  <si>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</si>
  <si>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</si>
  <si>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</si>
  <si>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</si>
  <si>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</si>
  <si>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</si>
  <si>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</si>
  <si>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</si>
  <si>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</si>
  <si>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</si>
  <si>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</si>
  <si>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</si>
  <si>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</si>
  <si>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</si>
  <si>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</si>
  <si>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</si>
  <si>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</si>
  <si>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</si>
  <si>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</si>
  <si>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</si>
  <si>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</si>
  <si>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</si>
  <si>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</si>
  <si>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</si>
  <si>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</si>
  <si>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</si>
  <si>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</si>
  <si>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</si>
  <si>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</si>
  <si>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</si>
  <si>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</si>
  <si>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Precentage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</si>
  <si>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</si>
  <si>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</si>
  <si>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</si>
  <si>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</si>
  <si>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</si>
  <si>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</si>
  <si>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</si>
  <si>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</si>
  <si>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</si>
  <si>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</si>
  <si>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</si>
  <si>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</si>
  <si>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</si>
  <si>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</si>
  <si>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</si>
  <si>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</si>
  <si>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</si>
  <si>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</si>
  <si>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</si>
  <si>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</si>
  <si>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</si>
  <si>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</si>
  <si>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</si>
  <si>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</si>
  <si>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</si>
  <si>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</si>
  <si>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</si>
  <si>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</si>
  <si>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</si>
  <si>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</si>
  <si>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</si>
  <si>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</si>
  <si>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</si>
  <si>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</si>
  <si>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</si>
  <si>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</si>
  <si>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</si>
  <si>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</si>
  <si>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</si>
  <si>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</si>
  <si>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</si>
  <si>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</si>
  <si>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</si>
  <si>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</si>
  <si>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</si>
  <si>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</si>
  <si>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</si>
  <si>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</si>
  <si>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</si>
  <si>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</si>
  <si>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</si>
  <si>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</si>
  <si>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</si>
  <si>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</si>
  <si>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</si>
  <si>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</si>
  <si>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</si>
  <si>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</si>
  <si>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</si>
  <si>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</si>
  <si>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</si>
  <si>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</si>
  <si>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</si>
  <si>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</si>
  <si>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</si>
  <si>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</si>
  <si>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</si>
  <si>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</si>
  <si>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</si>
  <si>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</si>
  <si>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</si>
  <si>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</si>
  <si>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</si>
  <si>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</si>
  <si>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</si>
  <si>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</si>
  <si>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</si>
  <si>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Dontation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</si>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</sst>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409]mmmm\ d\,\ yyyy;@"/>
    <numFmt numFmtId="166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65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166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5"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FC-8B44-B508-5638B2D649D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3FC-8B44-B508-5638B2D649D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3FC-8B44-B508-5638B2D649D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3FC-8B44-B508-5638B2D64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917936"/>
        <c:axId val="373919584"/>
      </c:lineChart>
      <c:catAx>
        <c:axId val="373917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919584"/>
        <c:crosses val="autoZero"/>
        <c:auto val="1"/>
        <c:lblAlgn val="ctr"/>
        <c:lblOffset val="100"/>
        <c:noMultiLvlLbl val="0"/>
      </c:catAx>
      <c:valAx>
        <c:axId val="37391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917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0.28346456692913385</c:v>
                </c:pt>
                <c:pt idx="1">
                  <c:v>0.87220447284345048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B07-FF48-8CD1-32F9A007E30D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0.71653543307086609</c:v>
                </c:pt>
                <c:pt idx="1">
                  <c:v>0.12779552715654952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B07-FF48-8CD1-32F9A007E30D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B07-FF48-8CD1-32F9A007E3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9557231"/>
        <c:axId val="419611167"/>
      </c:lineChart>
      <c:catAx>
        <c:axId val="419557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611167"/>
        <c:crosses val="autoZero"/>
        <c:auto val="1"/>
        <c:lblAlgn val="ctr"/>
        <c:lblOffset val="100"/>
        <c:noMultiLvlLbl val="0"/>
      </c:catAx>
      <c:valAx>
        <c:axId val="419611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557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64-1842-BD45-F398E173A54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225-234E-8A41-E029D47B4BC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225-234E-8A41-E029D47B4B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8646640"/>
        <c:axId val="408648288"/>
      </c:lineChart>
      <c:catAx>
        <c:axId val="40864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648288"/>
        <c:crosses val="autoZero"/>
        <c:auto val="1"/>
        <c:lblAlgn val="ctr"/>
        <c:lblOffset val="100"/>
        <c:noMultiLvlLbl val="0"/>
      </c:catAx>
      <c:valAx>
        <c:axId val="40864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64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2F-0D4B-B7A0-A3E66AA737F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52F-0D4B-B7A0-A3E66AA737F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52F-0D4B-B7A0-A3E66AA737F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52F-0D4B-B7A0-A3E66AA737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69334800"/>
        <c:axId val="1069379648"/>
      </c:barChart>
      <c:catAx>
        <c:axId val="1069334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9379648"/>
        <c:crosses val="autoZero"/>
        <c:auto val="1"/>
        <c:lblAlgn val="ctr"/>
        <c:lblOffset val="100"/>
        <c:noMultiLvlLbl val="0"/>
      </c:catAx>
      <c:valAx>
        <c:axId val="106937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9334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41-A74C-B8FF-6E08C6993B0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72-284F-AF2E-B87AF93221F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72-284F-AF2E-B87AF93221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35200704"/>
        <c:axId val="535202352"/>
      </c:barChart>
      <c:catAx>
        <c:axId val="53520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202352"/>
        <c:crosses val="autoZero"/>
        <c:auto val="1"/>
        <c:lblAlgn val="ctr"/>
        <c:lblOffset val="100"/>
        <c:noMultiLvlLbl val="0"/>
      </c:catAx>
      <c:valAx>
        <c:axId val="53520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200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11</xdr:row>
      <xdr:rowOff>69850</xdr:rowOff>
    </xdr:from>
    <xdr:to>
      <xdr:col>11</xdr:col>
      <xdr:colOff>762000</xdr:colOff>
      <xdr:row>25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20FE86-5A6C-F646-AF8A-AB19040AD1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44450</xdr:colOff>
      <xdr:row>12</xdr:row>
      <xdr:rowOff>101600</xdr:rowOff>
    </xdr:from>
    <xdr:to>
      <xdr:col>16</xdr:col>
      <xdr:colOff>406400</xdr:colOff>
      <xdr:row>30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EC651F-B5E0-FE48-943D-4181C26BD8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9</xdr:row>
      <xdr:rowOff>177800</xdr:rowOff>
    </xdr:from>
    <xdr:to>
      <xdr:col>17</xdr:col>
      <xdr:colOff>393700</xdr:colOff>
      <xdr:row>30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57B3AA-FF34-474C-A228-466DE00F57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11</xdr:row>
      <xdr:rowOff>69850</xdr:rowOff>
    </xdr:from>
    <xdr:to>
      <xdr:col>15</xdr:col>
      <xdr:colOff>508000</xdr:colOff>
      <xdr:row>33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36B291-8709-784C-8B7B-D593E7FE85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3</xdr:row>
      <xdr:rowOff>165100</xdr:rowOff>
    </xdr:from>
    <xdr:to>
      <xdr:col>15</xdr:col>
      <xdr:colOff>381000</xdr:colOff>
      <xdr:row>34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70745C-210C-514B-A854-7057A3CE08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 Carter" refreshedDate="44624.858909722221" createdVersion="7" refreshedVersion="7" minRefreshableVersion="3" recordCount="4114" xr:uid="{BAAD013D-AAAB-EB43-A0E3-9A31FDA26DF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recentage Funded" numFmtId="0">
      <sharedItems containsSemiMixedTypes="0" containsString="0" containsNumber="1" containsInteger="1" minValue="0" maxValue="46883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 Carter" refreshedDate="44626.554575347225" createdVersion="7" refreshedVersion="7" minRefreshableVersion="3" recordCount="4114" xr:uid="{5DB6D623-79F9-1842-A7E9-D47192BCE9D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recentage Funded" numFmtId="0">
      <sharedItems containsSemiMixedTypes="0" containsString="0" containsNumber="1" containsInteger="1" minValue="0" maxValue="46883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 Carter" refreshedDate="44629.583294675926" createdVersion="7" refreshedVersion="7" minRefreshableVersion="3" recordCount="4115" xr:uid="{7C0D155C-68EE-A74B-A40E-7A48BFBA0879}">
  <cacheSource type="worksheet">
    <worksheetSource ref="A1:U1048576" sheet="Kickstarter"/>
  </cacheSource>
  <cacheFields count="25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recentage Funded" numFmtId="0">
      <sharedItems containsString="0" containsBlank="1" containsNumber="1" containsInteger="1" minValue="0" maxValue="46883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4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3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100000000"/>
    <n v="11633"/>
    <x v="0"/>
    <x v="0"/>
    <s v="USD"/>
    <n v="1437620400"/>
    <n v="1434931811"/>
    <b v="0"/>
    <n v="182"/>
    <b v="1"/>
    <x v="0"/>
    <n v="0"/>
    <n v="63.92"/>
    <x v="0"/>
    <x v="0"/>
  </r>
  <r>
    <n v="1"/>
    <s v="FannibalFest Fan Convention"/>
    <s v="A Hannibal TV Show Fan Convention and Art Collective"/>
    <n v="30000000"/>
    <n v="14653"/>
    <x v="0"/>
    <x v="0"/>
    <s v="USD"/>
    <n v="1488464683"/>
    <n v="1485872683"/>
    <b v="0"/>
    <n v="79"/>
    <b v="1"/>
    <x v="0"/>
    <n v="0"/>
    <n v="185.48"/>
    <x v="0"/>
    <x v="0"/>
  </r>
  <r>
    <n v="2"/>
    <s v="Charlie teaser completion"/>
    <s v="Completion fund for post-production for teaser of British crime/drama tv series about a girl who sells morals for money"/>
    <n v="25000000"/>
    <n v="525"/>
    <x v="0"/>
    <x v="1"/>
    <s v="GBP"/>
    <n v="1455555083"/>
    <n v="1454691083"/>
    <b v="0"/>
    <n v="35"/>
    <b v="1"/>
    <x v="0"/>
    <n v="0"/>
    <n v="15"/>
    <x v="0"/>
    <x v="0"/>
  </r>
  <r>
    <n v="3"/>
    <s v="Unsure/Positive: A Dramedy Series About Life with HIV"/>
    <s v="We already produced the *very* beginning of this story. Help us to see it through?"/>
    <n v="10000000"/>
    <n v="10390"/>
    <x v="0"/>
    <x v="0"/>
    <s v="USD"/>
    <n v="1407414107"/>
    <n v="1404822107"/>
    <b v="0"/>
    <n v="150"/>
    <b v="1"/>
    <x v="0"/>
    <n v="0"/>
    <n v="69.27"/>
    <x v="0"/>
    <x v="0"/>
  </r>
  <r>
    <n v="4"/>
    <s v="Party Monsters"/>
    <s v="19th centuryâ€™s most notorious literary characters, out of step with the times, find comradery as roommates in modern day Los Angeles."/>
    <n v="8000000"/>
    <n v="54116.28"/>
    <x v="0"/>
    <x v="0"/>
    <s v="USD"/>
    <n v="1450555279"/>
    <n v="1447963279"/>
    <b v="0"/>
    <n v="284"/>
    <b v="1"/>
    <x v="0"/>
    <n v="1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6000000"/>
    <n v="4390"/>
    <x v="0"/>
    <x v="0"/>
    <s v="USD"/>
    <n v="1469770500"/>
    <n v="1468362207"/>
    <b v="0"/>
    <n v="47"/>
    <b v="1"/>
    <x v="0"/>
    <n v="0"/>
    <n v="93.4"/>
    <x v="0"/>
    <x v="0"/>
  </r>
  <r>
    <n v="6"/>
    <s v="POINT HOPE"/>
    <s v="The story of &quot;Point Hope&quot; will honor, respect, and share the beauty and traditions of the Alaska Natives in Point Hope, AK: the Inupiat"/>
    <n v="5000000"/>
    <n v="8519"/>
    <x v="0"/>
    <x v="0"/>
    <s v="USD"/>
    <n v="1402710250"/>
    <n v="1401846250"/>
    <b v="0"/>
    <n v="58"/>
    <b v="1"/>
    <x v="0"/>
    <n v="0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3000000"/>
    <n v="9110"/>
    <x v="0"/>
    <x v="0"/>
    <s v="USD"/>
    <n v="1467680867"/>
    <n v="1464224867"/>
    <b v="0"/>
    <n v="57"/>
    <b v="1"/>
    <x v="0"/>
    <n v="0"/>
    <n v="159.82"/>
    <x v="0"/>
    <x v="0"/>
  </r>
  <r>
    <n v="8"/>
    <s v="Sizzling in the Kitchen Flynn Style"/>
    <s v="Help us raise the funds to film our pilot episode!"/>
    <n v="2800000"/>
    <n v="3501.52"/>
    <x v="0"/>
    <x v="0"/>
    <s v="USD"/>
    <n v="1460754000"/>
    <n v="1460155212"/>
    <b v="0"/>
    <n v="12"/>
    <b v="1"/>
    <x v="0"/>
    <n v="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2500000"/>
    <n v="629.99"/>
    <x v="0"/>
    <x v="0"/>
    <s v="USD"/>
    <n v="1460860144"/>
    <n v="1458268144"/>
    <b v="0"/>
    <n v="20"/>
    <b v="1"/>
    <x v="0"/>
    <n v="0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2000000"/>
    <n v="3015"/>
    <x v="0"/>
    <x v="0"/>
    <s v="USD"/>
    <n v="1403660279"/>
    <n v="1400636279"/>
    <b v="0"/>
    <n v="19"/>
    <b v="1"/>
    <x v="0"/>
    <n v="0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2000000"/>
    <n v="6025"/>
    <x v="0"/>
    <x v="0"/>
    <s v="USD"/>
    <n v="1471834800"/>
    <n v="1469126462"/>
    <b v="0"/>
    <n v="75"/>
    <b v="1"/>
    <x v="0"/>
    <n v="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2000000"/>
    <n v="49588"/>
    <x v="0"/>
    <x v="0"/>
    <s v="USD"/>
    <n v="1405479600"/>
    <n v="1401642425"/>
    <b v="0"/>
    <n v="827"/>
    <b v="1"/>
    <x v="0"/>
    <n v="2"/>
    <n v="59.96"/>
    <x v="0"/>
    <x v="0"/>
  </r>
  <r>
    <n v="13"/>
    <s v="Can't Go Home"/>
    <s v="A travel series hosted by touring musicians that profiles a different American city in each episode."/>
    <n v="1500000"/>
    <n v="5599"/>
    <x v="0"/>
    <x v="0"/>
    <s v="USD"/>
    <n v="1466713620"/>
    <n v="1463588109"/>
    <b v="0"/>
    <n v="51"/>
    <b v="1"/>
    <x v="0"/>
    <n v="0"/>
    <n v="109.78"/>
    <x v="0"/>
    <x v="0"/>
  </r>
  <r>
    <n v="14"/>
    <s v="3010 | Sci-fi Series"/>
    <s v="A highly charged post apocalyptic sci fi series that pulls no punches!"/>
    <n v="1500000"/>
    <n v="6056"/>
    <x v="0"/>
    <x v="2"/>
    <s v="AUD"/>
    <n v="1405259940"/>
    <n v="1403051888"/>
    <b v="0"/>
    <n v="41"/>
    <b v="1"/>
    <x v="0"/>
    <n v="0"/>
    <n v="147.71"/>
    <x v="0"/>
    <x v="0"/>
  </r>
  <r>
    <n v="15"/>
    <s v="Cien&amp;Cia"/>
    <s v="Cien&amp;Cia es un proyecto transmedia para televisiÃ³n; la finalidad de la venta de camisetas es financiar el reality (Factual)."/>
    <n v="1500000"/>
    <n v="2132"/>
    <x v="0"/>
    <x v="3"/>
    <s v="EUR"/>
    <n v="1443384840"/>
    <n v="1441790658"/>
    <b v="0"/>
    <n v="98"/>
    <b v="1"/>
    <x v="0"/>
    <n v="0"/>
    <n v="21.76"/>
    <x v="0"/>
    <x v="0"/>
  </r>
  <r>
    <n v="16"/>
    <s v="ArtMoose TV Series"/>
    <s v="We want to create a Sizzle Reel to pitch a Reality TV Series to TV Executive starring artists Art Moose will use new artists each week."/>
    <n v="1350000"/>
    <n v="12029"/>
    <x v="0"/>
    <x v="0"/>
    <s v="USD"/>
    <n v="1402896600"/>
    <n v="1398971211"/>
    <b v="0"/>
    <n v="70"/>
    <b v="1"/>
    <x v="0"/>
    <n v="1"/>
    <n v="171.84"/>
    <x v="0"/>
    <x v="0"/>
  </r>
  <r>
    <n v="17"/>
    <s v="Humble Pie"/>
    <s v="Uplifting English sitcom, a love letter to youthful exuberance that proves once and for all that none of us are ready for real life."/>
    <n v="1333666"/>
    <n v="1510"/>
    <x v="0"/>
    <x v="1"/>
    <s v="GBP"/>
    <n v="1415126022"/>
    <n v="1412530422"/>
    <b v="0"/>
    <n v="36"/>
    <b v="1"/>
    <x v="0"/>
    <n v="0"/>
    <n v="41.94"/>
    <x v="0"/>
    <x v="0"/>
  </r>
  <r>
    <n v="18"/>
    <s v="Indian As Apple Pie TV"/>
    <s v="The Indian cooking show you crave: complete with cooking, travel to India, and loads of spicy inspiration with Anupy."/>
    <n v="1300000"/>
    <n v="31896.33"/>
    <x v="0"/>
    <x v="0"/>
    <s v="USD"/>
    <n v="1410958856"/>
    <n v="1408366856"/>
    <b v="0"/>
    <n v="342"/>
    <b v="1"/>
    <x v="0"/>
    <n v="2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1000000"/>
    <n v="1235"/>
    <x v="0"/>
    <x v="0"/>
    <s v="USD"/>
    <n v="1437420934"/>
    <n v="1434828934"/>
    <b v="0"/>
    <n v="22"/>
    <b v="1"/>
    <x v="0"/>
    <n v="0"/>
    <n v="56.14"/>
    <x v="0"/>
    <x v="0"/>
  </r>
  <r>
    <n v="20"/>
    <s v="Finding Kylie Hard Read Fund"/>
    <s v="Help us reach our goal &amp; pay the drama dept that is performing the hard read, which is set for October 2015."/>
    <n v="1000000"/>
    <n v="2004"/>
    <x v="0"/>
    <x v="0"/>
    <s v="USD"/>
    <n v="1442167912"/>
    <n v="1436983912"/>
    <b v="0"/>
    <n v="25"/>
    <b v="1"/>
    <x v="0"/>
    <n v="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000000"/>
    <n v="20190"/>
    <x v="0"/>
    <x v="0"/>
    <s v="USD"/>
    <n v="1411743789"/>
    <n v="1409151789"/>
    <b v="0"/>
    <n v="101"/>
    <b v="1"/>
    <x v="0"/>
    <n v="2"/>
    <n v="199.9"/>
    <x v="0"/>
    <x v="0"/>
  </r>
  <r>
    <n v="22"/>
    <s v="CREATURES OF HABIT!"/>
    <s v="Meet Gary, and Troy: Two unlikely friends that investigate &quot;strange phenomenon&quot;."/>
    <n v="1000000"/>
    <n v="410"/>
    <x v="0"/>
    <x v="0"/>
    <s v="USD"/>
    <n v="1420099140"/>
    <n v="1418766740"/>
    <b v="0"/>
    <n v="8"/>
    <b v="1"/>
    <x v="0"/>
    <n v="0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1000000"/>
    <n v="2370"/>
    <x v="0"/>
    <x v="0"/>
    <s v="USD"/>
    <n v="1430407200"/>
    <n v="1428086501"/>
    <b v="0"/>
    <n v="23"/>
    <b v="1"/>
    <x v="0"/>
    <n v="0"/>
    <n v="103.04"/>
    <x v="0"/>
    <x v="0"/>
  </r>
  <r>
    <n v="24"/>
    <s v="Bring STL Up Late to TV"/>
    <s v="STL Up Late is a weekly late night comedy talk show for St. Louis television."/>
    <n v="1000000"/>
    <n v="38082.69"/>
    <x v="0"/>
    <x v="0"/>
    <s v="USD"/>
    <n v="1442345940"/>
    <n v="1439494863"/>
    <b v="0"/>
    <n v="574"/>
    <b v="1"/>
    <x v="0"/>
    <n v="4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900000"/>
    <n v="800"/>
    <x v="0"/>
    <x v="0"/>
    <s v="USD"/>
    <n v="1452299761"/>
    <n v="1447115761"/>
    <b v="0"/>
    <n v="14"/>
    <b v="1"/>
    <x v="0"/>
    <n v="0"/>
    <n v="57.14"/>
    <x v="0"/>
    <x v="0"/>
  </r>
  <r>
    <n v="26"/>
    <s v="You, Me &amp; Sicily:  Part I Editing"/>
    <s v="Highlighting Sicily's points of light: its extraordinary people. Editing phase is now underway!!!"/>
    <n v="894700"/>
    <n v="1940"/>
    <x v="0"/>
    <x v="0"/>
    <s v="USD"/>
    <n v="1408278144"/>
    <n v="1404822144"/>
    <b v="0"/>
    <n v="19"/>
    <b v="1"/>
    <x v="0"/>
    <n v="0"/>
    <n v="102.11"/>
    <x v="0"/>
    <x v="0"/>
  </r>
  <r>
    <n v="27"/>
    <s v="B-Rabbit TV Comedy Pilot"/>
    <s v="B-Rabbit is a hilarious depiction of immigrating to New Zealand and the life you desperately tried to leave behind."/>
    <n v="850000"/>
    <n v="22345"/>
    <x v="0"/>
    <x v="4"/>
    <s v="NZD"/>
    <n v="1416113833"/>
    <n v="1413518233"/>
    <b v="0"/>
    <n v="150"/>
    <b v="1"/>
    <x v="0"/>
    <n v="3"/>
    <n v="148.97"/>
    <x v="0"/>
    <x v="0"/>
  </r>
  <r>
    <n v="28"/>
    <s v="John Earle Dog Training Concept Development Reel"/>
    <s v="John and Brian are on a quest to change people's lives and rehabilitate dogs."/>
    <n v="800000"/>
    <n v="12042"/>
    <x v="0"/>
    <x v="0"/>
    <s v="USD"/>
    <n v="1450307284"/>
    <n v="1447715284"/>
    <b v="0"/>
    <n v="71"/>
    <b v="1"/>
    <x v="0"/>
    <n v="2"/>
    <n v="169.61"/>
    <x v="0"/>
    <x v="0"/>
  </r>
  <r>
    <n v="29"/>
    <s v="The JOB Prelude."/>
    <s v="Genuine, no cliche Cop dramedy. Stories based on Adam's time as a Constable. What really goes on? Think you know the Police? Find out."/>
    <n v="550000"/>
    <n v="3700"/>
    <x v="0"/>
    <x v="1"/>
    <s v="GBP"/>
    <n v="1406045368"/>
    <n v="1403453368"/>
    <b v="0"/>
    <n v="117"/>
    <b v="1"/>
    <x v="0"/>
    <n v="1"/>
    <n v="31.62"/>
    <x v="0"/>
    <x v="0"/>
  </r>
  <r>
    <n v="30"/>
    <s v="Introverts Web Series"/>
    <s v="Comedy series about three introverted roommates coping with single life, secret resentments, and loudmouthed extroverts."/>
    <n v="510000"/>
    <n v="4051.99"/>
    <x v="0"/>
    <x v="0"/>
    <s v="USD"/>
    <n v="1408604515"/>
    <n v="1406012515"/>
    <b v="0"/>
    <n v="53"/>
    <b v="1"/>
    <x v="0"/>
    <n v="1"/>
    <n v="76.45"/>
    <x v="0"/>
    <x v="0"/>
  </r>
  <r>
    <n v="31"/>
    <s v="The Alan Katz Show"/>
    <s v="After a two-year hiatus, The Alan Katz Show is coming back! But it can't unless we can get a 16gb flash drive valued at $12.71!"/>
    <n v="500000"/>
    <n v="13"/>
    <x v="0"/>
    <x v="0"/>
    <s v="USD"/>
    <n v="1453748434"/>
    <n v="1452193234"/>
    <b v="0"/>
    <n v="1"/>
    <b v="1"/>
    <x v="0"/>
    <n v="0"/>
    <n v="13"/>
    <x v="0"/>
    <x v="0"/>
  </r>
  <r>
    <n v="32"/>
    <s v="Over &amp; Out"/>
    <s v="Approaching a milestone birthday, Gail abandons her group of yuppie stay-at-home mom friends for the vibrant and rowdy gay community."/>
    <n v="500000"/>
    <n v="28520"/>
    <x v="0"/>
    <x v="0"/>
    <s v="USD"/>
    <n v="1463111940"/>
    <n v="1459523017"/>
    <b v="0"/>
    <n v="89"/>
    <b v="1"/>
    <x v="0"/>
    <n v="6"/>
    <n v="320.45"/>
    <x v="0"/>
    <x v="0"/>
  </r>
  <r>
    <n v="33"/>
    <s v="Imaginary Problems"/>
    <s v="3 best friends balance their work, personal and private lives while finding time for their imaginary friends (who are 3 puppets)."/>
    <n v="500000"/>
    <n v="5360"/>
    <x v="0"/>
    <x v="0"/>
    <s v="USD"/>
    <n v="1447001501"/>
    <n v="1444405901"/>
    <b v="0"/>
    <n v="64"/>
    <b v="1"/>
    <x v="0"/>
    <n v="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500000"/>
    <n v="3392"/>
    <x v="0"/>
    <x v="0"/>
    <s v="USD"/>
    <n v="1407224601"/>
    <n v="1405928601"/>
    <b v="0"/>
    <n v="68"/>
    <b v="1"/>
    <x v="0"/>
    <n v="1"/>
    <n v="49.88"/>
    <x v="0"/>
    <x v="0"/>
  </r>
  <r>
    <n v="35"/>
    <s v="Why Adam? A TV show about the science behind everyday life!"/>
    <s v="Why Adam? is an independent TV show that explores concepts of basic science in everyday life."/>
    <n v="500000"/>
    <n v="1665"/>
    <x v="0"/>
    <x v="0"/>
    <s v="USD"/>
    <n v="1430179200"/>
    <n v="1428130814"/>
    <b v="0"/>
    <n v="28"/>
    <b v="1"/>
    <x v="0"/>
    <n v="0"/>
    <n v="59.46"/>
    <x v="0"/>
    <x v="0"/>
  </r>
  <r>
    <n v="36"/>
    <s v="THE LISTENING BOX"/>
    <s v="A modern day priest makes an unusual discovery, setting off a chain of events."/>
    <n v="500000"/>
    <n v="8529"/>
    <x v="0"/>
    <x v="0"/>
    <s v="USD"/>
    <n v="1428128525"/>
    <n v="1425540125"/>
    <b v="0"/>
    <n v="44"/>
    <b v="1"/>
    <x v="0"/>
    <n v="2"/>
    <n v="193.84"/>
    <x v="0"/>
    <x v="0"/>
  </r>
  <r>
    <n v="37"/>
    <s v="The Journey"/>
    <s v="Take an unscripted, real-time journey with Greg Aiello to the planet's wildest and most iconic places on this adventure travel TV show."/>
    <n v="500000"/>
    <n v="40357"/>
    <x v="0"/>
    <x v="0"/>
    <s v="USD"/>
    <n v="1425055079"/>
    <n v="1422463079"/>
    <b v="0"/>
    <n v="253"/>
    <b v="1"/>
    <x v="0"/>
    <n v="8"/>
    <n v="159.51"/>
    <x v="0"/>
    <x v="0"/>
  </r>
  <r>
    <n v="38"/>
    <s v="Brewz Brothers TV"/>
    <s v="A television show about three brothers from Chicago on a mission to discover and highlight the best breweries in America."/>
    <n v="500000"/>
    <n v="2751"/>
    <x v="0"/>
    <x v="0"/>
    <s v="USD"/>
    <n v="1368235344"/>
    <n v="1365643344"/>
    <b v="0"/>
    <n v="66"/>
    <b v="1"/>
    <x v="0"/>
    <n v="1"/>
    <n v="41.68"/>
    <x v="0"/>
    <x v="0"/>
  </r>
  <r>
    <n v="39"/>
    <s v="Deep Cuts - Series"/>
    <s v="Mystery-Drama Series. Following a shocking event, residents of a remote woodland community learn that some wounds never heal..."/>
    <n v="500000"/>
    <n v="32745"/>
    <x v="0"/>
    <x v="1"/>
    <s v="GBP"/>
    <n v="1401058740"/>
    <n v="1398388068"/>
    <b v="0"/>
    <n v="217"/>
    <b v="1"/>
    <x v="0"/>
    <n v="7"/>
    <n v="150.9"/>
    <x v="0"/>
    <x v="0"/>
  </r>
  <r>
    <n v="40"/>
    <s v="Regal Fare Season One"/>
    <s v="There is a cooking show in production that needs your help, a show about using local ingredients to create simple and elegant meals."/>
    <n v="500000"/>
    <n v="2027"/>
    <x v="0"/>
    <x v="0"/>
    <s v="USD"/>
    <n v="1403150400"/>
    <n v="1401426488"/>
    <b v="0"/>
    <n v="16"/>
    <b v="1"/>
    <x v="0"/>
    <n v="0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500000"/>
    <n v="2000"/>
    <x v="0"/>
    <x v="0"/>
    <s v="USD"/>
    <n v="1412516354"/>
    <n v="1409924354"/>
    <b v="0"/>
    <n v="19"/>
    <b v="1"/>
    <x v="0"/>
    <n v="0"/>
    <n v="105.26"/>
    <x v="0"/>
    <x v="0"/>
  </r>
  <r>
    <n v="42"/>
    <s v="BROS TV Pilot (Iraq)"/>
    <s v="A show that explores the universal hospitality and shenanigans of BRO cultures in the most forbidden and unfamiliar places on earth!"/>
    <n v="500000"/>
    <n v="19860"/>
    <x v="0"/>
    <x v="0"/>
    <s v="USD"/>
    <n v="1419780026"/>
    <n v="1417188026"/>
    <b v="0"/>
    <n v="169"/>
    <b v="1"/>
    <x v="0"/>
    <n v="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500000"/>
    <n v="30866"/>
    <x v="0"/>
    <x v="0"/>
    <s v="USD"/>
    <n v="1405209600"/>
    <n v="1402599486"/>
    <b v="0"/>
    <n v="263"/>
    <b v="1"/>
    <x v="0"/>
    <n v="6"/>
    <n v="117.36"/>
    <x v="0"/>
    <x v="0"/>
  </r>
  <r>
    <n v="44"/>
    <s v="BIG WHISKEY TV Show"/>
    <s v="The Creator of the hit FOX show THE BOURBON LOUNGE brings you BIG WHISKEY. A new travel show exploring whiskey like you've never seen."/>
    <n v="474900"/>
    <n v="2000"/>
    <x v="0"/>
    <x v="0"/>
    <s v="USD"/>
    <n v="1412648537"/>
    <n v="1408760537"/>
    <b v="0"/>
    <n v="15"/>
    <b v="1"/>
    <x v="0"/>
    <n v="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462000"/>
    <n v="6000"/>
    <x v="0"/>
    <x v="0"/>
    <s v="USD"/>
    <n v="1461769107"/>
    <n v="1459177107"/>
    <b v="0"/>
    <n v="61"/>
    <b v="1"/>
    <x v="0"/>
    <n v="1"/>
    <n v="98.36"/>
    <x v="0"/>
    <x v="0"/>
  </r>
  <r>
    <n v="46"/>
    <s v="New equipment for Joy's World!"/>
    <s v="The legendary community TV programme Joy's World is in dire need of new equipment! We are hoping you can help."/>
    <n v="450000"/>
    <n v="8750"/>
    <x v="0"/>
    <x v="2"/>
    <s v="AUD"/>
    <n v="1450220974"/>
    <n v="1447628974"/>
    <b v="0"/>
    <n v="45"/>
    <b v="1"/>
    <x v="0"/>
    <n v="2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400000"/>
    <n v="5380.55"/>
    <x v="0"/>
    <x v="0"/>
    <s v="USD"/>
    <n v="1419021607"/>
    <n v="1413834007"/>
    <b v="0"/>
    <n v="70"/>
    <b v="1"/>
    <x v="0"/>
    <n v="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400000"/>
    <n v="2159"/>
    <x v="0"/>
    <x v="1"/>
    <s v="GBP"/>
    <n v="1425211200"/>
    <n v="1422534260"/>
    <b v="0"/>
    <n v="38"/>
    <b v="1"/>
    <x v="0"/>
    <n v="1"/>
    <n v="56.82"/>
    <x v="0"/>
    <x v="0"/>
  </r>
  <r>
    <n v="49"/>
    <s v="Driving Jersey - Season Five"/>
    <s v="Driving Jersey is real people telling real stories."/>
    <n v="390000"/>
    <n v="12000"/>
    <x v="0"/>
    <x v="0"/>
    <s v="USD"/>
    <n v="1445660045"/>
    <n v="1443068045"/>
    <b v="0"/>
    <n v="87"/>
    <b v="1"/>
    <x v="0"/>
    <n v="3"/>
    <n v="137.93"/>
    <x v="0"/>
    <x v="0"/>
  </r>
  <r>
    <n v="50"/>
    <s v="The Love Lounge"/>
    <s v="A brand new dating show which helps one lucky lady find her Mr Right with difficult decisions to make along the way."/>
    <n v="390000"/>
    <n v="600"/>
    <x v="0"/>
    <x v="1"/>
    <s v="GBP"/>
    <n v="1422637200"/>
    <n v="1419271458"/>
    <b v="0"/>
    <n v="22"/>
    <b v="1"/>
    <x v="0"/>
    <n v="0"/>
    <n v="27.27"/>
    <x v="0"/>
    <x v="0"/>
  </r>
  <r>
    <n v="51"/>
    <s v="SKY CITY HAYA"/>
    <s v="Please help us reach stretch goals of 16k, 26k, 41k for the soundtrack, extended scenes &amp; story development for our sci-fi TV series!"/>
    <n v="380000"/>
    <n v="14082"/>
    <x v="0"/>
    <x v="0"/>
    <s v="USD"/>
    <n v="1439245037"/>
    <n v="1436653037"/>
    <b v="0"/>
    <n v="119"/>
    <b v="1"/>
    <x v="0"/>
    <n v="4"/>
    <n v="118.34"/>
    <x v="0"/>
    <x v="0"/>
  </r>
  <r>
    <n v="52"/>
    <s v="Kode Orange - New TV Series"/>
    <s v="Kode Orange is an original television series that follows the lives of two police officers who join a special unit in high-crime LA"/>
    <n v="375000"/>
    <n v="11621"/>
    <x v="0"/>
    <x v="0"/>
    <s v="USD"/>
    <n v="1405615846"/>
    <n v="1403023846"/>
    <b v="0"/>
    <n v="52"/>
    <b v="1"/>
    <x v="0"/>
    <n v="3"/>
    <n v="223.48"/>
    <x v="0"/>
    <x v="0"/>
  </r>
  <r>
    <n v="53"/>
    <s v="Rolling out Vegan Mashup's Season 2"/>
    <s v="Delicious TV's Vegan Mashup launching season two on public television"/>
    <n v="372625"/>
    <n v="3289"/>
    <x v="0"/>
    <x v="0"/>
    <s v="USD"/>
    <n v="1396648800"/>
    <n v="1395407445"/>
    <b v="0"/>
    <n v="117"/>
    <b v="1"/>
    <x v="0"/>
    <n v="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350000"/>
    <n v="10100"/>
    <x v="0"/>
    <x v="0"/>
    <s v="USD"/>
    <n v="1451063221"/>
    <n v="1448471221"/>
    <b v="0"/>
    <n v="52"/>
    <b v="1"/>
    <x v="0"/>
    <n v="3"/>
    <n v="194.23"/>
    <x v="0"/>
    <x v="0"/>
  </r>
  <r>
    <n v="55"/>
    <s v="Di FAMILY"/>
    <s v="A story of an Italian family who tried it the right way but realized things work better if they do it &quot;their&quot; way. Weekly Series PILOT"/>
    <n v="350000"/>
    <n v="11090"/>
    <x v="0"/>
    <x v="0"/>
    <s v="USD"/>
    <n v="1464390916"/>
    <n v="1462576516"/>
    <b v="0"/>
    <n v="86"/>
    <b v="1"/>
    <x v="0"/>
    <n v="3"/>
    <n v="128.94999999999999"/>
    <x v="0"/>
    <x v="0"/>
  </r>
  <r>
    <n v="56"/>
    <s v="Voxwomen Cycling Show"/>
    <s v="We want to see more women's cycling on TV - and we need your help to make it happen!"/>
    <n v="320000"/>
    <n v="8581"/>
    <x v="0"/>
    <x v="1"/>
    <s v="GBP"/>
    <n v="1433779200"/>
    <n v="1432559424"/>
    <b v="0"/>
    <n v="174"/>
    <b v="1"/>
    <x v="0"/>
    <n v="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300000"/>
    <n v="15285"/>
    <x v="0"/>
    <x v="0"/>
    <s v="USD"/>
    <n v="1429991962"/>
    <n v="1427399962"/>
    <b v="0"/>
    <n v="69"/>
    <b v="1"/>
    <x v="0"/>
    <n v="5"/>
    <n v="221.52"/>
    <x v="0"/>
    <x v="0"/>
  </r>
  <r>
    <n v="58"/>
    <s v="Gloaming"/>
    <s v="Alex thought he knew how the world worked. You live, you die and it's over. He was very, very wrong."/>
    <n v="300000"/>
    <n v="10291"/>
    <x v="0"/>
    <x v="0"/>
    <s v="USD"/>
    <n v="1416423172"/>
    <n v="1413827572"/>
    <b v="0"/>
    <n v="75"/>
    <b v="1"/>
    <x v="0"/>
    <n v="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300000"/>
    <n v="20025.14"/>
    <x v="0"/>
    <x v="0"/>
    <s v="USD"/>
    <n v="1442264400"/>
    <n v="1439530776"/>
    <b v="0"/>
    <n v="33"/>
    <b v="1"/>
    <x v="0"/>
    <n v="7"/>
    <n v="606.82000000000005"/>
    <x v="0"/>
    <x v="0"/>
  </r>
  <r>
    <n v="60"/>
    <s v="Ever Since - Short Film"/>
    <s v="Set in a beautiful but desolate world, we see how loneliness can lead to friendship in unconventional ways."/>
    <n v="300000"/>
    <n v="4648.33"/>
    <x v="0"/>
    <x v="1"/>
    <s v="GBP"/>
    <n v="1395532800"/>
    <n v="1393882717"/>
    <b v="0"/>
    <n v="108"/>
    <b v="1"/>
    <x v="1"/>
    <n v="2"/>
    <n v="43.04"/>
    <x v="0"/>
    <x v="1"/>
  </r>
  <r>
    <n v="61"/>
    <s v="SPLITTING THE SYNAPSE"/>
    <s v="An exploration of the shadows that follow us from our past, the darkness that lives inside us and the ability to find our own freedom"/>
    <n v="300000"/>
    <n v="7415"/>
    <x v="0"/>
    <x v="0"/>
    <s v="USD"/>
    <n v="1370547157"/>
    <n v="1368646357"/>
    <b v="0"/>
    <n v="23"/>
    <b v="1"/>
    <x v="1"/>
    <n v="2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280000"/>
    <n v="4642"/>
    <x v="0"/>
    <x v="0"/>
    <s v="USD"/>
    <n v="1362337878"/>
    <n v="1360177878"/>
    <b v="0"/>
    <n v="48"/>
    <b v="1"/>
    <x v="1"/>
    <n v="2"/>
    <n v="96.71"/>
    <x v="0"/>
    <x v="1"/>
  </r>
  <r>
    <n v="63"/>
    <s v="The Attic"/>
    <s v="The Attic is my first short film.  Please help me with post production and distribution so that I can let it out into the world"/>
    <n v="261962"/>
    <n v="2270.37"/>
    <x v="0"/>
    <x v="0"/>
    <s v="USD"/>
    <n v="1388206740"/>
    <n v="1386194013"/>
    <b v="0"/>
    <n v="64"/>
    <b v="1"/>
    <x v="1"/>
    <n v="1"/>
    <n v="35.47"/>
    <x v="0"/>
    <x v="1"/>
  </r>
  <r>
    <n v="64"/>
    <s v="Millennial, The Movie"/>
    <s v="At the dawn of the New Millennium, a group of teenagers battle the Y2K bug to save humanity from boredom. The 2nd film by and/or."/>
    <n v="250000"/>
    <n v="2080"/>
    <x v="0"/>
    <x v="0"/>
    <s v="USD"/>
    <n v="1373243181"/>
    <n v="1370651181"/>
    <b v="0"/>
    <n v="24"/>
    <b v="1"/>
    <x v="1"/>
    <n v="1"/>
    <n v="86.67"/>
    <x v="0"/>
    <x v="1"/>
  </r>
  <r>
    <n v="65"/>
    <s v="Hello World - Post Production Funds"/>
    <s v="Help finish the short film Hello World. The story of an android in the broken home of a father &amp; son."/>
    <n v="250000"/>
    <n v="7527"/>
    <x v="0"/>
    <x v="5"/>
    <s v="CAD"/>
    <n v="1407736740"/>
    <n v="1405453354"/>
    <b v="0"/>
    <n v="57"/>
    <b v="1"/>
    <x v="1"/>
    <n v="3"/>
    <n v="132.05000000000001"/>
    <x v="0"/>
    <x v="1"/>
  </r>
  <r>
    <n v="66"/>
    <s v="A Stagnant Fever: Short Film"/>
    <s v="A dark comedy set in the '60s about clinical depression and one night stands."/>
    <n v="250000"/>
    <n v="2372"/>
    <x v="0"/>
    <x v="0"/>
    <s v="USD"/>
    <n v="1468873420"/>
    <n v="1466281420"/>
    <b v="0"/>
    <n v="26"/>
    <b v="1"/>
    <x v="1"/>
    <n v="1"/>
    <n v="91.23"/>
    <x v="0"/>
    <x v="1"/>
  </r>
  <r>
    <n v="67"/>
    <s v="You are a Priest Forever"/>
    <s v="The Ordination Mass of five Dominicans friars to the priesthood at the historic Saint Dominicâ€™s Church in Washington DC."/>
    <n v="250000"/>
    <n v="2325"/>
    <x v="0"/>
    <x v="0"/>
    <s v="USD"/>
    <n v="1342360804"/>
    <n v="1339768804"/>
    <b v="0"/>
    <n v="20"/>
    <b v="1"/>
    <x v="1"/>
    <n v="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250000"/>
    <n v="763"/>
    <x v="0"/>
    <x v="1"/>
    <s v="GBP"/>
    <n v="1393162791"/>
    <n v="1390570791"/>
    <b v="0"/>
    <n v="36"/>
    <b v="1"/>
    <x v="1"/>
    <n v="0"/>
    <n v="21.19"/>
    <x v="0"/>
    <x v="1"/>
  </r>
  <r>
    <n v="69"/>
    <s v="More Than A Drive"/>
    <s v="A breakthrough cinematic experience about more than just the carsâ€¦the people, lifestyle, enthusiasm, party, and the Leavenworth Drive."/>
    <n v="250000"/>
    <n v="11094.23"/>
    <x v="0"/>
    <x v="0"/>
    <s v="USD"/>
    <n v="1317538740"/>
    <n v="1314765025"/>
    <b v="0"/>
    <n v="178"/>
    <b v="1"/>
    <x v="1"/>
    <n v="4"/>
    <n v="62.33"/>
    <x v="0"/>
    <x v="1"/>
  </r>
  <r>
    <n v="70"/>
    <s v="Scraps"/>
    <s v="Maggie barely survives a deranged baptism by her mother only to be born again to a string of foster parents. Things can always be worse"/>
    <n v="250000"/>
    <n v="636"/>
    <x v="0"/>
    <x v="0"/>
    <s v="USD"/>
    <n v="1315171845"/>
    <n v="1309987845"/>
    <b v="0"/>
    <n v="17"/>
    <b v="1"/>
    <x v="1"/>
    <n v="0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250000"/>
    <n v="2231"/>
    <x v="0"/>
    <x v="0"/>
    <s v="USD"/>
    <n v="1338186657"/>
    <n v="1333002657"/>
    <b v="0"/>
    <n v="32"/>
    <b v="1"/>
    <x v="1"/>
    <n v="1"/>
    <n v="69.72"/>
    <x v="0"/>
    <x v="1"/>
  </r>
  <r>
    <n v="72"/>
    <s v="Trickle"/>
    <s v="A young man forced to live back home after an automobile accident leaves him to rediscover what it means to be a part of his family."/>
    <n v="250000"/>
    <n v="2385"/>
    <x v="0"/>
    <x v="0"/>
    <s v="USD"/>
    <n v="1352937600"/>
    <n v="1351210481"/>
    <b v="0"/>
    <n v="41"/>
    <b v="1"/>
    <x v="1"/>
    <n v="1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250000"/>
    <n v="900"/>
    <x v="0"/>
    <x v="0"/>
    <s v="USD"/>
    <n v="1304395140"/>
    <n v="1297620584"/>
    <b v="0"/>
    <n v="18"/>
    <b v="1"/>
    <x v="1"/>
    <n v="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240000"/>
    <n v="564.66"/>
    <x v="0"/>
    <x v="6"/>
    <s v="EUR"/>
    <n v="1453376495"/>
    <n v="1450784495"/>
    <b v="0"/>
    <n v="29"/>
    <b v="1"/>
    <x v="1"/>
    <n v="0"/>
    <n v="19.47"/>
    <x v="0"/>
    <x v="1"/>
  </r>
  <r>
    <n v="75"/>
    <s v="&quot;DAD&quot; - A USC Short Film"/>
    <s v="A teenager named Charlie discovers something new about himself while coping with the loss of his father."/>
    <n v="225000"/>
    <n v="4040"/>
    <x v="0"/>
    <x v="0"/>
    <s v="USD"/>
    <n v="1366693272"/>
    <n v="1364101272"/>
    <b v="0"/>
    <n v="47"/>
    <b v="1"/>
    <x v="1"/>
    <n v="2"/>
    <n v="85.96"/>
    <x v="0"/>
    <x v="1"/>
  </r>
  <r>
    <n v="76"/>
    <s v="Star Wars: Insidious"/>
    <s v="Karn A'Mor has awoken bloodied on a distant battlefield with no memory of his past! JOIN THE RESISTANCE and find out more..."/>
    <n v="220000"/>
    <n v="460"/>
    <x v="0"/>
    <x v="0"/>
    <s v="USD"/>
    <n v="1325007358"/>
    <n v="1319819758"/>
    <b v="0"/>
    <n v="15"/>
    <b v="1"/>
    <x v="1"/>
    <n v="0"/>
    <n v="30.67"/>
    <x v="0"/>
    <x v="1"/>
  </r>
  <r>
    <n v="77"/>
    <s v="Jonah and the Crab"/>
    <s v="A short film about a boy searching for companionship in a hermit crab he finds on the beach."/>
    <n v="220000"/>
    <n v="1570"/>
    <x v="0"/>
    <x v="0"/>
    <s v="USD"/>
    <n v="1337569140"/>
    <n v="1332991717"/>
    <b v="0"/>
    <n v="26"/>
    <b v="1"/>
    <x v="1"/>
    <n v="1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200000"/>
    <n v="1351"/>
    <x v="0"/>
    <x v="6"/>
    <s v="EUR"/>
    <n v="1472751121"/>
    <n v="1471887121"/>
    <b v="0"/>
    <n v="35"/>
    <b v="1"/>
    <x v="1"/>
    <n v="1"/>
    <n v="38.6"/>
    <x v="0"/>
    <x v="1"/>
  </r>
  <r>
    <n v="79"/>
    <s v="Japanese/International Short Film &quot;Mtn.&quot;"/>
    <s v="A short film about life, achieving your dreams, and overcoming hardship. We all have our mountain to climb."/>
    <n v="200000"/>
    <n v="1651"/>
    <x v="0"/>
    <x v="1"/>
    <s v="GBP"/>
    <n v="1398451093"/>
    <n v="1395859093"/>
    <b v="0"/>
    <n v="41"/>
    <b v="1"/>
    <x v="1"/>
    <n v="1"/>
    <n v="40.270000000000003"/>
    <x v="0"/>
    <x v="1"/>
  </r>
  <r>
    <n v="80"/>
    <s v="Swingers Anonymous"/>
    <s v="What would you do if you ended up at a swingers party with two dead bodies and $20,000 in drug money?"/>
    <n v="200000"/>
    <n v="12870"/>
    <x v="0"/>
    <x v="0"/>
    <s v="USD"/>
    <n v="1386640856"/>
    <n v="1383616856"/>
    <b v="0"/>
    <n v="47"/>
    <b v="1"/>
    <x v="1"/>
    <n v="6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200000"/>
    <n v="1485"/>
    <x v="0"/>
    <x v="0"/>
    <s v="USD"/>
    <n v="1342234920"/>
    <n v="1341892127"/>
    <b v="0"/>
    <n v="28"/>
    <b v="1"/>
    <x v="1"/>
    <n v="1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200000"/>
    <n v="4000.5"/>
    <x v="0"/>
    <x v="0"/>
    <s v="USD"/>
    <n v="1318189261"/>
    <n v="1315597261"/>
    <b v="0"/>
    <n v="100"/>
    <b v="1"/>
    <x v="1"/>
    <n v="2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000"/>
    <n v="205"/>
    <x v="0"/>
    <x v="1"/>
    <s v="GBP"/>
    <n v="1424604600"/>
    <n v="1423320389"/>
    <b v="0"/>
    <n v="13"/>
    <b v="1"/>
    <x v="1"/>
    <n v="0"/>
    <n v="15.77"/>
    <x v="0"/>
    <x v="1"/>
  </r>
  <r>
    <n v="84"/>
    <s v="Redemption - Short Film"/>
    <s v="&quot;A sociopath crosses paths with the person he must confront about his wife's murder, it might be himself&quot;"/>
    <n v="200000"/>
    <n v="500"/>
    <x v="0"/>
    <x v="0"/>
    <s v="USD"/>
    <n v="1305483086"/>
    <n v="1302891086"/>
    <b v="0"/>
    <n v="7"/>
    <b v="1"/>
    <x v="1"/>
    <n v="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200000"/>
    <n v="1506"/>
    <x v="0"/>
    <x v="0"/>
    <s v="USD"/>
    <n v="1316746837"/>
    <n v="1314154837"/>
    <b v="0"/>
    <n v="21"/>
    <b v="1"/>
    <x v="1"/>
    <n v="1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200000"/>
    <n v="6388"/>
    <x v="0"/>
    <x v="6"/>
    <s v="EUR"/>
    <n v="1451226045"/>
    <n v="1444828845"/>
    <b v="0"/>
    <n v="17"/>
    <b v="1"/>
    <x v="1"/>
    <n v="3"/>
    <n v="375.76"/>
    <x v="0"/>
    <x v="1"/>
  </r>
  <r>
    <n v="87"/>
    <s v="Village Films Summer Project Fund (TK 2)"/>
    <s v="A father without work uses his daughter to con sympathy from strangers... sound familiar?  Help us make this film!"/>
    <n v="200000"/>
    <n v="2615"/>
    <x v="0"/>
    <x v="0"/>
    <s v="USD"/>
    <n v="1275529260"/>
    <n v="1274705803"/>
    <b v="0"/>
    <n v="25"/>
    <b v="1"/>
    <x v="1"/>
    <n v="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200000"/>
    <n v="3600"/>
    <x v="0"/>
    <x v="0"/>
    <s v="USD"/>
    <n v="1403452131"/>
    <n v="1401205731"/>
    <b v="0"/>
    <n v="60"/>
    <b v="1"/>
    <x v="1"/>
    <n v="2"/>
    <n v="60"/>
    <x v="0"/>
    <x v="1"/>
  </r>
  <r>
    <n v="89"/>
    <s v="The Southwest Chronicles"/>
    <s v="A chronicle of four very different stories concerning racism to the power of love, all set in the beauty of the Southwest."/>
    <n v="200000"/>
    <n v="6904"/>
    <x v="0"/>
    <x v="0"/>
    <s v="USD"/>
    <n v="1370196192"/>
    <n v="1368036192"/>
    <b v="0"/>
    <n v="56"/>
    <b v="1"/>
    <x v="1"/>
    <n v="3"/>
    <n v="123.29"/>
    <x v="0"/>
    <x v="1"/>
  </r>
  <r>
    <n v="90"/>
    <s v="Help Get the Short Film Interior Design into Film Festivals!"/>
    <s v="We're looking for funding to help submit a short film to film festivals."/>
    <n v="200000"/>
    <n v="502"/>
    <x v="0"/>
    <x v="0"/>
    <s v="USD"/>
    <n v="1310454499"/>
    <n v="1307862499"/>
    <b v="0"/>
    <n v="16"/>
    <b v="1"/>
    <x v="1"/>
    <n v="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200000"/>
    <n v="3600"/>
    <x v="0"/>
    <x v="0"/>
    <s v="USD"/>
    <n v="1305625164"/>
    <n v="1300354764"/>
    <b v="0"/>
    <n v="46"/>
    <b v="1"/>
    <x v="1"/>
    <n v="2"/>
    <n v="78.260000000000005"/>
    <x v="0"/>
    <x v="1"/>
  </r>
  <r>
    <n v="92"/>
    <s v="Euphoria"/>
    <s v="Euphoria is an adventure film that follows adrenaline filled athletes on their hunt for the sublime while balancing family and careers."/>
    <n v="200000"/>
    <n v="5260"/>
    <x v="0"/>
    <x v="5"/>
    <s v="CAD"/>
    <n v="1485936000"/>
    <n v="1481949983"/>
    <b v="0"/>
    <n v="43"/>
    <b v="1"/>
    <x v="1"/>
    <n v="3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200000"/>
    <n v="1106"/>
    <x v="0"/>
    <x v="0"/>
    <s v="USD"/>
    <n v="1341349200"/>
    <n v="1338928537"/>
    <b v="0"/>
    <n v="15"/>
    <b v="1"/>
    <x v="1"/>
    <n v="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00000"/>
    <n v="260"/>
    <x v="0"/>
    <x v="1"/>
    <s v="GBP"/>
    <n v="1396890822"/>
    <n v="1395162822"/>
    <b v="0"/>
    <n v="12"/>
    <b v="1"/>
    <x v="1"/>
    <n v="0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198000"/>
    <n v="460"/>
    <x v="0"/>
    <x v="0"/>
    <s v="USD"/>
    <n v="1330214841"/>
    <n v="1327622841"/>
    <b v="0"/>
    <n v="21"/>
    <b v="1"/>
    <x v="1"/>
    <n v="0"/>
    <n v="21.9"/>
    <x v="0"/>
    <x v="1"/>
  </r>
  <r>
    <n v="96"/>
    <s v="Ice Hockey"/>
    <s v="Danny is a defenseman for his high school hockey team. This is a day in his life: school, hockey, girls and his next-door neighbor, Ken Daneyko."/>
    <n v="180000"/>
    <n v="1720"/>
    <x v="0"/>
    <x v="0"/>
    <s v="USD"/>
    <n v="1280631600"/>
    <n v="1274889241"/>
    <b v="0"/>
    <n v="34"/>
    <b v="1"/>
    <x v="1"/>
    <n v="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180000"/>
    <n v="425"/>
    <x v="0"/>
    <x v="0"/>
    <s v="USD"/>
    <n v="1310440482"/>
    <n v="1307848482"/>
    <b v="0"/>
    <n v="8"/>
    <b v="1"/>
    <x v="1"/>
    <n v="0"/>
    <n v="53.13"/>
    <x v="0"/>
    <x v="1"/>
  </r>
  <r>
    <n v="98"/>
    <s v="CUT OUT"/>
    <s v="&quot;Cut Out&quot; tells the story of a young woman who befriends a neighborhood teen and finds herself involved with gang violence."/>
    <n v="180000"/>
    <n v="3400"/>
    <x v="0"/>
    <x v="0"/>
    <s v="USD"/>
    <n v="1354923000"/>
    <n v="1351796674"/>
    <b v="0"/>
    <n v="60"/>
    <b v="1"/>
    <x v="1"/>
    <n v="2"/>
    <n v="56.67"/>
    <x v="0"/>
    <x v="1"/>
  </r>
  <r>
    <n v="99"/>
    <s v="BEAT: An Original Short Film"/>
    <s v="A feminist tale of two girls finally giving a &quot;Nice Guy&quot; what he truly deserves. Also, dancing!"/>
    <n v="180000"/>
    <n v="1590.29"/>
    <x v="0"/>
    <x v="0"/>
    <s v="USD"/>
    <n v="1390426799"/>
    <n v="1387834799"/>
    <b v="0"/>
    <n v="39"/>
    <b v="1"/>
    <x v="1"/>
    <n v="1"/>
    <n v="40.78"/>
    <x v="0"/>
    <x v="1"/>
  </r>
  <r>
    <n v="100"/>
    <s v="Two Sisters"/>
    <s v="Two sisters share a fragile relationship. When their mother dies and they inherit the family house, old problems rise to the surface."/>
    <n v="180000"/>
    <n v="5000"/>
    <x v="0"/>
    <x v="0"/>
    <s v="USD"/>
    <n v="1352055886"/>
    <n v="1350324286"/>
    <b v="0"/>
    <n v="26"/>
    <b v="1"/>
    <x v="1"/>
    <n v="3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179000"/>
    <n v="3500"/>
    <x v="0"/>
    <x v="0"/>
    <s v="USD"/>
    <n v="1359052710"/>
    <n v="1356979110"/>
    <b v="0"/>
    <n v="35"/>
    <b v="1"/>
    <x v="1"/>
    <n v="2"/>
    <n v="100"/>
    <x v="0"/>
    <x v="1"/>
  </r>
  <r>
    <n v="102"/>
    <s v="Dear God No!"/>
    <s v="A gang of outlaw bikers pull a home invasion on a disgraced Anthropologist hiding a secret locked in his cabin basement."/>
    <n v="175000"/>
    <n v="7665"/>
    <x v="0"/>
    <x v="0"/>
    <s v="USD"/>
    <n v="1293073733"/>
    <n v="1290481733"/>
    <b v="0"/>
    <n v="65"/>
    <b v="1"/>
    <x v="1"/>
    <n v="4"/>
    <n v="117.92"/>
    <x v="0"/>
    <x v="1"/>
  </r>
  <r>
    <n v="103"/>
    <s v="I'M TWENTY SOMETHING"/>
    <s v="Three friends in their twenties are trying to do the impossible - have fun on a casual Friday night."/>
    <n v="175000"/>
    <n v="1367"/>
    <x v="0"/>
    <x v="1"/>
    <s v="GBP"/>
    <n v="1394220030"/>
    <n v="1392232830"/>
    <b v="0"/>
    <n v="49"/>
    <b v="1"/>
    <x v="1"/>
    <n v="1"/>
    <n v="27.9"/>
    <x v="0"/>
    <x v="1"/>
  </r>
  <r>
    <n v="104"/>
    <s v="Good 'Ol Trumpet"/>
    <s v="UCF short film about an old man, his love for music, and his misplaced trumpet.  "/>
    <n v="175000"/>
    <n v="600"/>
    <x v="0"/>
    <x v="0"/>
    <s v="USD"/>
    <n v="1301792400"/>
    <n v="1299775266"/>
    <b v="0"/>
    <n v="10"/>
    <b v="1"/>
    <x v="1"/>
    <n v="0"/>
    <n v="60"/>
    <x v="0"/>
    <x v="1"/>
  </r>
  <r>
    <n v="105"/>
    <s v="Single Parent Date Night-A Comedic Short Film"/>
    <s v="Single Parent Date Night is a comedic short film about two single parents trying to reentering the dating pool."/>
    <n v="172889"/>
    <n v="2363"/>
    <x v="0"/>
    <x v="0"/>
    <s v="USD"/>
    <n v="1463184000"/>
    <n v="1461605020"/>
    <b v="0"/>
    <n v="60"/>
    <b v="1"/>
    <x v="1"/>
    <n v="1"/>
    <n v="39.380000000000003"/>
    <x v="0"/>
    <x v="1"/>
  </r>
  <r>
    <n v="106"/>
    <s v="LOST WEEKEND"/>
    <s v="A Boy. A Girl. A Car. A Serial Killer."/>
    <n v="160000"/>
    <n v="5025"/>
    <x v="0"/>
    <x v="0"/>
    <s v="USD"/>
    <n v="1333391901"/>
    <n v="1332182301"/>
    <b v="0"/>
    <n v="27"/>
    <b v="1"/>
    <x v="1"/>
    <n v="3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160000"/>
    <n v="7685"/>
    <x v="0"/>
    <x v="0"/>
    <s v="USD"/>
    <n v="1303688087"/>
    <n v="1301787287"/>
    <b v="0"/>
    <n v="69"/>
    <b v="1"/>
    <x v="1"/>
    <n v="5"/>
    <n v="111.38"/>
    <x v="0"/>
    <x v="1"/>
  </r>
  <r>
    <n v="108"/>
    <s v="GLASS: A Love Story"/>
    <s v="When a man can't find love, his Google GLASS does the searching for him. A short film shot with Google Glass."/>
    <n v="150000"/>
    <n v="3700"/>
    <x v="0"/>
    <x v="0"/>
    <s v="USD"/>
    <n v="1370011370"/>
    <n v="1364827370"/>
    <b v="0"/>
    <n v="47"/>
    <b v="1"/>
    <x v="1"/>
    <n v="2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50000"/>
    <n v="2195"/>
    <x v="0"/>
    <x v="0"/>
    <s v="USD"/>
    <n v="1298680630"/>
    <n v="1296088630"/>
    <b v="0"/>
    <n v="47"/>
    <b v="1"/>
    <x v="1"/>
    <n v="1"/>
    <n v="46.7"/>
    <x v="0"/>
    <x v="1"/>
  </r>
  <r>
    <n v="110"/>
    <s v="Earlids"/>
    <s v="Lee, an awkward teenager with sound-blocking earlids, must confront his self-isolation after a girl moves in next door."/>
    <n v="150000"/>
    <n v="1700"/>
    <x v="0"/>
    <x v="0"/>
    <s v="USD"/>
    <n v="1384408740"/>
    <n v="1381445253"/>
    <b v="0"/>
    <n v="26"/>
    <b v="1"/>
    <x v="1"/>
    <n v="1"/>
    <n v="65.38"/>
    <x v="0"/>
    <x v="1"/>
  </r>
  <r>
    <n v="111"/>
    <s v="Judi Dench is Cool in Person"/>
    <s v="Two actors, one bookie and a very bad day.  Judi Dench is Cool in Person is fast, funny and only a little bit nasty."/>
    <n v="150000"/>
    <n v="5410"/>
    <x v="0"/>
    <x v="2"/>
    <s v="AUD"/>
    <n v="1433059187"/>
    <n v="1430467187"/>
    <b v="0"/>
    <n v="53"/>
    <b v="1"/>
    <x v="1"/>
    <n v="4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150000"/>
    <n v="5200"/>
    <x v="0"/>
    <x v="0"/>
    <s v="USD"/>
    <n v="1397354400"/>
    <n v="1395277318"/>
    <b v="0"/>
    <n v="81"/>
    <b v="1"/>
    <x v="1"/>
    <n v="3"/>
    <n v="64.2"/>
    <x v="0"/>
    <x v="1"/>
  </r>
  <r>
    <n v="113"/>
    <s v="&quot;The First Day&quot; by Julia Othmer- Music Video"/>
    <s v="A living memorial for all those dealing with trauma, grief and loss."/>
    <n v="150000"/>
    <n v="7050"/>
    <x v="0"/>
    <x v="0"/>
    <s v="USD"/>
    <n v="1312642800"/>
    <n v="1311963128"/>
    <b v="0"/>
    <n v="78"/>
    <b v="1"/>
    <x v="1"/>
    <n v="5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150000"/>
    <n v="3100"/>
    <x v="0"/>
    <x v="0"/>
    <s v="USD"/>
    <n v="1326436488"/>
    <n v="1321252488"/>
    <b v="0"/>
    <n v="35"/>
    <b v="1"/>
    <x v="1"/>
    <n v="2"/>
    <n v="88.57"/>
    <x v="0"/>
    <x v="1"/>
  </r>
  <r>
    <n v="115"/>
    <s v="The World's Greatest Lover"/>
    <s v="Never judge a book (or a lover) by their cover."/>
    <n v="150000"/>
    <n v="632"/>
    <x v="0"/>
    <x v="0"/>
    <s v="USD"/>
    <n v="1328377444"/>
    <n v="1326217444"/>
    <b v="0"/>
    <n v="22"/>
    <b v="1"/>
    <x v="1"/>
    <n v="0"/>
    <n v="28.73"/>
    <x v="0"/>
    <x v="1"/>
  </r>
  <r>
    <n v="116"/>
    <s v="Villanelle"/>
    <s v="Villanelle is a feature film that blends elements of classic, hardboiled Film Noir, with classic Horror and tells a great story to boot"/>
    <n v="150000"/>
    <n v="3978"/>
    <x v="0"/>
    <x v="0"/>
    <s v="USD"/>
    <n v="1302260155"/>
    <n v="1298289355"/>
    <b v="0"/>
    <n v="57"/>
    <b v="1"/>
    <x v="1"/>
    <n v="3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150000"/>
    <n v="4522.22"/>
    <x v="0"/>
    <x v="0"/>
    <s v="USD"/>
    <n v="1276110000"/>
    <n v="1268337744"/>
    <b v="0"/>
    <n v="27"/>
    <b v="1"/>
    <x v="1"/>
    <n v="3"/>
    <n v="167.49"/>
    <x v="0"/>
    <x v="1"/>
  </r>
  <r>
    <n v="118"/>
    <s v="DENOUNCED - A Short Film"/>
    <s v="When a ruthless hit-man is 'denounced' from the mafia, his old enemies declare war."/>
    <n v="150000"/>
    <n v="5651.58"/>
    <x v="0"/>
    <x v="0"/>
    <s v="USD"/>
    <n v="1311902236"/>
    <n v="1309310236"/>
    <b v="0"/>
    <n v="39"/>
    <b v="1"/>
    <x v="1"/>
    <n v="4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150000"/>
    <n v="3398.1"/>
    <x v="0"/>
    <x v="0"/>
    <s v="USD"/>
    <n v="1313276400"/>
    <n v="1310693986"/>
    <b v="0"/>
    <n v="37"/>
    <b v="1"/>
    <x v="1"/>
    <n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15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150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5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150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150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150000"/>
    <n v="70"/>
    <x v="1"/>
    <x v="5"/>
    <s v="CAD"/>
    <n v="1486165880"/>
    <n v="1480981880"/>
    <b v="0"/>
    <n v="6"/>
    <b v="0"/>
    <x v="2"/>
    <n v="0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140000"/>
    <n v="1387"/>
    <x v="1"/>
    <x v="0"/>
    <s v="USD"/>
    <n v="1433988000"/>
    <n v="1431353337"/>
    <b v="0"/>
    <n v="13"/>
    <b v="0"/>
    <x v="2"/>
    <n v="1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133800"/>
    <n v="190"/>
    <x v="1"/>
    <x v="0"/>
    <s v="USD"/>
    <n v="1428069541"/>
    <n v="1425481141"/>
    <b v="0"/>
    <n v="4"/>
    <b v="0"/>
    <x v="2"/>
    <n v="0"/>
    <n v="47.5"/>
    <x v="0"/>
    <x v="2"/>
  </r>
  <r>
    <n v="128"/>
    <s v="Ralphi3 (Canceled)"/>
    <s v="A Science Fiction film filled with entertainment and Excitement"/>
    <n v="133000"/>
    <n v="1867"/>
    <x v="1"/>
    <x v="0"/>
    <s v="USD"/>
    <n v="1476941293"/>
    <n v="1473917293"/>
    <b v="0"/>
    <n v="6"/>
    <b v="0"/>
    <x v="2"/>
    <n v="1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13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1300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300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126000"/>
    <n v="7655"/>
    <x v="1"/>
    <x v="0"/>
    <s v="USD"/>
    <n v="1415392207"/>
    <n v="1411500607"/>
    <b v="0"/>
    <n v="81"/>
    <b v="0"/>
    <x v="2"/>
    <n v="6"/>
    <n v="94.51"/>
    <x v="0"/>
    <x v="2"/>
  </r>
  <r>
    <n v="133"/>
    <s v="Demon Women from outer space (Canceled)"/>
    <s v="Invasion from outer space sights, to weird to imagine destruction too monstrous to escape"/>
    <n v="125000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12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125000"/>
    <n v="403"/>
    <x v="1"/>
    <x v="0"/>
    <s v="USD"/>
    <n v="1404241200"/>
    <n v="1401354597"/>
    <b v="0"/>
    <n v="5"/>
    <b v="0"/>
    <x v="2"/>
    <n v="0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125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12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25000"/>
    <n v="4712"/>
    <x v="1"/>
    <x v="0"/>
    <s v="USD"/>
    <n v="1438405140"/>
    <n v="1435731041"/>
    <b v="0"/>
    <n v="58"/>
    <b v="0"/>
    <x v="2"/>
    <n v="4"/>
    <n v="81.239999999999995"/>
    <x v="0"/>
    <x v="2"/>
  </r>
  <r>
    <n v="139"/>
    <s v="Roman Dead (Canceled)"/>
    <s v="When  Rome is infected with a zombie plague, Lucius Agrippa and a small group fights for survival"/>
    <n v="125000"/>
    <n v="500"/>
    <x v="1"/>
    <x v="0"/>
    <s v="USD"/>
    <n v="1436738772"/>
    <n v="1435874772"/>
    <b v="0"/>
    <n v="1"/>
    <b v="0"/>
    <x v="2"/>
    <n v="0"/>
    <n v="500"/>
    <x v="0"/>
    <x v="2"/>
  </r>
  <r>
    <n v="140"/>
    <s v="Rome of the Dead (Canceled)"/>
    <s v="A Gladiator fights for his freedom to be reunited with his Family, he's one fight away, when Rome is infected with a Zombie Virus"/>
    <n v="124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0"/>
    <n v="1293"/>
    <x v="1"/>
    <x v="0"/>
    <s v="USD"/>
    <n v="1433043623"/>
    <n v="1429155623"/>
    <b v="0"/>
    <n v="28"/>
    <b v="0"/>
    <x v="2"/>
    <n v="1"/>
    <n v="46.18"/>
    <x v="0"/>
    <x v="2"/>
  </r>
  <r>
    <n v="142"/>
    <s v="SAMANTHA  SHADOW (Canceled)"/>
    <s v="A science fiction series about a women trying to stave off a mysterious appearance of monsters from getting out of a dark alley."/>
    <n v="117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1160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115250"/>
    <n v="2070"/>
    <x v="1"/>
    <x v="5"/>
    <s v="CAD"/>
    <n v="1428945472"/>
    <n v="1423765072"/>
    <b v="0"/>
    <n v="37"/>
    <b v="0"/>
    <x v="2"/>
    <n v="2"/>
    <n v="55.95"/>
    <x v="0"/>
    <x v="2"/>
  </r>
  <r>
    <n v="145"/>
    <s v="Threshold (Canceled)"/>
    <s v="Film-Makers Ricky Comuniello &amp; Ian Weeks are at it again - for the 1st time. We need your support for a modern Sci-Fiction short film"/>
    <n v="110000"/>
    <n v="338"/>
    <x v="1"/>
    <x v="0"/>
    <s v="USD"/>
    <n v="1439298052"/>
    <n v="1436965252"/>
    <b v="0"/>
    <n v="9"/>
    <b v="0"/>
    <x v="2"/>
    <n v="0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110000"/>
    <n v="115"/>
    <x v="1"/>
    <x v="0"/>
    <s v="USD"/>
    <n v="1484698998"/>
    <n v="1479514998"/>
    <b v="0"/>
    <n v="3"/>
    <b v="0"/>
    <x v="2"/>
    <n v="0"/>
    <n v="38.33"/>
    <x v="0"/>
    <x v="2"/>
  </r>
  <r>
    <n v="147"/>
    <s v="Consumed (Static Air) (Canceled)"/>
    <s v="Film makers catch live footage beyond their wildest dreams."/>
    <n v="110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11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10000"/>
    <n v="92"/>
    <x v="1"/>
    <x v="0"/>
    <s v="USD"/>
    <n v="1419494400"/>
    <n v="1416888470"/>
    <b v="0"/>
    <n v="6"/>
    <b v="0"/>
    <x v="2"/>
    <n v="0"/>
    <n v="15.33"/>
    <x v="0"/>
    <x v="2"/>
  </r>
  <r>
    <n v="150"/>
    <s v="Star Trek First Frontier (Canceled)"/>
    <s v="The untold story of Captain Robert April and the first launching of the starship U.S.S. Enterprise,  NCC-1701"/>
    <n v="110000"/>
    <n v="30112"/>
    <x v="1"/>
    <x v="0"/>
    <s v="USD"/>
    <n v="1432612382"/>
    <n v="1427428382"/>
    <b v="0"/>
    <n v="67"/>
    <b v="0"/>
    <x v="2"/>
    <n v="27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11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11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109225"/>
    <n v="359"/>
    <x v="1"/>
    <x v="0"/>
    <s v="USD"/>
    <n v="1417532644"/>
    <n v="1413900244"/>
    <b v="0"/>
    <n v="10"/>
    <b v="0"/>
    <x v="2"/>
    <n v="0"/>
    <n v="35.9"/>
    <x v="0"/>
    <x v="2"/>
  </r>
  <r>
    <n v="154"/>
    <s v="Quantum Alterations: Sci-fi, Stop Motion &amp; Fantasy Fan Film"/>
    <s v="Fiction Becomes Reality in this non-profit science fiction, stop motion, and fantasy fan film."/>
    <n v="104219"/>
    <n v="40"/>
    <x v="1"/>
    <x v="0"/>
    <s v="USD"/>
    <n v="1433336895"/>
    <n v="1429621695"/>
    <b v="0"/>
    <n v="3"/>
    <b v="0"/>
    <x v="2"/>
    <n v="0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0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100000"/>
    <n v="1785"/>
    <x v="1"/>
    <x v="5"/>
    <s v="CAD"/>
    <n v="1407034796"/>
    <n v="1401850796"/>
    <b v="0"/>
    <n v="15"/>
    <b v="0"/>
    <x v="2"/>
    <n v="2"/>
    <n v="119"/>
    <x v="0"/>
    <x v="2"/>
  </r>
  <r>
    <n v="157"/>
    <s v="Forever Man (short film) (Canceled)"/>
    <s v="Man's cryogenic chamber and his soulmate's time travel from the distant future allows them to meet in the middle."/>
    <n v="100000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100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1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100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10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100000"/>
    <n v="435"/>
    <x v="2"/>
    <x v="0"/>
    <s v="USD"/>
    <n v="1408232520"/>
    <n v="1405393356"/>
    <b v="0"/>
    <n v="10"/>
    <b v="0"/>
    <x v="3"/>
    <n v="0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1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0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00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100000"/>
    <n v="3000"/>
    <x v="2"/>
    <x v="0"/>
    <s v="USD"/>
    <n v="1484531362"/>
    <n v="1481939362"/>
    <b v="0"/>
    <n v="1"/>
    <b v="0"/>
    <x v="3"/>
    <n v="3"/>
    <n v="3000"/>
    <x v="0"/>
    <x v="3"/>
  </r>
  <r>
    <n v="167"/>
    <s v="Past"/>
    <s v="A young man experiences a tragedy and has the opportunity to go back and learn from his mistakes and find out his true self."/>
    <n v="10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100000"/>
    <n v="325"/>
    <x v="2"/>
    <x v="0"/>
    <s v="USD"/>
    <n v="1426791770"/>
    <n v="1424203370"/>
    <b v="0"/>
    <n v="3"/>
    <b v="0"/>
    <x v="3"/>
    <n v="0"/>
    <n v="108.33"/>
    <x v="0"/>
    <x v="3"/>
  </r>
  <r>
    <n v="169"/>
    <s v="Family"/>
    <s v="Family is a short film about a father and son and two brothers who were separated by the Korean war and finally reunite after 60 years."/>
    <n v="100000"/>
    <n v="560"/>
    <x v="2"/>
    <x v="1"/>
    <s v="GBP"/>
    <n v="1413634059"/>
    <n v="1411042059"/>
    <b v="0"/>
    <n v="10"/>
    <b v="0"/>
    <x v="3"/>
    <n v="1"/>
    <n v="56"/>
    <x v="0"/>
    <x v="3"/>
  </r>
  <r>
    <n v="170"/>
    <s v="Letters to Daniel"/>
    <s v="Amy &amp; Missy survive Amy's bipolar disorder and go on to become award winning &amp; bestselling authors, screenwriters &amp; filmmakers"/>
    <n v="100000"/>
    <n v="325"/>
    <x v="2"/>
    <x v="0"/>
    <s v="USD"/>
    <n v="1440912480"/>
    <n v="1438385283"/>
    <b v="0"/>
    <n v="10"/>
    <b v="0"/>
    <x v="3"/>
    <n v="0"/>
    <n v="32.5"/>
    <x v="0"/>
    <x v="3"/>
  </r>
  <r>
    <n v="171"/>
    <s v="IRL: Gamers Unite"/>
    <s v="Team Mayhem, a local small town gang of gamers who are enlisted   to save the world from the new great evil known as Prowler."/>
    <n v="10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100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0000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100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100000"/>
    <n v="1297"/>
    <x v="2"/>
    <x v="1"/>
    <s v="GBP"/>
    <n v="1409337611"/>
    <n v="1407177611"/>
    <b v="0"/>
    <n v="26"/>
    <b v="0"/>
    <x v="3"/>
    <n v="1"/>
    <n v="49.88"/>
    <x v="0"/>
    <x v="3"/>
  </r>
  <r>
    <n v="176"/>
    <s v="Silent Monster"/>
    <s v="I'm seeking funding to finish my short film, Silent Monster, to bring awareness to teenage bullying as well as teenage violence."/>
    <n v="1000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100000"/>
    <n v="180"/>
    <x v="2"/>
    <x v="0"/>
    <s v="USD"/>
    <n v="1427155726"/>
    <n v="1425690526"/>
    <b v="0"/>
    <n v="7"/>
    <b v="0"/>
    <x v="3"/>
    <n v="0"/>
    <n v="25.71"/>
    <x v="0"/>
    <x v="3"/>
  </r>
  <r>
    <n v="178"/>
    <s v="El viaje de LucÃ­a"/>
    <s v="El viaje de LucÃ­a es un largometraje de ficciÃ³n con temÃ¡tica sobre el cÃ¡ncer infantil."/>
    <n v="1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00"/>
    <n v="200"/>
    <x v="2"/>
    <x v="0"/>
    <s v="USD"/>
    <n v="1457056555"/>
    <n v="1454464555"/>
    <b v="0"/>
    <n v="2"/>
    <b v="0"/>
    <x v="3"/>
    <n v="0"/>
    <n v="100"/>
    <x v="0"/>
    <x v="3"/>
  </r>
  <r>
    <n v="180"/>
    <s v="The Rest of Us Mini-Series"/>
    <s v="The Rest of Us follows a survivor of an outbreak that nearly destroyed the earth as he travels to find some form of humanity."/>
    <n v="100000"/>
    <n v="401"/>
    <x v="2"/>
    <x v="1"/>
    <s v="GBP"/>
    <n v="1428951600"/>
    <n v="1425512843"/>
    <b v="0"/>
    <n v="13"/>
    <b v="0"/>
    <x v="3"/>
    <n v="0"/>
    <n v="30.85"/>
    <x v="0"/>
    <x v="3"/>
  </r>
  <r>
    <n v="181"/>
    <s v="Immemorial"/>
    <s v="Christina has been suffering with flash backs and some very disturbing nightmares and realises that it is more than just nightmares."/>
    <n v="100000"/>
    <n v="722"/>
    <x v="2"/>
    <x v="1"/>
    <s v="GBP"/>
    <n v="1434995295"/>
    <n v="1432403295"/>
    <b v="0"/>
    <n v="4"/>
    <b v="0"/>
    <x v="3"/>
    <n v="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00000"/>
    <n v="4482"/>
    <x v="2"/>
    <x v="1"/>
    <s v="GBP"/>
    <n v="1417033610"/>
    <n v="1414438010"/>
    <b v="0"/>
    <n v="12"/>
    <b v="0"/>
    <x v="3"/>
    <n v="4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00000"/>
    <n v="51"/>
    <x v="2"/>
    <x v="5"/>
    <s v="CAD"/>
    <n v="1409543940"/>
    <n v="1404586762"/>
    <b v="0"/>
    <n v="2"/>
    <b v="0"/>
    <x v="3"/>
    <n v="0"/>
    <n v="25.5"/>
    <x v="0"/>
    <x v="3"/>
  </r>
  <r>
    <n v="185"/>
    <s v="BLANK Short Movie"/>
    <s v="Love has no boundaries!"/>
    <n v="100000"/>
    <n v="2200"/>
    <x v="2"/>
    <x v="10"/>
    <s v="NOK"/>
    <n v="1471557139"/>
    <n v="1468965139"/>
    <b v="0"/>
    <n v="10"/>
    <b v="0"/>
    <x v="3"/>
    <n v="2"/>
    <n v="220"/>
    <x v="0"/>
    <x v="3"/>
  </r>
  <r>
    <n v="186"/>
    <s v="Feature Film: The Wolfes"/>
    <s v="My film is about a boy who discovers the truth about his fathers dissapearance through the dark secrets of his mothers past."/>
    <n v="100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100000"/>
    <n v="800"/>
    <x v="2"/>
    <x v="0"/>
    <s v="USD"/>
    <n v="1437461940"/>
    <n v="1435383457"/>
    <b v="0"/>
    <n v="5"/>
    <b v="0"/>
    <x v="3"/>
    <n v="1"/>
    <n v="160"/>
    <x v="0"/>
    <x v="3"/>
  </r>
  <r>
    <n v="188"/>
    <s v="Mariano (A Screenplay)"/>
    <s v="Mariano Messini, an aspiring musician, indebted to the mafia must put his life on the line to escape their grasp and pursue his dream."/>
    <n v="1000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1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00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100000"/>
    <n v="250"/>
    <x v="2"/>
    <x v="2"/>
    <s v="AUD"/>
    <n v="1443782138"/>
    <n v="1440326138"/>
    <b v="0"/>
    <n v="3"/>
    <b v="0"/>
    <x v="3"/>
    <n v="0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1000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1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100000"/>
    <n v="1465"/>
    <x v="2"/>
    <x v="1"/>
    <s v="GBP"/>
    <n v="1444510800"/>
    <n v="1442062898"/>
    <b v="0"/>
    <n v="19"/>
    <b v="0"/>
    <x v="3"/>
    <n v="1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100000"/>
    <n v="262"/>
    <x v="2"/>
    <x v="1"/>
    <s v="GBP"/>
    <n v="1487365200"/>
    <n v="1483734100"/>
    <b v="0"/>
    <n v="8"/>
    <b v="0"/>
    <x v="3"/>
    <n v="0"/>
    <n v="32.75"/>
    <x v="0"/>
    <x v="3"/>
  </r>
  <r>
    <n v="198"/>
    <s v="Nine Lives"/>
    <s v="Nine Lives is a story of one woman's survival of EIGHT near deaths and her love for one man as an influence to fight for the NINTH."/>
    <n v="100000"/>
    <n v="279"/>
    <x v="2"/>
    <x v="0"/>
    <s v="USD"/>
    <n v="1412500322"/>
    <n v="1409908322"/>
    <b v="0"/>
    <n v="6"/>
    <b v="0"/>
    <x v="3"/>
    <n v="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100000"/>
    <n v="1571.55"/>
    <x v="2"/>
    <x v="0"/>
    <s v="USD"/>
    <n v="1410746403"/>
    <n v="1408154403"/>
    <b v="0"/>
    <n v="18"/>
    <b v="0"/>
    <x v="3"/>
    <n v="2"/>
    <n v="87.31"/>
    <x v="0"/>
    <x v="3"/>
  </r>
  <r>
    <n v="201"/>
    <s v="Life of Change"/>
    <s v="Everyone has a choice. Can two college students get past their differences to save the life of a man whom they've never met before?"/>
    <n v="100000"/>
    <n v="380"/>
    <x v="2"/>
    <x v="0"/>
    <s v="USD"/>
    <n v="1423424329"/>
    <n v="1421696329"/>
    <b v="0"/>
    <n v="7"/>
    <b v="0"/>
    <x v="3"/>
    <n v="0"/>
    <n v="54.29"/>
    <x v="0"/>
    <x v="3"/>
  </r>
  <r>
    <n v="202"/>
    <s v="Modern Gangsters"/>
    <s v="new web series created by jonney terry"/>
    <n v="100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100000"/>
    <n v="746"/>
    <x v="2"/>
    <x v="1"/>
    <s v="GBP"/>
    <n v="1422562864"/>
    <n v="1417378864"/>
    <b v="0"/>
    <n v="8"/>
    <b v="0"/>
    <x v="3"/>
    <n v="1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100000"/>
    <n v="152165"/>
    <x v="2"/>
    <x v="2"/>
    <s v="AUD"/>
    <n v="1470319203"/>
    <n v="1467727203"/>
    <b v="0"/>
    <n v="1293"/>
    <b v="0"/>
    <x v="3"/>
    <n v="152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100000"/>
    <n v="1300"/>
    <x v="2"/>
    <x v="0"/>
    <s v="USD"/>
    <n v="1444144222"/>
    <n v="1441120222"/>
    <b v="0"/>
    <n v="17"/>
    <b v="0"/>
    <x v="3"/>
    <n v="1"/>
    <n v="76.47"/>
    <x v="0"/>
    <x v="3"/>
  </r>
  <r>
    <n v="206"/>
    <s v="Blood Bond Movie Development"/>
    <s v="A love story featuring adoption,struggle,dysfunction,grace, healing, and restoration."/>
    <n v="1000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00000"/>
    <n v="2130"/>
    <x v="2"/>
    <x v="5"/>
    <s v="CAD"/>
    <n v="1420346638"/>
    <n v="1417754638"/>
    <b v="0"/>
    <n v="13"/>
    <b v="0"/>
    <x v="3"/>
    <n v="2"/>
    <n v="163.85"/>
    <x v="0"/>
    <x v="3"/>
  </r>
  <r>
    <n v="208"/>
    <s v="OLIVIA"/>
    <s v="A young woman's journey from Africa to Australia where she finds heaven on earth, love and tragedy. Within her tragedy she saves lives."/>
    <n v="10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100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00000"/>
    <n v="3030"/>
    <x v="2"/>
    <x v="0"/>
    <s v="USD"/>
    <n v="1443675600"/>
    <n v="1441157592"/>
    <b v="0"/>
    <n v="33"/>
    <b v="0"/>
    <x v="3"/>
    <n v="3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100000"/>
    <n v="2230"/>
    <x v="2"/>
    <x v="0"/>
    <s v="USD"/>
    <n v="1442634617"/>
    <n v="1440042617"/>
    <b v="0"/>
    <n v="12"/>
    <b v="0"/>
    <x v="3"/>
    <n v="2"/>
    <n v="185.83"/>
    <x v="0"/>
    <x v="3"/>
  </r>
  <r>
    <n v="212"/>
    <s v="The Ecstasy of Vengeance - Feature Length Film"/>
    <s v="This film is a fictional crime drama following the events of a heist that ended in bloodshed."/>
    <n v="1000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10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000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1000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100000"/>
    <n v="27849.22"/>
    <x v="2"/>
    <x v="0"/>
    <s v="USD"/>
    <n v="1429740037"/>
    <n v="1425423637"/>
    <b v="0"/>
    <n v="84"/>
    <b v="0"/>
    <x v="3"/>
    <n v="28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99000"/>
    <n v="100"/>
    <x v="2"/>
    <x v="0"/>
    <s v="USD"/>
    <n v="1431702289"/>
    <n v="1426518289"/>
    <b v="0"/>
    <n v="1"/>
    <b v="0"/>
    <x v="3"/>
    <n v="0"/>
    <n v="100"/>
    <x v="0"/>
    <x v="3"/>
  </r>
  <r>
    <n v="219"/>
    <s v="True Colors"/>
    <s v="An hour-long pilot about a group of suburban LGBT teens coming of age in the early 90's."/>
    <n v="98000"/>
    <n v="8815"/>
    <x v="2"/>
    <x v="0"/>
    <s v="USD"/>
    <n v="1459493940"/>
    <n v="1456732225"/>
    <b v="0"/>
    <n v="76"/>
    <b v="0"/>
    <x v="3"/>
    <n v="9"/>
    <n v="115.99"/>
    <x v="0"/>
    <x v="3"/>
  </r>
  <r>
    <n v="220"/>
    <s v="LA VIE"/>
    <s v="A Freelancer abandons everything to chase after his dream of being &quot;great&quot; escape to Bangkok and return to his home-world."/>
    <n v="98000"/>
    <n v="360"/>
    <x v="2"/>
    <x v="0"/>
    <s v="USD"/>
    <n v="1440101160"/>
    <n v="1436542030"/>
    <b v="0"/>
    <n v="3"/>
    <b v="0"/>
    <x v="3"/>
    <n v="0"/>
    <n v="120"/>
    <x v="0"/>
    <x v="3"/>
  </r>
  <r>
    <n v="221"/>
    <s v="Archetypes"/>
    <s v="Film about Schizophrenia with Surreal Twists!"/>
    <n v="97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95000"/>
    <n v="130"/>
    <x v="2"/>
    <x v="0"/>
    <s v="USD"/>
    <n v="1427423940"/>
    <n v="1422383318"/>
    <b v="0"/>
    <n v="2"/>
    <b v="0"/>
    <x v="3"/>
    <n v="0"/>
    <n v="65"/>
    <x v="0"/>
    <x v="3"/>
  </r>
  <r>
    <n v="223"/>
    <s v="The Pass"/>
    <s v="An old man, a U.S Marine Corps veteran remembers his combat experience in the battle of Toktong Pass 1950, during the Korean War."/>
    <n v="95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95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94875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93500"/>
    <n v="250"/>
    <x v="2"/>
    <x v="1"/>
    <s v="GBP"/>
    <n v="1433064540"/>
    <n v="1428854344"/>
    <b v="0"/>
    <n v="2"/>
    <b v="0"/>
    <x v="3"/>
    <n v="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90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90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90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90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9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89200"/>
    <n v="110"/>
    <x v="2"/>
    <x v="1"/>
    <s v="GBP"/>
    <n v="1425066546"/>
    <n v="1422474546"/>
    <b v="0"/>
    <n v="7"/>
    <b v="0"/>
    <x v="3"/>
    <n v="0"/>
    <n v="15.71"/>
    <x v="0"/>
    <x v="3"/>
  </r>
  <r>
    <n v="233"/>
    <s v="Area 4 - The Film"/>
    <s v="â€œArea 4â€ revolves around Frank Hammond, a counselor at a high school, who discovers the scandals that took place."/>
    <n v="88888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88888"/>
    <n v="401"/>
    <x v="2"/>
    <x v="0"/>
    <s v="USD"/>
    <n v="1434847859"/>
    <n v="1431391859"/>
    <b v="0"/>
    <n v="5"/>
    <b v="0"/>
    <x v="3"/>
    <n v="0"/>
    <n v="80.2"/>
    <x v="0"/>
    <x v="3"/>
  </r>
  <r>
    <n v="235"/>
    <s v="Film about help homeless child to live a better life."/>
    <s v="Taking people on a deep emotional trip with a story about sometimes those who have less, give more."/>
    <n v="88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8635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8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85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85000"/>
    <n v="250"/>
    <x v="2"/>
    <x v="2"/>
    <s v="AUD"/>
    <n v="1446984000"/>
    <n v="1445308730"/>
    <b v="0"/>
    <n v="5"/>
    <b v="0"/>
    <x v="3"/>
    <n v="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85000"/>
    <n v="16145.12"/>
    <x v="0"/>
    <x v="0"/>
    <s v="USD"/>
    <n v="1367773211"/>
    <n v="1363885211"/>
    <b v="1"/>
    <n v="137"/>
    <b v="1"/>
    <x v="4"/>
    <n v="19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85000"/>
    <n v="41000"/>
    <x v="0"/>
    <x v="0"/>
    <s v="USD"/>
    <n v="1419180304"/>
    <n v="1415292304"/>
    <b v="1"/>
    <n v="376"/>
    <b v="1"/>
    <x v="4"/>
    <n v="48"/>
    <n v="109.04"/>
    <x v="0"/>
    <x v="4"/>
  </r>
  <r>
    <n v="242"/>
    <s v="Hardwater"/>
    <s v="An unprecedented feature-length documentary film about Maine's tribal, oft-misunderstood ice fishing sub-culture."/>
    <n v="85000"/>
    <n v="14750"/>
    <x v="0"/>
    <x v="0"/>
    <s v="USD"/>
    <n v="1324381790"/>
    <n v="1321357790"/>
    <b v="1"/>
    <n v="202"/>
    <b v="1"/>
    <x v="4"/>
    <n v="17"/>
    <n v="73.02"/>
    <x v="0"/>
    <x v="4"/>
  </r>
  <r>
    <n v="243"/>
    <s v="Following Boruch"/>
    <s v="A Hasidic man reaches a turning point in his recovery from mental illness and addiction, and is determined to start a new life."/>
    <n v="82000"/>
    <n v="25648"/>
    <x v="0"/>
    <x v="0"/>
    <s v="USD"/>
    <n v="1393031304"/>
    <n v="1390439304"/>
    <b v="1"/>
    <n v="328"/>
    <b v="1"/>
    <x v="4"/>
    <n v="31"/>
    <n v="78.2"/>
    <x v="0"/>
    <x v="4"/>
  </r>
  <r>
    <n v="244"/>
    <n v="39756"/>
    <s v="A transmedia-project to amass a library of footage shot the day Obama was elected, for (1) a feature documentary, (2) an interactive web history"/>
    <n v="80000"/>
    <n v="3981.5"/>
    <x v="0"/>
    <x v="0"/>
    <s v="USD"/>
    <n v="1268723160"/>
    <n v="1265269559"/>
    <b v="1"/>
    <n v="84"/>
    <b v="1"/>
    <x v="4"/>
    <n v="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80000"/>
    <n v="5186"/>
    <x v="0"/>
    <x v="0"/>
    <s v="USD"/>
    <n v="1345079785"/>
    <n v="1342487785"/>
    <b v="1"/>
    <n v="96"/>
    <b v="1"/>
    <x v="4"/>
    <n v="6"/>
    <n v="54.02"/>
    <x v="0"/>
    <x v="4"/>
  </r>
  <r>
    <n v="246"/>
    <s v="LEAVING ATLANTA THE FILM"/>
    <s v="From 1979 to 1981 twenty-nine Black children in Atlanta were murdered and the others terrified. This is our story..."/>
    <n v="80000"/>
    <n v="15273"/>
    <x v="0"/>
    <x v="0"/>
    <s v="USD"/>
    <n v="1292665405"/>
    <n v="1288341805"/>
    <b v="1"/>
    <n v="223"/>
    <b v="1"/>
    <x v="4"/>
    <n v="19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80000"/>
    <n v="6705"/>
    <x v="0"/>
    <x v="0"/>
    <s v="USD"/>
    <n v="1287200340"/>
    <n v="1284042614"/>
    <b v="1"/>
    <n v="62"/>
    <b v="1"/>
    <x v="4"/>
    <n v="8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0000"/>
    <n v="86133"/>
    <x v="0"/>
    <x v="0"/>
    <s v="USD"/>
    <n v="1325961309"/>
    <n v="1322073309"/>
    <b v="1"/>
    <n v="146"/>
    <b v="1"/>
    <x v="4"/>
    <n v="10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80000"/>
    <n v="11292"/>
    <x v="0"/>
    <x v="0"/>
    <s v="USD"/>
    <n v="1282498800"/>
    <n v="1275603020"/>
    <b v="1"/>
    <n v="235"/>
    <b v="1"/>
    <x v="4"/>
    <n v="14"/>
    <n v="48.05"/>
    <x v="0"/>
    <x v="4"/>
  </r>
  <r>
    <n v="250"/>
    <s v="BOONE- THE DOCUMENTARY"/>
    <s v="Three young farmers risk land and friendship to stand up to the USDA. An experiential film about living a life of self reliance."/>
    <n v="80000"/>
    <n v="31675"/>
    <x v="0"/>
    <x v="0"/>
    <s v="USD"/>
    <n v="1370525691"/>
    <n v="1367933691"/>
    <b v="1"/>
    <n v="437"/>
    <b v="1"/>
    <x v="4"/>
    <n v="40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80000"/>
    <n v="4395"/>
    <x v="0"/>
    <x v="0"/>
    <s v="USD"/>
    <n v="1337194800"/>
    <n v="1334429646"/>
    <b v="1"/>
    <n v="77"/>
    <b v="1"/>
    <x v="4"/>
    <n v="5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80000"/>
    <n v="9228"/>
    <x v="0"/>
    <x v="0"/>
    <s v="USD"/>
    <n v="1275364740"/>
    <n v="1269878058"/>
    <b v="1"/>
    <n v="108"/>
    <b v="1"/>
    <x v="4"/>
    <n v="12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80000"/>
    <n v="1511"/>
    <x v="0"/>
    <x v="0"/>
    <s v="USD"/>
    <n v="1329320235"/>
    <n v="1326728235"/>
    <b v="1"/>
    <n v="7"/>
    <b v="1"/>
    <x v="4"/>
    <n v="2"/>
    <n v="215.86"/>
    <x v="0"/>
    <x v="4"/>
  </r>
  <r>
    <n v="254"/>
    <s v="&quot;I Clown You&quot; Documentary"/>
    <s v="&quot;I Clown You&quot; is a documentary about Israeli medical clowns and clowning as an art of challenging the norm."/>
    <n v="80000"/>
    <n v="28067.34"/>
    <x v="0"/>
    <x v="0"/>
    <s v="USD"/>
    <n v="1445047200"/>
    <n v="1442443910"/>
    <b v="1"/>
    <n v="314"/>
    <b v="1"/>
    <x v="4"/>
    <n v="35"/>
    <n v="89.39"/>
    <x v="0"/>
    <x v="4"/>
  </r>
  <r>
    <n v="255"/>
    <s v="xoxosms: a documentary about love in the 21st century"/>
    <s v="xoxosms is a documentary about first love, long distance and Skype."/>
    <n v="80000"/>
    <n v="8538.66"/>
    <x v="0"/>
    <x v="0"/>
    <s v="USD"/>
    <n v="1300275482"/>
    <n v="1297687082"/>
    <b v="1"/>
    <n v="188"/>
    <b v="1"/>
    <x v="4"/>
    <n v="11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78000"/>
    <n v="18083"/>
    <x v="0"/>
    <x v="0"/>
    <s v="USD"/>
    <n v="1363458467"/>
    <n v="1360866467"/>
    <b v="1"/>
    <n v="275"/>
    <b v="1"/>
    <x v="4"/>
    <n v="23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75000"/>
    <n v="37354.269999999997"/>
    <x v="0"/>
    <x v="0"/>
    <s v="USD"/>
    <n v="1463670162"/>
    <n v="1461078162"/>
    <b v="1"/>
    <n v="560"/>
    <b v="1"/>
    <x v="4"/>
    <n v="50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75000"/>
    <n v="57342"/>
    <x v="0"/>
    <x v="0"/>
    <s v="USD"/>
    <n v="1308359666"/>
    <n v="1305767666"/>
    <b v="1"/>
    <n v="688"/>
    <b v="1"/>
    <x v="4"/>
    <n v="76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75000"/>
    <n v="10640"/>
    <x v="0"/>
    <x v="0"/>
    <s v="USD"/>
    <n v="1279360740"/>
    <n v="1275415679"/>
    <b v="1"/>
    <n v="88"/>
    <b v="1"/>
    <x v="4"/>
    <n v="14"/>
    <n v="120.91"/>
    <x v="0"/>
    <x v="4"/>
  </r>
  <r>
    <n v="261"/>
    <s v="Empires: The Film"/>
    <s v="Empires explores the impact of networks on histories and philosophies of political thought."/>
    <n v="75000"/>
    <n v="21480"/>
    <x v="0"/>
    <x v="0"/>
    <s v="USD"/>
    <n v="1339080900"/>
    <n v="1334783704"/>
    <b v="1"/>
    <n v="220"/>
    <b v="1"/>
    <x v="4"/>
    <n v="29"/>
    <n v="97.64"/>
    <x v="0"/>
    <x v="4"/>
  </r>
  <r>
    <n v="262"/>
    <s v="The Last Cosmonaut"/>
    <s v="He can never die. He will live forever. He is the last cosmonaut, and this is his story."/>
    <n v="75000"/>
    <n v="6000"/>
    <x v="0"/>
    <x v="0"/>
    <s v="USD"/>
    <n v="1298699828"/>
    <n v="1294811828"/>
    <b v="1"/>
    <n v="145"/>
    <b v="1"/>
    <x v="4"/>
    <n v="8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75000"/>
    <n v="29520.27"/>
    <x v="0"/>
    <x v="0"/>
    <s v="USD"/>
    <n v="1348786494"/>
    <n v="1346194494"/>
    <b v="1"/>
    <n v="963"/>
    <b v="1"/>
    <x v="4"/>
    <n v="39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75000"/>
    <n v="5910"/>
    <x v="0"/>
    <x v="0"/>
    <s v="USD"/>
    <n v="1336747995"/>
    <n v="1334155995"/>
    <b v="1"/>
    <n v="91"/>
    <b v="1"/>
    <x v="4"/>
    <n v="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75000"/>
    <n v="5555"/>
    <x v="0"/>
    <x v="0"/>
    <s v="USD"/>
    <n v="1273522560"/>
    <n v="1269928430"/>
    <b v="1"/>
    <n v="58"/>
    <b v="1"/>
    <x v="4"/>
    <n v="7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75000"/>
    <n v="1455"/>
    <x v="0"/>
    <x v="0"/>
    <s v="USD"/>
    <n v="1271994660"/>
    <n v="1264565507"/>
    <b v="1"/>
    <n v="36"/>
    <b v="1"/>
    <x v="4"/>
    <n v="2"/>
    <n v="40.42"/>
    <x v="0"/>
    <x v="4"/>
  </r>
  <r>
    <n v="267"/>
    <s v="Uncharted Amazon"/>
    <s v="A visually stunning, feature length film chronicling life's challenges in the remote depths of the Amazon rainforest."/>
    <n v="75000"/>
    <n v="12965.44"/>
    <x v="0"/>
    <x v="1"/>
    <s v="GBP"/>
    <n v="1403693499"/>
    <n v="1401101499"/>
    <b v="1"/>
    <n v="165"/>
    <b v="1"/>
    <x v="4"/>
    <n v="17"/>
    <n v="78.58"/>
    <x v="0"/>
    <x v="4"/>
  </r>
  <r>
    <n v="268"/>
    <s v="La Tierra de los Adioses"/>
    <s v="Help us finish a documentary about four teens coming-of-age in a small, rural Mexican town that has suffered 50% migration to the U.S."/>
    <n v="75000"/>
    <n v="5570"/>
    <x v="0"/>
    <x v="0"/>
    <s v="USD"/>
    <n v="1320640778"/>
    <n v="1316749178"/>
    <b v="1"/>
    <n v="111"/>
    <b v="1"/>
    <x v="4"/>
    <n v="7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75000"/>
    <n v="147233.76999999999"/>
    <x v="0"/>
    <x v="2"/>
    <s v="AUD"/>
    <n v="1487738622"/>
    <n v="1485146622"/>
    <b v="1"/>
    <n v="1596"/>
    <b v="1"/>
    <x v="4"/>
    <n v="196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75000"/>
    <n v="3510"/>
    <x v="0"/>
    <x v="0"/>
    <s v="USD"/>
    <n v="1306296000"/>
    <n v="1301950070"/>
    <b v="1"/>
    <n v="61"/>
    <b v="1"/>
    <x v="4"/>
    <n v="5"/>
    <n v="57.54"/>
    <x v="0"/>
    <x v="4"/>
  </r>
  <r>
    <n v="271"/>
    <s v="The Mathare Project"/>
    <s v="A documentary shot over 12 years about the hopes and dreams of five orphans struggling to reach adulthood in Kenya's Mathare slum."/>
    <n v="75000"/>
    <n v="31404"/>
    <x v="0"/>
    <x v="0"/>
    <s v="USD"/>
    <n v="1388649600"/>
    <n v="1386123861"/>
    <b v="1"/>
    <n v="287"/>
    <b v="1"/>
    <x v="4"/>
    <n v="4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75000"/>
    <n v="5323.01"/>
    <x v="0"/>
    <x v="0"/>
    <s v="USD"/>
    <n v="1272480540"/>
    <n v="1267220191"/>
    <b v="1"/>
    <n v="65"/>
    <b v="1"/>
    <x v="4"/>
    <n v="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75000"/>
    <n v="5388.79"/>
    <x v="0"/>
    <x v="0"/>
    <s v="USD"/>
    <n v="1309694266"/>
    <n v="1307102266"/>
    <b v="1"/>
    <n v="118"/>
    <b v="1"/>
    <x v="4"/>
    <n v="7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75000"/>
    <n v="6240"/>
    <x v="0"/>
    <x v="0"/>
    <s v="USD"/>
    <n v="1333609140"/>
    <n v="1330638829"/>
    <b v="1"/>
    <n v="113"/>
    <b v="1"/>
    <x v="4"/>
    <n v="8"/>
    <n v="55.22"/>
    <x v="0"/>
    <x v="4"/>
  </r>
  <r>
    <n v="275"/>
    <s v="Finding the Funk"/>
    <s v="A journey through the origins and influence of funk music from James Brown to D'Angelo we are FINDING THE FUNK!"/>
    <n v="75000"/>
    <n v="21679"/>
    <x v="0"/>
    <x v="0"/>
    <s v="USD"/>
    <n v="1352511966"/>
    <n v="1349916366"/>
    <b v="1"/>
    <n v="332"/>
    <b v="1"/>
    <x v="4"/>
    <n v="29"/>
    <n v="65.3"/>
    <x v="0"/>
    <x v="4"/>
  </r>
  <r>
    <n v="276"/>
    <s v="Abalimi"/>
    <s v="A film about Xhosa women in townships of South Africa micro-farming to fight extreme poverty, gain health, and create food security."/>
    <n v="75000"/>
    <n v="5904"/>
    <x v="0"/>
    <x v="0"/>
    <s v="USD"/>
    <n v="1335574674"/>
    <n v="1330394274"/>
    <b v="1"/>
    <n v="62"/>
    <b v="1"/>
    <x v="4"/>
    <n v="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74997"/>
    <n v="71748"/>
    <x v="0"/>
    <x v="0"/>
    <s v="USD"/>
    <n v="1432416219"/>
    <n v="1429824219"/>
    <b v="1"/>
    <n v="951"/>
    <b v="1"/>
    <x v="4"/>
    <n v="96"/>
    <n v="75.44"/>
    <x v="0"/>
    <x v="4"/>
  </r>
  <r>
    <n v="278"/>
    <s v="The Babushkas of Chernobyl"/>
    <s v="An unlikely story of spirit, defiance and beauty from the most contaminated place on Earth"/>
    <n v="71764"/>
    <n v="40594"/>
    <x v="0"/>
    <x v="0"/>
    <s v="USD"/>
    <n v="1350003539"/>
    <n v="1347411539"/>
    <b v="1"/>
    <n v="415"/>
    <b v="1"/>
    <x v="4"/>
    <n v="57"/>
    <n v="97.82"/>
    <x v="0"/>
    <x v="4"/>
  </r>
  <r>
    <n v="279"/>
    <s v="Instructions on Parting"/>
    <s v="This documentary film is an intimate portrait of love and loss that observes family and nature undergoing the cycle of birth to death."/>
    <n v="71500"/>
    <n v="26744.11"/>
    <x v="0"/>
    <x v="0"/>
    <s v="USD"/>
    <n v="1488160860"/>
    <n v="1485237096"/>
    <b v="1"/>
    <n v="305"/>
    <b v="1"/>
    <x v="4"/>
    <n v="3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0000"/>
    <n v="117108"/>
    <x v="0"/>
    <x v="0"/>
    <s v="USD"/>
    <n v="1401459035"/>
    <n v="1397571035"/>
    <b v="1"/>
    <n v="2139"/>
    <b v="1"/>
    <x v="4"/>
    <n v="167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70000"/>
    <n v="6632.32"/>
    <x v="0"/>
    <x v="0"/>
    <s v="USD"/>
    <n v="1249932360"/>
    <n v="1242532513"/>
    <b v="1"/>
    <n v="79"/>
    <b v="1"/>
    <x v="4"/>
    <n v="9"/>
    <n v="83.95"/>
    <x v="0"/>
    <x v="4"/>
  </r>
  <r>
    <n v="282"/>
    <s v="Greenlight the PATROL BASE JAKER Movie"/>
    <s v="See US Marines make counter-insurgency work in Helmand Province--the Taliban's stronghold in Afghanistan."/>
    <n v="70000"/>
    <n v="45535"/>
    <x v="0"/>
    <x v="0"/>
    <s v="USD"/>
    <n v="1266876000"/>
    <n v="1263679492"/>
    <b v="1"/>
    <n v="179"/>
    <b v="1"/>
    <x v="4"/>
    <n v="65"/>
    <n v="254.39"/>
    <x v="0"/>
    <x v="4"/>
  </r>
  <r>
    <n v="283"/>
    <s v="SOLE SURVIVOR"/>
    <s v="What is the impact of survivorship on the human condition?"/>
    <n v="70000"/>
    <n v="20569.05"/>
    <x v="0"/>
    <x v="0"/>
    <s v="USD"/>
    <n v="1306904340"/>
    <n v="1305219744"/>
    <b v="1"/>
    <n v="202"/>
    <b v="1"/>
    <x v="4"/>
    <n v="29"/>
    <n v="101.83"/>
    <x v="0"/>
    <x v="4"/>
  </r>
  <r>
    <n v="284"/>
    <s v="Wisconsin Rising"/>
    <s v="A film documenting WI Gov.Scott Walker's attack on working families and how it is reanimating the American labor movement."/>
    <n v="70000"/>
    <n v="41850.46"/>
    <x v="0"/>
    <x v="0"/>
    <s v="USD"/>
    <n v="1327167780"/>
    <n v="1325007780"/>
    <b v="1"/>
    <n v="760"/>
    <b v="1"/>
    <x v="4"/>
    <n v="60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70000"/>
    <n v="32035.51"/>
    <x v="0"/>
    <x v="0"/>
    <s v="USD"/>
    <n v="1379614128"/>
    <n v="1377022128"/>
    <b v="1"/>
    <n v="563"/>
    <b v="1"/>
    <x v="4"/>
    <n v="46"/>
    <n v="56.9"/>
    <x v="0"/>
    <x v="4"/>
  </r>
  <r>
    <n v="286"/>
    <s v="George Tice: Seeing Beyond the Moment"/>
    <s v="A documentary film on the life of legendary photographer George Tice by Peter Bosco, Bruce Wodder and Douglas Underdahl."/>
    <n v="70000"/>
    <n v="16373"/>
    <x v="0"/>
    <x v="0"/>
    <s v="USD"/>
    <n v="1364236524"/>
    <n v="1360352124"/>
    <b v="1"/>
    <n v="135"/>
    <b v="1"/>
    <x v="4"/>
    <n v="23"/>
    <n v="121.28"/>
    <x v="0"/>
    <x v="4"/>
  </r>
  <r>
    <n v="287"/>
    <s v="In Country: A Documentary Film (POSTPRODUCTION)"/>
    <s v="War is hell. Why would anyone want to spend their weekends there?"/>
    <n v="70000"/>
    <n v="26445"/>
    <x v="0"/>
    <x v="0"/>
    <s v="USD"/>
    <n v="1351828800"/>
    <n v="1349160018"/>
    <b v="1"/>
    <n v="290"/>
    <b v="1"/>
    <x v="4"/>
    <n v="3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68000"/>
    <n v="51605.31"/>
    <x v="0"/>
    <x v="0"/>
    <s v="USD"/>
    <n v="1340683393"/>
    <n v="1337659393"/>
    <b v="1"/>
    <n v="447"/>
    <b v="1"/>
    <x v="4"/>
    <n v="76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68000"/>
    <n v="15723"/>
    <x v="0"/>
    <x v="1"/>
    <s v="GBP"/>
    <n v="1383389834"/>
    <n v="1380797834"/>
    <b v="1"/>
    <n v="232"/>
    <b v="1"/>
    <x v="4"/>
    <n v="23"/>
    <n v="67.77"/>
    <x v="0"/>
    <x v="4"/>
  </r>
  <r>
    <n v="290"/>
    <s v="INTOTHEWOODS.TV â€“ Music Media from the Pacific Northwest"/>
    <s v="Help INTOTHEWOODS.TV purchase audio and video gear, lighting and BACK UP HARD DRIVES"/>
    <n v="68000"/>
    <n v="4800.8"/>
    <x v="0"/>
    <x v="0"/>
    <s v="USD"/>
    <n v="1296633540"/>
    <n v="1292316697"/>
    <b v="1"/>
    <n v="168"/>
    <b v="1"/>
    <x v="4"/>
    <n v="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65108"/>
    <n v="6001"/>
    <x v="0"/>
    <x v="0"/>
    <s v="USD"/>
    <n v="1367366460"/>
    <n v="1365791246"/>
    <b v="1"/>
    <n v="128"/>
    <b v="1"/>
    <x v="4"/>
    <n v="9"/>
    <n v="46.88"/>
    <x v="0"/>
    <x v="4"/>
  </r>
  <r>
    <n v="292"/>
    <s v="The Undocumented"/>
    <s v="THE UNDOCUMENTED is a 90 cinema verite documentary that exposes a little known consequence of current U. S. immigration policy."/>
    <n v="65000"/>
    <n v="76130.2"/>
    <x v="0"/>
    <x v="0"/>
    <s v="USD"/>
    <n v="1319860740"/>
    <n v="1317064599"/>
    <b v="1"/>
    <n v="493"/>
    <b v="1"/>
    <x v="4"/>
    <n v="117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65000"/>
    <n v="26360"/>
    <x v="0"/>
    <x v="0"/>
    <s v="USD"/>
    <n v="1398009714"/>
    <n v="1395417714"/>
    <b v="1"/>
    <n v="131"/>
    <b v="1"/>
    <x v="4"/>
    <n v="4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65000"/>
    <n v="5000"/>
    <x v="0"/>
    <x v="0"/>
    <s v="USD"/>
    <n v="1279555200"/>
    <n v="1276480894"/>
    <b v="1"/>
    <n v="50"/>
    <b v="1"/>
    <x v="4"/>
    <n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65000"/>
    <n v="66554.559999999998"/>
    <x v="0"/>
    <x v="0"/>
    <s v="USD"/>
    <n v="1383264000"/>
    <n v="1378080409"/>
    <b v="1"/>
    <n v="665"/>
    <b v="1"/>
    <x v="4"/>
    <n v="102"/>
    <n v="100.08"/>
    <x v="0"/>
    <x v="4"/>
  </r>
  <r>
    <n v="296"/>
    <s v="Bel Borba Is Here!"/>
    <s v="Bel Borba is Here is a feature film about the most inspiring Brazilian artist you've never heard of... until now."/>
    <n v="65000"/>
    <n v="29681.55"/>
    <x v="0"/>
    <x v="0"/>
    <s v="USD"/>
    <n v="1347017083"/>
    <n v="1344857083"/>
    <b v="1"/>
    <n v="129"/>
    <b v="1"/>
    <x v="4"/>
    <n v="46"/>
    <n v="230.09"/>
    <x v="0"/>
    <x v="4"/>
  </r>
  <r>
    <n v="297"/>
    <s v="Who Owns Yoga?"/>
    <s v="Who Owns Yoga? is a feature length documentary film that explores the changing nature of yoga in the modern world."/>
    <n v="65000"/>
    <n v="20128"/>
    <x v="0"/>
    <x v="0"/>
    <s v="USD"/>
    <n v="1430452740"/>
    <n v="1427390901"/>
    <b v="1"/>
    <n v="142"/>
    <b v="1"/>
    <x v="4"/>
    <n v="31"/>
    <n v="141.75"/>
    <x v="0"/>
    <x v="4"/>
  </r>
  <r>
    <n v="298"/>
    <s v="DisHonesty - A Documentary Feature Film"/>
    <s v="The truth is, we all lie - and by &quot;we,&quot; we mean everyone!"/>
    <n v="65000"/>
    <n v="137254.84"/>
    <x v="0"/>
    <x v="0"/>
    <s v="USD"/>
    <n v="1399669200"/>
    <n v="1394536048"/>
    <b v="1"/>
    <n v="2436"/>
    <b v="1"/>
    <x v="4"/>
    <n v="211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65000"/>
    <n v="17895.25"/>
    <x v="0"/>
    <x v="0"/>
    <s v="USD"/>
    <n v="1289975060"/>
    <n v="1287379460"/>
    <b v="1"/>
    <n v="244"/>
    <b v="1"/>
    <x v="4"/>
    <n v="28"/>
    <n v="73.34"/>
    <x v="0"/>
    <x v="4"/>
  </r>
  <r>
    <n v="300"/>
    <s v="The Bus "/>
    <s v="THE BUS is a feature-length documentary film celebrating one of the most iconic and beloved vehicles ever produced, the Volkswagen Bus."/>
    <n v="60000"/>
    <n v="25430.66"/>
    <x v="0"/>
    <x v="0"/>
    <s v="USD"/>
    <n v="1303686138"/>
    <n v="1301007738"/>
    <b v="1"/>
    <n v="298"/>
    <b v="1"/>
    <x v="4"/>
    <n v="42"/>
    <n v="85.34"/>
    <x v="0"/>
    <x v="4"/>
  </r>
  <r>
    <n v="301"/>
    <s v="WORLD FAIR"/>
    <s v="A film about personal memory, amateur cinematography, and visions of the future at the 1939 New York World's Fair."/>
    <n v="60000"/>
    <n v="15435.55"/>
    <x v="0"/>
    <x v="0"/>
    <s v="USD"/>
    <n v="1363711335"/>
    <n v="1360258935"/>
    <b v="1"/>
    <n v="251"/>
    <b v="1"/>
    <x v="4"/>
    <n v="26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60000"/>
    <n v="10046"/>
    <x v="0"/>
    <x v="0"/>
    <s v="USD"/>
    <n v="1330115638"/>
    <n v="1327523638"/>
    <b v="1"/>
    <n v="108"/>
    <b v="1"/>
    <x v="4"/>
    <n v="17"/>
    <n v="93.02"/>
    <x v="0"/>
    <x v="4"/>
  </r>
  <r>
    <n v="303"/>
    <s v="The Forest for the Trees"/>
    <s v="The story of Jadab Payeng, an Indian man who single handedly planted nearly 1400 acres of forest to save his island, Majuli."/>
    <n v="60000"/>
    <n v="4124"/>
    <x v="0"/>
    <x v="0"/>
    <s v="USD"/>
    <n v="1338601346"/>
    <n v="1336009346"/>
    <b v="1"/>
    <n v="82"/>
    <b v="1"/>
    <x v="4"/>
    <n v="7"/>
    <n v="50.29"/>
    <x v="0"/>
    <x v="4"/>
  </r>
  <r>
    <n v="304"/>
    <s v="Beyond Iconic: Distribution for film on Dennis Stock"/>
    <s v="A portrait of a life fully realized and a look at what it takes to make great photography."/>
    <n v="60000"/>
    <n v="7876"/>
    <x v="0"/>
    <x v="0"/>
    <s v="USD"/>
    <n v="1346464800"/>
    <n v="1343096197"/>
    <b v="1"/>
    <n v="74"/>
    <b v="1"/>
    <x v="4"/>
    <n v="13"/>
    <n v="106.43"/>
    <x v="0"/>
    <x v="4"/>
  </r>
  <r>
    <n v="305"/>
    <s v="My Friend Mott-ly"/>
    <s v="A documentary that I am making about the difficult, but inspiring, life of a late friend of mine."/>
    <n v="60000"/>
    <n v="9775"/>
    <x v="0"/>
    <x v="0"/>
    <s v="USD"/>
    <n v="1331392049"/>
    <n v="1328800049"/>
    <b v="1"/>
    <n v="189"/>
    <b v="1"/>
    <x v="4"/>
    <n v="16"/>
    <n v="51.72"/>
    <x v="0"/>
    <x v="4"/>
  </r>
  <r>
    <n v="306"/>
    <s v="Escape/Artist: The Jason Escape Documentary"/>
    <s v="A feature-length documentary on the life of Boston escape artist Jason Escape."/>
    <n v="60000"/>
    <n v="2929"/>
    <x v="0"/>
    <x v="0"/>
    <s v="USD"/>
    <n v="1363806333"/>
    <n v="1362081933"/>
    <b v="1"/>
    <n v="80"/>
    <b v="1"/>
    <x v="4"/>
    <n v="5"/>
    <n v="36.61"/>
    <x v="0"/>
    <x v="4"/>
  </r>
  <r>
    <n v="307"/>
    <s v="Grammar Revolution"/>
    <s v="Why is grammar important?"/>
    <n v="60000"/>
    <n v="24490"/>
    <x v="0"/>
    <x v="0"/>
    <s v="USD"/>
    <n v="1360276801"/>
    <n v="1357684801"/>
    <b v="1"/>
    <n v="576"/>
    <b v="1"/>
    <x v="4"/>
    <n v="4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60000"/>
    <n v="12668"/>
    <x v="0"/>
    <x v="0"/>
    <s v="USD"/>
    <n v="1299775210"/>
    <n v="1295887210"/>
    <b v="1"/>
    <n v="202"/>
    <b v="1"/>
    <x v="4"/>
    <n v="21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60000"/>
    <n v="21410"/>
    <x v="0"/>
    <x v="0"/>
    <s v="USD"/>
    <n v="1346695334"/>
    <n v="1344880934"/>
    <b v="1"/>
    <n v="238"/>
    <b v="1"/>
    <x v="4"/>
    <n v="36"/>
    <n v="89.96"/>
    <x v="0"/>
    <x v="4"/>
  </r>
  <r>
    <n v="310"/>
    <s v="Feels Like Coming Home Tour"/>
    <s v="30 day tour to release a compilation CD with 16 original songs about hometowns.  Webisodes and documentary to follow."/>
    <n v="60000"/>
    <n v="1041.29"/>
    <x v="0"/>
    <x v="0"/>
    <s v="USD"/>
    <n v="1319076000"/>
    <n v="1317788623"/>
    <b v="1"/>
    <n v="36"/>
    <b v="1"/>
    <x v="4"/>
    <n v="2"/>
    <n v="28.92"/>
    <x v="0"/>
    <x v="4"/>
  </r>
  <r>
    <n v="311"/>
    <s v="The Sticking Place Interactive Documentary"/>
    <s v="An imaginative interactive documentary about Leah Callahan, a freestyle wrestler and Olympic hopeful."/>
    <n v="60000"/>
    <n v="20820.330000000002"/>
    <x v="0"/>
    <x v="0"/>
    <s v="USD"/>
    <n v="1325404740"/>
    <n v="1321852592"/>
    <b v="1"/>
    <n v="150"/>
    <b v="1"/>
    <x v="4"/>
    <n v="35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60000"/>
    <n v="8950"/>
    <x v="0"/>
    <x v="0"/>
    <s v="USD"/>
    <n v="1365973432"/>
    <n v="1363381432"/>
    <b v="1"/>
    <n v="146"/>
    <b v="1"/>
    <x v="4"/>
    <n v="15"/>
    <n v="61.3"/>
    <x v="0"/>
    <x v="4"/>
  </r>
  <r>
    <n v="313"/>
    <s v="DEVIL MAY CARE"/>
    <s v="Most people have heard Bob Dorough's music over the past 50 years without knowing it. Until now. A story for every artist who refuses to give up."/>
    <n v="60000"/>
    <n v="17805"/>
    <x v="0"/>
    <x v="0"/>
    <s v="USD"/>
    <n v="1281542340"/>
    <n v="1277702894"/>
    <b v="1"/>
    <n v="222"/>
    <b v="1"/>
    <x v="4"/>
    <n v="30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60000"/>
    <n v="3851.5"/>
    <x v="0"/>
    <x v="0"/>
    <s v="USD"/>
    <n v="1362167988"/>
    <n v="1359575988"/>
    <b v="1"/>
    <n v="120"/>
    <b v="1"/>
    <x v="4"/>
    <n v="6"/>
    <n v="32.1"/>
    <x v="0"/>
    <x v="4"/>
  </r>
  <r>
    <n v="315"/>
    <s v="Arias With A Twist: The Docufantasy"/>
    <s v="A documentary that explores  the magical collaboration between performance artist Joey Arias and puppeteer Basil Twist."/>
    <n v="60000"/>
    <n v="25312"/>
    <x v="0"/>
    <x v="0"/>
    <s v="USD"/>
    <n v="1345660334"/>
    <n v="1343068334"/>
    <b v="1"/>
    <n v="126"/>
    <b v="1"/>
    <x v="4"/>
    <n v="42"/>
    <n v="200.89"/>
    <x v="0"/>
    <x v="4"/>
  </r>
  <r>
    <n v="316"/>
    <s v="THE SECRET TRIAL 5 - GRASSROOTS CROSS-CANADA TOUR"/>
    <s v="Award winning documentary The Secret Trial 5 needs your help for a Cross-Canada Tour!"/>
    <n v="60000"/>
    <n v="17066"/>
    <x v="0"/>
    <x v="5"/>
    <s v="CAD"/>
    <n v="1418273940"/>
    <n v="1415398197"/>
    <b v="1"/>
    <n v="158"/>
    <b v="1"/>
    <x v="4"/>
    <n v="28"/>
    <n v="108.01"/>
    <x v="0"/>
    <x v="4"/>
  </r>
  <r>
    <n v="317"/>
    <s v="Good Men, Bad Men, and a Few Rowdy Ladies"/>
    <s v="The story of a cowboy town with a prison problem, and the colorful characters who call it home."/>
    <n v="60000"/>
    <n v="30241"/>
    <x v="0"/>
    <x v="0"/>
    <s v="USD"/>
    <n v="1386778483"/>
    <n v="1384186483"/>
    <b v="1"/>
    <n v="316"/>
    <b v="1"/>
    <x v="4"/>
    <n v="50"/>
    <n v="95.7"/>
    <x v="0"/>
    <x v="4"/>
  </r>
  <r>
    <n v="318"/>
    <s v="Friend Request: Accepted"/>
    <s v="Photographer, Ty Morin, pays a visit to every single one of his Facebook friends to take their portrait...all 788 of them."/>
    <n v="60000"/>
    <n v="14166"/>
    <x v="0"/>
    <x v="0"/>
    <s v="USD"/>
    <n v="1364342151"/>
    <n v="1361753751"/>
    <b v="1"/>
    <n v="284"/>
    <b v="1"/>
    <x v="4"/>
    <n v="24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60000"/>
    <n v="5634"/>
    <x v="0"/>
    <x v="0"/>
    <s v="USD"/>
    <n v="1265097540"/>
    <n v="1257538029"/>
    <b v="1"/>
    <n v="51"/>
    <b v="1"/>
    <x v="4"/>
    <n v="9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60000"/>
    <n v="21316"/>
    <x v="0"/>
    <x v="1"/>
    <s v="GBP"/>
    <n v="1450825200"/>
    <n v="1448284433"/>
    <b v="1"/>
    <n v="158"/>
    <b v="1"/>
    <x v="4"/>
    <n v="36"/>
    <n v="134.91"/>
    <x v="0"/>
    <x v="4"/>
  </r>
  <r>
    <n v="321"/>
    <s v="An Impossible Project"/>
    <s v="The more digital the world, the more analog our dreams._x000a_A feature documentary shot on 35mm film."/>
    <n v="60000"/>
    <n v="35932"/>
    <x v="0"/>
    <x v="12"/>
    <s v="EUR"/>
    <n v="1478605386"/>
    <n v="1475577786"/>
    <b v="1"/>
    <n v="337"/>
    <b v="1"/>
    <x v="4"/>
    <n v="60"/>
    <n v="106.62"/>
    <x v="0"/>
    <x v="4"/>
  </r>
  <r>
    <n v="322"/>
    <s v="Last of the Big Tuskers"/>
    <s v="A documentary film about the largest elephants on earth and what is being done to ensure their survival."/>
    <n v="60000"/>
    <n v="26978"/>
    <x v="0"/>
    <x v="0"/>
    <s v="USD"/>
    <n v="1463146848"/>
    <n v="1460554848"/>
    <b v="1"/>
    <n v="186"/>
    <b v="1"/>
    <x v="4"/>
    <n v="45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8425"/>
    <n v="6646"/>
    <x v="0"/>
    <x v="0"/>
    <s v="USD"/>
    <n v="1482307140"/>
    <n v="1479886966"/>
    <b v="1"/>
    <n v="58"/>
    <b v="1"/>
    <x v="4"/>
    <n v="11"/>
    <n v="114.59"/>
    <x v="0"/>
    <x v="4"/>
  </r>
  <r>
    <n v="324"/>
    <s v="KEEP MOVING FORWARD - Documentary Film"/>
    <s v="A documentary about a Vietnam veteran who finds peace from his PTSD through Disney, rather than medication."/>
    <n v="57000"/>
    <n v="8636"/>
    <x v="0"/>
    <x v="0"/>
    <s v="USD"/>
    <n v="1438441308"/>
    <n v="1435590108"/>
    <b v="1"/>
    <n v="82"/>
    <b v="1"/>
    <x v="4"/>
    <n v="15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6000"/>
    <n v="52198"/>
    <x v="0"/>
    <x v="0"/>
    <s v="USD"/>
    <n v="1482208233"/>
    <n v="1479184233"/>
    <b v="1"/>
    <n v="736"/>
    <b v="1"/>
    <x v="4"/>
    <n v="9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55650"/>
    <n v="169394.6"/>
    <x v="0"/>
    <x v="0"/>
    <s v="USD"/>
    <n v="1489532220"/>
    <n v="1486625606"/>
    <b v="1"/>
    <n v="1151"/>
    <b v="1"/>
    <x v="4"/>
    <n v="304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55000"/>
    <n v="5456"/>
    <x v="0"/>
    <x v="0"/>
    <s v="USD"/>
    <n v="1427011200"/>
    <n v="1424669929"/>
    <b v="1"/>
    <n v="34"/>
    <b v="1"/>
    <x v="4"/>
    <n v="10"/>
    <n v="160.47"/>
    <x v="0"/>
    <x v="4"/>
  </r>
  <r>
    <n v="328"/>
    <s v="Edgar Allan Poe: Buried Alive"/>
    <s v="A documentary that tells the real story of the misunderstood author, and explores the iconic status he still commands today."/>
    <n v="55000"/>
    <n v="77710.8"/>
    <x v="0"/>
    <x v="0"/>
    <s v="USD"/>
    <n v="1446350400"/>
    <n v="1443739388"/>
    <b v="1"/>
    <n v="498"/>
    <b v="1"/>
    <x v="4"/>
    <n v="141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55000"/>
    <n v="10550"/>
    <x v="0"/>
    <x v="0"/>
    <s v="USD"/>
    <n v="1446868800"/>
    <n v="1444821127"/>
    <b v="1"/>
    <n v="167"/>
    <b v="1"/>
    <x v="4"/>
    <n v="19"/>
    <n v="63.17"/>
    <x v="0"/>
    <x v="4"/>
  </r>
  <r>
    <n v="330"/>
    <s v="The Power of Place"/>
    <s v="A film project that will compel decision makers to conserve iconic NH landscapes at risk due to an electricity transmission project."/>
    <n v="55000"/>
    <n v="35640"/>
    <x v="0"/>
    <x v="0"/>
    <s v="USD"/>
    <n v="1368763140"/>
    <n v="1366028563"/>
    <b v="1"/>
    <n v="340"/>
    <b v="1"/>
    <x v="4"/>
    <n v="65"/>
    <n v="104.82"/>
    <x v="0"/>
    <x v="4"/>
  </r>
  <r>
    <n v="331"/>
    <s v="Living On Soul: The Family Daptone"/>
    <s v="A hybrid music documentary/concert film featuring Sharon Jones, Charles Bradley and the rest of the Daptone Records family."/>
    <n v="55000"/>
    <n v="42642"/>
    <x v="0"/>
    <x v="0"/>
    <s v="USD"/>
    <n v="1466171834"/>
    <n v="1463493434"/>
    <b v="1"/>
    <n v="438"/>
    <b v="1"/>
    <x v="4"/>
    <n v="78"/>
    <n v="97.36"/>
    <x v="0"/>
    <x v="4"/>
  </r>
  <r>
    <n v="332"/>
    <s v="Changing of the Gods"/>
    <s v="A groundbreaking new film by Kenny Ausubel &amp; Louie Schwartzberg, featuring John Cleese, based on the work of Richard Tarnas."/>
    <n v="55000"/>
    <n v="113015"/>
    <x v="0"/>
    <x v="0"/>
    <s v="USD"/>
    <n v="1446019200"/>
    <n v="1442420377"/>
    <b v="1"/>
    <n v="555"/>
    <b v="1"/>
    <x v="4"/>
    <n v="20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55000"/>
    <n v="50091"/>
    <x v="0"/>
    <x v="0"/>
    <s v="USD"/>
    <n v="1460038591"/>
    <n v="1457450191"/>
    <b v="1"/>
    <n v="266"/>
    <b v="1"/>
    <x v="4"/>
    <n v="91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55000"/>
    <n v="10119"/>
    <x v="0"/>
    <x v="0"/>
    <s v="USD"/>
    <n v="1431716400"/>
    <n v="1428423757"/>
    <b v="1"/>
    <n v="69"/>
    <b v="1"/>
    <x v="4"/>
    <n v="18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54000"/>
    <n v="8735"/>
    <x v="0"/>
    <x v="0"/>
    <s v="USD"/>
    <n v="1431122400"/>
    <n v="1428428515"/>
    <b v="1"/>
    <n v="80"/>
    <b v="1"/>
    <x v="4"/>
    <n v="16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54000"/>
    <n v="29209.78"/>
    <x v="0"/>
    <x v="0"/>
    <s v="USD"/>
    <n v="1447427918"/>
    <n v="1444832318"/>
    <b v="1"/>
    <n v="493"/>
    <b v="1"/>
    <x v="4"/>
    <n v="54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52000"/>
    <n v="3035.05"/>
    <x v="0"/>
    <x v="0"/>
    <s v="USD"/>
    <n v="1426298708"/>
    <n v="1423710308"/>
    <b v="1"/>
    <n v="31"/>
    <b v="1"/>
    <x v="4"/>
    <n v="6"/>
    <n v="97.9"/>
    <x v="0"/>
    <x v="4"/>
  </r>
  <r>
    <n v="338"/>
    <s v="Queer Genius"/>
    <s v="&quot;Queer Genius&quot; explores the lives of four visionary queer artists: Eileen Myles, Barbara Hammer, Jibz Cameron and Shannon Funchess"/>
    <n v="51000"/>
    <n v="16520.04"/>
    <x v="0"/>
    <x v="0"/>
    <s v="USD"/>
    <n v="1472864400"/>
    <n v="1468001290"/>
    <b v="1"/>
    <n v="236"/>
    <b v="1"/>
    <x v="4"/>
    <n v="32"/>
    <n v="70"/>
    <x v="0"/>
    <x v="4"/>
  </r>
  <r>
    <n v="339"/>
    <s v="A Man, A Plan, A Palindrome (Feature)"/>
    <s v="A documentary film following the world's greatest palindromists leading up to the 2017 World Palindrome Championship."/>
    <n v="50000"/>
    <n v="6485"/>
    <x v="0"/>
    <x v="0"/>
    <s v="USD"/>
    <n v="1430331268"/>
    <n v="1427739268"/>
    <b v="1"/>
    <n v="89"/>
    <b v="1"/>
    <x v="4"/>
    <n v="13"/>
    <n v="72.87"/>
    <x v="0"/>
    <x v="4"/>
  </r>
  <r>
    <n v="340"/>
    <s v="Somaliland: The Abaarso Story"/>
    <s v="Feature-length documentary about five Somali Muslim students pursuing dreams of education in America"/>
    <n v="50000"/>
    <n v="43758"/>
    <x v="0"/>
    <x v="0"/>
    <s v="USD"/>
    <n v="1489006800"/>
    <n v="1486397007"/>
    <b v="1"/>
    <n v="299"/>
    <b v="1"/>
    <x v="4"/>
    <n v="88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50000"/>
    <n v="3735"/>
    <x v="0"/>
    <x v="0"/>
    <s v="USD"/>
    <n v="1412135940"/>
    <n v="1410555998"/>
    <b v="1"/>
    <n v="55"/>
    <b v="1"/>
    <x v="4"/>
    <n v="7"/>
    <n v="67.91"/>
    <x v="0"/>
    <x v="4"/>
  </r>
  <r>
    <n v="342"/>
    <s v="BREAKING A MONSTER a film about the band Unlocking The Truth"/>
    <s v="BREAKING A MONSTER needs your help to play in THEATERS!"/>
    <n v="50000"/>
    <n v="55201.52"/>
    <x v="0"/>
    <x v="0"/>
    <s v="USD"/>
    <n v="1461955465"/>
    <n v="1459363465"/>
    <b v="1"/>
    <n v="325"/>
    <b v="1"/>
    <x v="4"/>
    <n v="11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50000"/>
    <n v="30608.59"/>
    <x v="0"/>
    <x v="0"/>
    <s v="USD"/>
    <n v="1415934000"/>
    <n v="1413308545"/>
    <b v="1"/>
    <n v="524"/>
    <b v="1"/>
    <x v="4"/>
    <n v="6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50000"/>
    <n v="34198"/>
    <x v="0"/>
    <x v="0"/>
    <s v="USD"/>
    <n v="1433125200"/>
    <n v="1429312694"/>
    <b v="1"/>
    <n v="285"/>
    <b v="1"/>
    <x v="4"/>
    <n v="68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50000"/>
    <n v="17875"/>
    <x v="0"/>
    <x v="0"/>
    <s v="USD"/>
    <n v="1432161590"/>
    <n v="1429569590"/>
    <b v="1"/>
    <n v="179"/>
    <b v="1"/>
    <x v="4"/>
    <n v="36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50000"/>
    <n v="17028.88"/>
    <x v="0"/>
    <x v="0"/>
    <s v="USD"/>
    <n v="1444824021"/>
    <n v="1442232021"/>
    <b v="1"/>
    <n v="188"/>
    <b v="1"/>
    <x v="4"/>
    <n v="34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50000"/>
    <n v="44636.2"/>
    <x v="0"/>
    <x v="0"/>
    <s v="USD"/>
    <n v="1447505609"/>
    <n v="1444910009"/>
    <b v="1"/>
    <n v="379"/>
    <b v="1"/>
    <x v="4"/>
    <n v="8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50000"/>
    <n v="10300"/>
    <x v="0"/>
    <x v="0"/>
    <s v="USD"/>
    <n v="1440165916"/>
    <n v="1437573916"/>
    <b v="1"/>
    <n v="119"/>
    <b v="1"/>
    <x v="4"/>
    <n v="21"/>
    <n v="86.55"/>
    <x v="0"/>
    <x v="4"/>
  </r>
  <r>
    <n v="349"/>
    <s v="Strangers To Peace: A Documentary"/>
    <s v="After 52 years of war, FARC guerrilla soldiers rejoin Colombian society to forge new lives of peace."/>
    <n v="50000"/>
    <n v="12007.18"/>
    <x v="0"/>
    <x v="0"/>
    <s v="USD"/>
    <n v="1487937508"/>
    <n v="1485345508"/>
    <b v="1"/>
    <n v="167"/>
    <b v="1"/>
    <x v="4"/>
    <n v="24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50000"/>
    <n v="28690"/>
    <x v="0"/>
    <x v="0"/>
    <s v="USD"/>
    <n v="1473566340"/>
    <n v="1470274509"/>
    <b v="1"/>
    <n v="221"/>
    <b v="1"/>
    <x v="4"/>
    <n v="57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50000"/>
    <n v="43296"/>
    <x v="0"/>
    <x v="3"/>
    <s v="EUR"/>
    <n v="1460066954"/>
    <n v="1456614554"/>
    <b v="1"/>
    <n v="964"/>
    <b v="1"/>
    <x v="4"/>
    <n v="8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50000"/>
    <n v="11656"/>
    <x v="0"/>
    <x v="0"/>
    <s v="USD"/>
    <n v="1412740868"/>
    <n v="1410148868"/>
    <b v="1"/>
    <n v="286"/>
    <b v="1"/>
    <x v="4"/>
    <n v="23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0000"/>
    <n v="63460.18"/>
    <x v="0"/>
    <x v="0"/>
    <s v="USD"/>
    <n v="1447963219"/>
    <n v="1445367619"/>
    <b v="1"/>
    <n v="613"/>
    <b v="1"/>
    <x v="4"/>
    <n v="127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50000"/>
    <n v="3638"/>
    <x v="0"/>
    <x v="0"/>
    <s v="USD"/>
    <n v="1460141521"/>
    <n v="1457553121"/>
    <b v="1"/>
    <n v="29"/>
    <b v="1"/>
    <x v="4"/>
    <n v="7"/>
    <n v="125.45"/>
    <x v="0"/>
    <x v="4"/>
  </r>
  <r>
    <n v="355"/>
    <s v="REZA ABDOH -Theatre Visionary"/>
    <s v="A documentary film about the late REZA ABDOH and his performance company DAR A LUZ."/>
    <n v="50000"/>
    <n v="40690"/>
    <x v="0"/>
    <x v="0"/>
    <s v="USD"/>
    <n v="1417420994"/>
    <n v="1414738994"/>
    <b v="1"/>
    <n v="165"/>
    <b v="1"/>
    <x v="4"/>
    <n v="81"/>
    <n v="246.61"/>
    <x v="0"/>
    <x v="4"/>
  </r>
  <r>
    <n v="356"/>
    <s v="43 and 80"/>
    <s v="A documentary about halibut conservation and how it impacts communities of Southeast Alaska."/>
    <n v="50000"/>
    <n v="7701.93"/>
    <x v="0"/>
    <x v="0"/>
    <s v="USD"/>
    <n v="1458152193"/>
    <n v="1455563793"/>
    <b v="1"/>
    <n v="97"/>
    <b v="1"/>
    <x v="4"/>
    <n v="15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50000"/>
    <n v="26100"/>
    <x v="0"/>
    <x v="0"/>
    <s v="USD"/>
    <n v="1429852797"/>
    <n v="1426396797"/>
    <b v="1"/>
    <n v="303"/>
    <b v="1"/>
    <x v="4"/>
    <n v="52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50000"/>
    <n v="25375"/>
    <x v="0"/>
    <x v="0"/>
    <s v="USD"/>
    <n v="1415941920"/>
    <n v="1414028490"/>
    <b v="1"/>
    <n v="302"/>
    <b v="1"/>
    <x v="4"/>
    <n v="51"/>
    <n v="84.02"/>
    <x v="0"/>
    <x v="4"/>
  </r>
  <r>
    <n v="360"/>
    <s v="Faith: A Documentary"/>
    <s v="A brave woman takes her wife and son from New York to visit her hometown in Kenya, where she was persecuted for being a lesbian."/>
    <n v="50000"/>
    <n v="12165"/>
    <x v="0"/>
    <x v="0"/>
    <s v="USD"/>
    <n v="1437621060"/>
    <n v="1433799180"/>
    <b v="0"/>
    <n v="87"/>
    <b v="1"/>
    <x v="4"/>
    <n v="24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50000"/>
    <n v="38876.949999999997"/>
    <x v="0"/>
    <x v="0"/>
    <s v="USD"/>
    <n v="1416704506"/>
    <n v="1414108906"/>
    <b v="0"/>
    <n v="354"/>
    <b v="1"/>
    <x v="4"/>
    <n v="7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50000"/>
    <n v="12000"/>
    <x v="0"/>
    <x v="0"/>
    <s v="USD"/>
    <n v="1407456000"/>
    <n v="1405573391"/>
    <b v="0"/>
    <n v="86"/>
    <b v="1"/>
    <x v="4"/>
    <n v="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0000"/>
    <n v="9044"/>
    <x v="0"/>
    <x v="0"/>
    <s v="USD"/>
    <n v="1272828120"/>
    <n v="1268934736"/>
    <b v="0"/>
    <n v="26"/>
    <b v="1"/>
    <x v="4"/>
    <n v="18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50000"/>
    <n v="7711.3"/>
    <x v="0"/>
    <x v="0"/>
    <s v="USD"/>
    <n v="1403323140"/>
    <n v="1400704672"/>
    <b v="0"/>
    <n v="113"/>
    <b v="1"/>
    <x v="4"/>
    <n v="15"/>
    <n v="68.239999999999995"/>
    <x v="0"/>
    <x v="4"/>
  </r>
  <r>
    <n v="365"/>
    <s v="A QUEER COUNTRY"/>
    <s v="Please help us finish this documentary about how Tel Aviv in Israel became a gay friendly liberal hub in a religious state"/>
    <n v="50000"/>
    <n v="15596"/>
    <x v="0"/>
    <x v="1"/>
    <s v="GBP"/>
    <n v="1393597999"/>
    <n v="1391005999"/>
    <b v="0"/>
    <n v="65"/>
    <b v="1"/>
    <x v="4"/>
    <n v="31"/>
    <n v="239.94"/>
    <x v="0"/>
    <x v="4"/>
  </r>
  <r>
    <n v="366"/>
    <s v="A BUSHMAN ODYSSEY"/>
    <s v="One Bushman familyâ€™s struggle to survive genocide, dispossession and post-apartheid freedom in South Africa."/>
    <n v="50000"/>
    <n v="38500"/>
    <x v="0"/>
    <x v="0"/>
    <s v="USD"/>
    <n v="1337540518"/>
    <n v="1334948518"/>
    <b v="0"/>
    <n v="134"/>
    <b v="1"/>
    <x v="4"/>
    <n v="7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50000"/>
    <n v="10335.01"/>
    <x v="0"/>
    <x v="0"/>
    <s v="USD"/>
    <n v="1367384340"/>
    <n v="1363960278"/>
    <b v="0"/>
    <n v="119"/>
    <b v="1"/>
    <x v="4"/>
    <n v="2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50000"/>
    <n v="13014"/>
    <x v="0"/>
    <x v="0"/>
    <s v="USD"/>
    <n v="1426426322"/>
    <n v="1423405922"/>
    <b v="0"/>
    <n v="159"/>
    <b v="1"/>
    <x v="4"/>
    <n v="26"/>
    <n v="81.849999999999994"/>
    <x v="0"/>
    <x v="4"/>
  </r>
  <r>
    <n v="369"/>
    <s v="Alpine Zone"/>
    <s v="A documentary of one woman's attempt at solo hiking 2,000 miles, in an effort to understand herself and societal expectations."/>
    <n v="50000"/>
    <n v="7160.12"/>
    <x v="0"/>
    <x v="0"/>
    <s v="USD"/>
    <n v="1326633269"/>
    <n v="1324041269"/>
    <b v="0"/>
    <n v="167"/>
    <b v="1"/>
    <x v="4"/>
    <n v="14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50000"/>
    <n v="30505"/>
    <x v="0"/>
    <x v="0"/>
    <s v="USD"/>
    <n v="1483729500"/>
    <n v="1481137500"/>
    <b v="0"/>
    <n v="43"/>
    <b v="1"/>
    <x v="4"/>
    <n v="61"/>
    <n v="709.42"/>
    <x v="0"/>
    <x v="4"/>
  </r>
  <r>
    <n v="371"/>
    <s v="Unbranded"/>
    <s v="3,000 Miles. 18 Wild Horses. 6 Months. 5 States. 4 men. A documentary about Conservation, Exploration, and Wild Mustangs."/>
    <n v="50000"/>
    <n v="171253"/>
    <x v="0"/>
    <x v="0"/>
    <s v="USD"/>
    <n v="1359743139"/>
    <n v="1355855139"/>
    <b v="0"/>
    <n v="1062"/>
    <b v="1"/>
    <x v="4"/>
    <n v="343"/>
    <n v="161.26"/>
    <x v="0"/>
    <x v="4"/>
  </r>
  <r>
    <n v="372"/>
    <s v="Wild Equus"/>
    <s v="A short documentary exploring the uses of 'Natural Horsemanship' across Europe"/>
    <n v="50000"/>
    <n v="376"/>
    <x v="0"/>
    <x v="1"/>
    <s v="GBP"/>
    <n v="1459872000"/>
    <n v="1456408244"/>
    <b v="0"/>
    <n v="9"/>
    <b v="1"/>
    <x v="4"/>
    <n v="1"/>
    <n v="41.78"/>
    <x v="0"/>
    <x v="4"/>
  </r>
  <r>
    <n v="373"/>
    <s v="The Boing Heard 'Round the World"/>
    <s v="A feature documentary about UPA Pictures, the little studio that changed the course of animation around the world"/>
    <n v="50000"/>
    <n v="8000"/>
    <x v="0"/>
    <x v="0"/>
    <s v="USD"/>
    <n v="1342648398"/>
    <n v="1340056398"/>
    <b v="0"/>
    <n v="89"/>
    <b v="1"/>
    <x v="4"/>
    <n v="16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50000"/>
    <n v="7839"/>
    <x v="0"/>
    <x v="0"/>
    <s v="USD"/>
    <n v="1316208031"/>
    <n v="1312320031"/>
    <b v="0"/>
    <n v="174"/>
    <b v="1"/>
    <x v="4"/>
    <n v="1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00"/>
    <n v="600"/>
    <x v="0"/>
    <x v="0"/>
    <s v="USD"/>
    <n v="1393694280"/>
    <n v="1390088311"/>
    <b v="0"/>
    <n v="14"/>
    <b v="1"/>
    <x v="4"/>
    <n v="1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50000"/>
    <n v="2596"/>
    <x v="0"/>
    <x v="1"/>
    <s v="GBP"/>
    <n v="1472122316"/>
    <n v="1469443916"/>
    <b v="0"/>
    <n v="48"/>
    <b v="1"/>
    <x v="4"/>
    <n v="5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50000"/>
    <n v="13728"/>
    <x v="0"/>
    <x v="0"/>
    <s v="USD"/>
    <n v="1447484460"/>
    <n v="1444888868"/>
    <b v="0"/>
    <n v="133"/>
    <b v="1"/>
    <x v="4"/>
    <n v="27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50000"/>
    <n v="3353"/>
    <x v="0"/>
    <x v="5"/>
    <s v="CAD"/>
    <n v="1453765920"/>
    <n v="1451655808"/>
    <b v="0"/>
    <n v="83"/>
    <b v="1"/>
    <x v="4"/>
    <n v="7"/>
    <n v="40.4"/>
    <x v="0"/>
    <x v="4"/>
  </r>
  <r>
    <n v="379"/>
    <s v="The Unknowns"/>
    <s v="The U.S. Army has granted us permission to film a documentary at America's most sacred shrine: The Tomb of the Unknown Soldier."/>
    <n v="50000"/>
    <n v="17412"/>
    <x v="0"/>
    <x v="0"/>
    <s v="USD"/>
    <n v="1336062672"/>
    <n v="1332174672"/>
    <b v="0"/>
    <n v="149"/>
    <b v="1"/>
    <x v="4"/>
    <n v="35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50000"/>
    <n v="5660"/>
    <x v="0"/>
    <x v="0"/>
    <s v="USD"/>
    <n v="1453569392"/>
    <n v="1451409392"/>
    <b v="0"/>
    <n v="49"/>
    <b v="1"/>
    <x v="4"/>
    <n v="11"/>
    <n v="115.51"/>
    <x v="0"/>
    <x v="4"/>
  </r>
  <r>
    <n v="381"/>
    <s v="Clearwater"/>
    <s v="Set in the ancient waters of the Puget Sound, Clearwater is a universal story about the need to adapt to change."/>
    <n v="50000"/>
    <n v="26182.5"/>
    <x v="0"/>
    <x v="0"/>
    <s v="USD"/>
    <n v="1343624400"/>
    <n v="1340642717"/>
    <b v="0"/>
    <n v="251"/>
    <b v="1"/>
    <x v="4"/>
    <n v="52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50000"/>
    <n v="1535"/>
    <x v="0"/>
    <x v="0"/>
    <s v="USD"/>
    <n v="1346950900"/>
    <n v="1345741300"/>
    <b v="0"/>
    <n v="22"/>
    <b v="1"/>
    <x v="4"/>
    <n v="3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50000"/>
    <n v="2065"/>
    <x v="0"/>
    <x v="0"/>
    <s v="USD"/>
    <n v="1400467759"/>
    <n v="1398480559"/>
    <b v="0"/>
    <n v="48"/>
    <b v="1"/>
    <x v="4"/>
    <n v="4"/>
    <n v="43.02"/>
    <x v="0"/>
    <x v="4"/>
  </r>
  <r>
    <n v="384"/>
    <s v="Nurse Mare Foals: Born to Die"/>
    <s v="This documentary is about Last Chance Corral in Athens, Ohio and their heroic work saving nurse mare foals from imminent death."/>
    <n v="50000"/>
    <n v="22421"/>
    <x v="0"/>
    <x v="0"/>
    <s v="USD"/>
    <n v="1420569947"/>
    <n v="1417977947"/>
    <b v="0"/>
    <n v="383"/>
    <b v="1"/>
    <x v="4"/>
    <n v="45"/>
    <n v="58.54"/>
    <x v="0"/>
    <x v="4"/>
  </r>
  <r>
    <n v="385"/>
    <s v="Luke and Jedi"/>
    <s v="A documentary following the incredible story of a brave little boy and his service dog, fighting Type 1 Diabetes one day at a time."/>
    <n v="50000"/>
    <n v="26495.5"/>
    <x v="0"/>
    <x v="0"/>
    <s v="USD"/>
    <n v="1416582101"/>
    <n v="1413986501"/>
    <b v="0"/>
    <n v="237"/>
    <b v="1"/>
    <x v="4"/>
    <n v="53"/>
    <n v="111.8"/>
    <x v="0"/>
    <x v="4"/>
  </r>
  <r>
    <n v="386"/>
    <s v="Submarine: Diving Away From Adulthood"/>
    <s v="Eight friends reunite to achieve their childhood dream of designing, constructing, and launching a homemade submarine."/>
    <n v="50000"/>
    <n v="601"/>
    <x v="0"/>
    <x v="0"/>
    <s v="USD"/>
    <n v="1439246991"/>
    <n v="1437950991"/>
    <b v="0"/>
    <n v="13"/>
    <b v="1"/>
    <x v="4"/>
    <n v="1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50000"/>
    <n v="81316"/>
    <x v="0"/>
    <x v="0"/>
    <s v="USD"/>
    <n v="1439618400"/>
    <n v="1436976858"/>
    <b v="0"/>
    <n v="562"/>
    <b v="1"/>
    <x v="4"/>
    <n v="163"/>
    <n v="144.69"/>
    <x v="0"/>
    <x v="4"/>
  </r>
  <r>
    <n v="388"/>
    <s v="Another Man's Treasure documentary"/>
    <s v="A documentary film featuring the World's Largest Rummage Sale and rumination on the Power and Pleasures of Possessions."/>
    <n v="50000"/>
    <n v="6308"/>
    <x v="0"/>
    <x v="0"/>
    <s v="USD"/>
    <n v="1469670580"/>
    <n v="1467078580"/>
    <b v="0"/>
    <n v="71"/>
    <b v="1"/>
    <x v="4"/>
    <n v="13"/>
    <n v="88.85"/>
    <x v="0"/>
    <x v="4"/>
  </r>
  <r>
    <n v="389"/>
    <s v="The Food Cure"/>
    <s v="What difference can food really make? A documentary film about six people who make the radical choice to face cancer with their plates."/>
    <n v="50000"/>
    <n v="123444.12"/>
    <x v="0"/>
    <x v="0"/>
    <s v="USD"/>
    <n v="1394233140"/>
    <n v="1391477450"/>
    <b v="0"/>
    <n v="1510"/>
    <b v="1"/>
    <x v="4"/>
    <n v="247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50000"/>
    <n v="1000"/>
    <x v="0"/>
    <x v="0"/>
    <s v="USD"/>
    <n v="1431046372"/>
    <n v="1429318372"/>
    <b v="0"/>
    <n v="14"/>
    <b v="1"/>
    <x v="4"/>
    <n v="2"/>
    <n v="71.430000000000007"/>
    <x v="0"/>
    <x v="4"/>
  </r>
  <r>
    <n v="391"/>
    <s v="Science, Sex and the Ladies"/>
    <s v="Too many women feel confused about their orgasm and shame about their desire. This movie aims to change that."/>
    <n v="50000"/>
    <n v="20122"/>
    <x v="0"/>
    <x v="0"/>
    <s v="USD"/>
    <n v="1324169940"/>
    <n v="1321578051"/>
    <b v="0"/>
    <n v="193"/>
    <b v="1"/>
    <x v="4"/>
    <n v="40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50000"/>
    <n v="18667"/>
    <x v="0"/>
    <x v="0"/>
    <s v="USD"/>
    <n v="1315450800"/>
    <n v="1312823571"/>
    <b v="0"/>
    <n v="206"/>
    <b v="1"/>
    <x v="4"/>
    <n v="3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50000"/>
    <n v="5259"/>
    <x v="0"/>
    <x v="3"/>
    <s v="EUR"/>
    <n v="1460918282"/>
    <n v="1455737882"/>
    <b v="0"/>
    <n v="50"/>
    <b v="1"/>
    <x v="4"/>
    <n v="1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50000"/>
    <n v="10804.45"/>
    <x v="0"/>
    <x v="0"/>
    <s v="USD"/>
    <n v="1335562320"/>
    <n v="1332452960"/>
    <b v="0"/>
    <n v="184"/>
    <b v="1"/>
    <x v="4"/>
    <n v="22"/>
    <n v="58.72"/>
    <x v="0"/>
    <x v="4"/>
  </r>
  <r>
    <n v="396"/>
    <s v="No Act of Ours Film"/>
    <s v="Loyalty and morality are questioned as we follow the struggles of Penn State students in wake of the child sexual abuse scandal."/>
    <n v="50000"/>
    <n v="16000"/>
    <x v="0"/>
    <x v="0"/>
    <s v="USD"/>
    <n v="1341668006"/>
    <n v="1340372006"/>
    <b v="0"/>
    <n v="196"/>
    <b v="1"/>
    <x v="4"/>
    <n v="32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50000"/>
    <n v="12929.35"/>
    <x v="0"/>
    <x v="0"/>
    <s v="USD"/>
    <n v="1283312640"/>
    <n v="1279651084"/>
    <b v="0"/>
    <n v="229"/>
    <b v="1"/>
    <x v="4"/>
    <n v="26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50000"/>
    <n v="9387"/>
    <x v="0"/>
    <x v="0"/>
    <s v="USD"/>
    <n v="1430334126"/>
    <n v="1426446126"/>
    <b v="0"/>
    <n v="67"/>
    <b v="1"/>
    <x v="4"/>
    <n v="19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50000"/>
    <n v="21361"/>
    <x v="0"/>
    <x v="1"/>
    <s v="GBP"/>
    <n v="1481716800"/>
    <n v="1479070867"/>
    <b v="0"/>
    <n v="95"/>
    <b v="1"/>
    <x v="4"/>
    <n v="4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50000"/>
    <n v="11230.25"/>
    <x v="0"/>
    <x v="0"/>
    <s v="USD"/>
    <n v="1400297400"/>
    <n v="1397661347"/>
    <b v="0"/>
    <n v="62"/>
    <b v="1"/>
    <x v="4"/>
    <n v="2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50000"/>
    <n v="2833"/>
    <x v="0"/>
    <x v="0"/>
    <s v="USD"/>
    <n v="1446731817"/>
    <n v="1444913817"/>
    <b v="0"/>
    <n v="43"/>
    <b v="1"/>
    <x v="4"/>
    <n v="6"/>
    <n v="65.88"/>
    <x v="0"/>
    <x v="4"/>
  </r>
  <r>
    <n v="403"/>
    <s v="MONDO BANANA"/>
    <s v="A documentary adventure about bananas - and people. Your round-trip ticket into the heart of banana-cultures!!"/>
    <n v="50000"/>
    <n v="5263"/>
    <x v="0"/>
    <x v="0"/>
    <s v="USD"/>
    <n v="1312960080"/>
    <n v="1308900441"/>
    <b v="0"/>
    <n v="70"/>
    <b v="1"/>
    <x v="4"/>
    <n v="11"/>
    <n v="75.19"/>
    <x v="0"/>
    <x v="4"/>
  </r>
  <r>
    <n v="404"/>
    <s v="The Last One: Unfolding the AIDS MEMORIAL QUILT"/>
    <s v="A feature length documentary, exploring the many lives memorialized by the iconic AIDS Memorial Quilt."/>
    <n v="50000"/>
    <n v="36082"/>
    <x v="0"/>
    <x v="0"/>
    <s v="USD"/>
    <n v="1391641440"/>
    <n v="1389107062"/>
    <b v="0"/>
    <n v="271"/>
    <b v="1"/>
    <x v="4"/>
    <n v="72"/>
    <n v="133.13999999999999"/>
    <x v="0"/>
    <x v="4"/>
  </r>
  <r>
    <n v="405"/>
    <s v="The Healing Effect Movie"/>
    <s v="Come, join our movie movement.  A new documentary about the healing power of food."/>
    <n v="50000"/>
    <n v="3036"/>
    <x v="0"/>
    <x v="0"/>
    <s v="USD"/>
    <n v="1394071339"/>
    <n v="1391479339"/>
    <b v="0"/>
    <n v="55"/>
    <b v="1"/>
    <x v="4"/>
    <n v="6"/>
    <n v="55.2"/>
    <x v="0"/>
    <x v="4"/>
  </r>
  <r>
    <n v="406"/>
    <s v="The Desert River Bends"/>
    <s v="The Desert River Bends is a short documentary following the alternative lifestyles of three middle-age river guides in Moab UT."/>
    <n v="50000"/>
    <n v="3015.73"/>
    <x v="0"/>
    <x v="0"/>
    <s v="USD"/>
    <n v="1304920740"/>
    <n v="1301975637"/>
    <b v="0"/>
    <n v="35"/>
    <b v="1"/>
    <x v="4"/>
    <n v="6"/>
    <n v="86.16"/>
    <x v="0"/>
    <x v="4"/>
  </r>
  <r>
    <n v="407"/>
    <s v="Haymarket Documentary"/>
    <s v="The story of the 1886 Haymarket Riot explored through the history of the Haymarket Police Memorial Statue."/>
    <n v="50000"/>
    <n v="2031"/>
    <x v="0"/>
    <x v="0"/>
    <s v="USD"/>
    <n v="1321739650"/>
    <n v="1316552050"/>
    <b v="0"/>
    <n v="22"/>
    <b v="1"/>
    <x v="4"/>
    <n v="4"/>
    <n v="92.32"/>
    <x v="0"/>
    <x v="4"/>
  </r>
  <r>
    <n v="408"/>
    <s v="Reverence: A Documentary Short on Branded Yarmulkes"/>
    <s v="A documentary exploring the phenomenon of custom and branded yarmulkes in Jewish-American communities."/>
    <n v="50000"/>
    <n v="6086.26"/>
    <x v="0"/>
    <x v="0"/>
    <s v="USD"/>
    <n v="1383676790"/>
    <n v="1380217190"/>
    <b v="0"/>
    <n v="38"/>
    <b v="1"/>
    <x v="4"/>
    <n v="12"/>
    <n v="160.16"/>
    <x v="0"/>
    <x v="4"/>
  </r>
  <r>
    <n v="409"/>
    <s v="The Lost Generation"/>
    <s v="I am working on a project that explores the relationship between education to work for youth within the European Union."/>
    <n v="50000"/>
    <n v="684"/>
    <x v="0"/>
    <x v="1"/>
    <s v="GBP"/>
    <n v="1469220144"/>
    <n v="1466628144"/>
    <b v="0"/>
    <n v="15"/>
    <b v="1"/>
    <x v="4"/>
    <n v="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50000"/>
    <n v="1283"/>
    <x v="0"/>
    <x v="5"/>
    <s v="CAD"/>
    <n v="1434670397"/>
    <n v="1429486397"/>
    <b v="0"/>
    <n v="7"/>
    <b v="1"/>
    <x v="4"/>
    <n v="3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50000"/>
    <n v="30315"/>
    <x v="0"/>
    <x v="0"/>
    <s v="USD"/>
    <n v="1387688400"/>
    <n v="1384920804"/>
    <b v="0"/>
    <n v="241"/>
    <b v="1"/>
    <x v="4"/>
    <n v="61"/>
    <n v="125.79"/>
    <x v="0"/>
    <x v="4"/>
  </r>
  <r>
    <n v="412"/>
    <s v="Southern Oregon VS. LNG"/>
    <s v="A short film about property rights, salmon, and ratepayers in the controversy over exporting natural gas through southern Oregon"/>
    <n v="50000"/>
    <n v="3171"/>
    <x v="0"/>
    <x v="0"/>
    <s v="USD"/>
    <n v="1343238578"/>
    <n v="1341856178"/>
    <b v="0"/>
    <n v="55"/>
    <b v="1"/>
    <x v="4"/>
    <n v="6"/>
    <n v="57.65"/>
    <x v="0"/>
    <x v="4"/>
  </r>
  <r>
    <n v="413"/>
    <s v="Through the Fire: Rebuilding Somalia"/>
    <s v="A journey to discover how Somalis are rebuilding their shattered nation, with a focus on the role that women are playing."/>
    <n v="50000"/>
    <n v="13451"/>
    <x v="0"/>
    <x v="0"/>
    <s v="USD"/>
    <n v="1342731811"/>
    <n v="1340139811"/>
    <b v="0"/>
    <n v="171"/>
    <b v="1"/>
    <x v="4"/>
    <n v="27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50000"/>
    <n v="19028"/>
    <x v="0"/>
    <x v="0"/>
    <s v="USD"/>
    <n v="1381541465"/>
    <n v="1378949465"/>
    <b v="0"/>
    <n v="208"/>
    <b v="1"/>
    <x v="4"/>
    <n v="38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50000"/>
    <n v="1430.06"/>
    <x v="0"/>
    <x v="5"/>
    <s v="CAD"/>
    <n v="1413547200"/>
    <n v="1411417602"/>
    <b v="0"/>
    <n v="21"/>
    <b v="1"/>
    <x v="4"/>
    <n v="3"/>
    <n v="68.099999999999994"/>
    <x v="0"/>
    <x v="4"/>
  </r>
  <r>
    <n v="416"/>
    <s v="Fire in the Heart of the City"/>
    <s v="35,000 pounds of food to a city. Highlighting the &quot;Convoy New Britain&quot; event from birth to beyond."/>
    <n v="50000"/>
    <n v="1202.17"/>
    <x v="0"/>
    <x v="0"/>
    <s v="USD"/>
    <n v="1391851831"/>
    <n v="1389259831"/>
    <b v="0"/>
    <n v="25"/>
    <b v="1"/>
    <x v="4"/>
    <n v="2"/>
    <n v="48.09"/>
    <x v="0"/>
    <x v="4"/>
  </r>
  <r>
    <n v="417"/>
    <s v="Cycle of Life"/>
    <s v="An unexpected kidney donor acts on faith in order to rescue a fellow cyclist from his failing body. The true story of Pete and Kelly."/>
    <n v="50000"/>
    <n v="10526"/>
    <x v="0"/>
    <x v="0"/>
    <s v="USD"/>
    <n v="1365395580"/>
    <n v="1364426260"/>
    <b v="0"/>
    <n v="52"/>
    <b v="1"/>
    <x v="4"/>
    <n v="21"/>
    <n v="202.42"/>
    <x v="0"/>
    <x v="4"/>
  </r>
  <r>
    <n v="418"/>
    <s v="Swim for the Reef"/>
    <s v="A Texas grandfather's extraordinary quest to protect the coral reefs and his challenge to humanity to take care of the things we love."/>
    <n v="50000"/>
    <n v="22542"/>
    <x v="0"/>
    <x v="0"/>
    <s v="USD"/>
    <n v="1437633997"/>
    <n v="1435041997"/>
    <b v="0"/>
    <n v="104"/>
    <b v="1"/>
    <x v="4"/>
    <n v="45"/>
    <n v="216.75"/>
    <x v="0"/>
    <x v="4"/>
  </r>
  <r>
    <n v="419"/>
    <s v="BEYOND LOCAL"/>
    <s v="Beyond Local is a personal journey through an art-centric and musically talented community that fosters creativity."/>
    <n v="50000"/>
    <n v="8035"/>
    <x v="0"/>
    <x v="0"/>
    <s v="USD"/>
    <n v="1372536787"/>
    <n v="1367352787"/>
    <b v="0"/>
    <n v="73"/>
    <b v="1"/>
    <x v="4"/>
    <n v="16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500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50000"/>
    <n v="301"/>
    <x v="2"/>
    <x v="0"/>
    <s v="USD"/>
    <n v="1440157656"/>
    <n v="1434973656"/>
    <b v="0"/>
    <n v="6"/>
    <b v="0"/>
    <x v="5"/>
    <n v="1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5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50000"/>
    <n v="153"/>
    <x v="2"/>
    <x v="0"/>
    <s v="USD"/>
    <n v="1370470430"/>
    <n v="1367878430"/>
    <b v="0"/>
    <n v="13"/>
    <b v="0"/>
    <x v="5"/>
    <n v="0"/>
    <n v="11.77"/>
    <x v="0"/>
    <x v="5"/>
  </r>
  <r>
    <n v="424"/>
    <s v="Drowning -Short animated Film"/>
    <s v="A short film about a gay teenage boy who is bullied to the point where he is willing to commit suicide. Only he can save himself."/>
    <n v="50000"/>
    <n v="203.9"/>
    <x v="2"/>
    <x v="0"/>
    <s v="USD"/>
    <n v="1332748899"/>
    <n v="1327568499"/>
    <b v="0"/>
    <n v="5"/>
    <b v="0"/>
    <x v="5"/>
    <n v="0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50000"/>
    <n v="133"/>
    <x v="2"/>
    <x v="0"/>
    <s v="USD"/>
    <n v="1456851914"/>
    <n v="1454259914"/>
    <b v="0"/>
    <n v="8"/>
    <b v="0"/>
    <x v="5"/>
    <n v="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500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50000"/>
    <n v="676"/>
    <x v="2"/>
    <x v="0"/>
    <s v="USD"/>
    <n v="1402956000"/>
    <n v="1400523845"/>
    <b v="0"/>
    <n v="13"/>
    <b v="0"/>
    <x v="5"/>
    <n v="1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50000"/>
    <n v="24"/>
    <x v="2"/>
    <x v="0"/>
    <s v="USD"/>
    <n v="1378866867"/>
    <n v="1377570867"/>
    <b v="0"/>
    <n v="5"/>
    <b v="0"/>
    <x v="5"/>
    <n v="0"/>
    <n v="4.8"/>
    <x v="0"/>
    <x v="5"/>
  </r>
  <r>
    <n v="431"/>
    <s v="Bump in the road short stop motion animation"/>
    <s v="A short stop motion animated film of a man on his way home when strange goings on start to happen on his journey."/>
    <n v="50000"/>
    <n v="415"/>
    <x v="2"/>
    <x v="1"/>
    <s v="GBP"/>
    <n v="1467752083"/>
    <n v="1465160083"/>
    <b v="0"/>
    <n v="8"/>
    <b v="0"/>
    <x v="5"/>
    <n v="1"/>
    <n v="51.88"/>
    <x v="0"/>
    <x v="5"/>
  </r>
  <r>
    <n v="432"/>
    <s v="The Zombie Next Door"/>
    <s v="A teenage zombie named Jeff and his mad scientist mother adapt to life in the town of Serendipity, where the supernatural occurs daily."/>
    <n v="50000"/>
    <n v="570"/>
    <x v="2"/>
    <x v="0"/>
    <s v="USD"/>
    <n v="1445448381"/>
    <n v="1440264381"/>
    <b v="0"/>
    <n v="8"/>
    <b v="0"/>
    <x v="5"/>
    <n v="1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50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50000"/>
    <n v="125"/>
    <x v="2"/>
    <x v="0"/>
    <s v="USD"/>
    <n v="1385931702"/>
    <n v="1383076902"/>
    <b v="0"/>
    <n v="2"/>
    <b v="0"/>
    <x v="5"/>
    <n v="0"/>
    <n v="62.5"/>
    <x v="0"/>
    <x v="5"/>
  </r>
  <r>
    <n v="435"/>
    <s v="Planet Earth Superheroes"/>
    <s v="Be a part of the Planet Earth Superheroes legacy by supporting the project. Mike and friends gain powers to save endangered animals."/>
    <n v="5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50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50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50000"/>
    <n v="1876"/>
    <x v="2"/>
    <x v="0"/>
    <s v="USD"/>
    <n v="1447830958"/>
    <n v="1445235358"/>
    <b v="0"/>
    <n v="11"/>
    <b v="0"/>
    <x v="5"/>
    <n v="4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5000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500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50000"/>
    <n v="6691"/>
    <x v="2"/>
    <x v="0"/>
    <s v="USD"/>
    <n v="1424380783"/>
    <n v="1421788783"/>
    <b v="0"/>
    <n v="17"/>
    <b v="0"/>
    <x v="5"/>
    <n v="13"/>
    <n v="393.59"/>
    <x v="0"/>
    <x v="5"/>
  </r>
  <r>
    <n v="443"/>
    <s v="Bad Teddy Studios"/>
    <s v="We love cartoons!! We want to make more but it costs money to so. Be apart of your daily dose of WTF!?! Pledge now!!"/>
    <n v="5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50000"/>
    <n v="50"/>
    <x v="2"/>
    <x v="0"/>
    <s v="USD"/>
    <n v="1329342361"/>
    <n v="1324158361"/>
    <b v="0"/>
    <n v="1"/>
    <b v="0"/>
    <x v="5"/>
    <n v="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5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50000"/>
    <n v="766"/>
    <x v="2"/>
    <x v="0"/>
    <s v="USD"/>
    <n v="1425434420"/>
    <n v="1422842420"/>
    <b v="0"/>
    <n v="16"/>
    <b v="0"/>
    <x v="5"/>
    <n v="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5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50000"/>
    <n v="82.01"/>
    <x v="2"/>
    <x v="0"/>
    <s v="USD"/>
    <n v="1400091095"/>
    <n v="1398363095"/>
    <b v="0"/>
    <n v="4"/>
    <b v="0"/>
    <x v="5"/>
    <n v="0"/>
    <n v="20.5"/>
    <x v="0"/>
    <x v="5"/>
  </r>
  <r>
    <n v="449"/>
    <s v="Shell &amp; Paddy"/>
    <s v="Shell &amp; Paddy is a 2D animation cartoon with 4 minutes of slapstick surreal humour staring two animal characters in weird, wacky world."/>
    <n v="49000"/>
    <n v="45"/>
    <x v="2"/>
    <x v="1"/>
    <s v="GBP"/>
    <n v="1382017085"/>
    <n v="1379425085"/>
    <b v="0"/>
    <n v="5"/>
    <b v="0"/>
    <x v="5"/>
    <n v="0"/>
    <n v="9"/>
    <x v="0"/>
    <x v="5"/>
  </r>
  <r>
    <n v="450"/>
    <s v="DreamAfrica"/>
    <s v="Why do the moon and stars receive their light from the sun? Africa has a story to tell. Ananse and Kweku appear in this great folktale."/>
    <n v="49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48725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48500"/>
    <n v="480"/>
    <x v="2"/>
    <x v="0"/>
    <s v="USD"/>
    <n v="1431536015"/>
    <n v="1428944015"/>
    <b v="0"/>
    <n v="12"/>
    <b v="0"/>
    <x v="5"/>
    <n v="1"/>
    <n v="40"/>
    <x v="0"/>
    <x v="5"/>
  </r>
  <r>
    <n v="453"/>
    <s v="Jamboni Brothers Pizza Pilot"/>
    <s v="A 7 minute broadcast-quality web pilot (in 3D animation) of Jamboni Brothers Pizza {the ultimate goal being a cartoon TV series}."/>
    <n v="48000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48000"/>
    <n v="82"/>
    <x v="2"/>
    <x v="0"/>
    <s v="USD"/>
    <n v="1417007640"/>
    <n v="1414343571"/>
    <b v="0"/>
    <n v="5"/>
    <b v="0"/>
    <x v="5"/>
    <n v="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48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48000"/>
    <n v="61"/>
    <x v="2"/>
    <x v="0"/>
    <s v="USD"/>
    <n v="1382414340"/>
    <n v="1380559201"/>
    <b v="0"/>
    <n v="3"/>
    <b v="0"/>
    <x v="5"/>
    <n v="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47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46260"/>
    <n v="821"/>
    <x v="2"/>
    <x v="1"/>
    <s v="GBP"/>
    <n v="1368550060"/>
    <n v="1365958060"/>
    <b v="0"/>
    <n v="49"/>
    <b v="0"/>
    <x v="5"/>
    <n v="2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45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450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4500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45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45000"/>
    <n v="1250"/>
    <x v="2"/>
    <x v="0"/>
    <s v="USD"/>
    <n v="1316883753"/>
    <n v="1311699753"/>
    <b v="0"/>
    <n v="11"/>
    <b v="0"/>
    <x v="5"/>
    <n v="3"/>
    <n v="113.64"/>
    <x v="0"/>
    <x v="5"/>
  </r>
  <r>
    <n v="464"/>
    <s v="PokÃ©Movie - A PokÃ©monâ„¢ school project"/>
    <s v="We are three students that want to make a short PokÃ©mon movie as a school project!"/>
    <n v="4500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45000"/>
    <n v="138"/>
    <x v="2"/>
    <x v="0"/>
    <s v="USD"/>
    <n v="1403837574"/>
    <n v="1402455174"/>
    <b v="0"/>
    <n v="8"/>
    <b v="0"/>
    <x v="5"/>
    <n v="0"/>
    <n v="17.25"/>
    <x v="0"/>
    <x v="5"/>
  </r>
  <r>
    <n v="466"/>
    <s v="The Legend Of The Crimson Knight"/>
    <s v="(Working storyboard for animated project) A multi-generational Knight that wages war on criminals and corrupt governments"/>
    <n v="45000"/>
    <n v="76"/>
    <x v="2"/>
    <x v="0"/>
    <s v="USD"/>
    <n v="1347057464"/>
    <n v="1344465464"/>
    <b v="0"/>
    <n v="5"/>
    <b v="0"/>
    <x v="5"/>
    <n v="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45000"/>
    <n v="4315"/>
    <x v="2"/>
    <x v="0"/>
    <s v="USD"/>
    <n v="1348849134"/>
    <n v="1344961134"/>
    <b v="0"/>
    <n v="39"/>
    <b v="0"/>
    <x v="5"/>
    <n v="10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450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45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44250"/>
    <n v="51"/>
    <x v="2"/>
    <x v="0"/>
    <s v="USD"/>
    <n v="1389844800"/>
    <n v="1385524889"/>
    <b v="0"/>
    <n v="2"/>
    <b v="0"/>
    <x v="5"/>
    <n v="0"/>
    <n v="25.5"/>
    <x v="0"/>
    <x v="5"/>
  </r>
  <r>
    <n v="471"/>
    <s v="Red Origins"/>
    <s v="Three kids try to stop Mazi Mbe's plan to restore Africa to its original state where Tricksters &amp; Spirits ruled_x000a_and Juju was law."/>
    <n v="44000"/>
    <n v="6541"/>
    <x v="2"/>
    <x v="0"/>
    <s v="USD"/>
    <n v="1397924379"/>
    <n v="1394039979"/>
    <b v="0"/>
    <n v="170"/>
    <b v="0"/>
    <x v="5"/>
    <n v="15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43500"/>
    <n v="141"/>
    <x v="2"/>
    <x v="0"/>
    <s v="USD"/>
    <n v="1408831718"/>
    <n v="1406239718"/>
    <b v="0"/>
    <n v="5"/>
    <b v="0"/>
    <x v="5"/>
    <n v="0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42850"/>
    <n v="861"/>
    <x v="2"/>
    <x v="0"/>
    <s v="USD"/>
    <n v="1410972319"/>
    <n v="1408380319"/>
    <b v="0"/>
    <n v="14"/>
    <b v="0"/>
    <x v="5"/>
    <n v="2"/>
    <n v="61.5"/>
    <x v="0"/>
    <x v="5"/>
  </r>
  <r>
    <n v="474"/>
    <s v="TAO Mr. Fantastic!!"/>
    <s v="Time travel the light Mr. Fantastic!  Spin the dimensions toward other continuums and worlds.  Hold onto your panties."/>
    <n v="425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4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42000"/>
    <n v="4906.59"/>
    <x v="2"/>
    <x v="0"/>
    <s v="USD"/>
    <n v="1401767940"/>
    <n v="1398727441"/>
    <b v="0"/>
    <n v="124"/>
    <b v="0"/>
    <x v="5"/>
    <n v="12"/>
    <n v="39.57"/>
    <x v="0"/>
    <x v="5"/>
  </r>
  <r>
    <n v="477"/>
    <s v="Hymn of Unity"/>
    <s v="A Comedy-drama animation revolving around a man who finds a problematic pair of headphones that literally take over his whole life."/>
    <n v="420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4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40000"/>
    <n v="4884"/>
    <x v="2"/>
    <x v="0"/>
    <s v="USD"/>
    <n v="1416566835"/>
    <n v="1411379235"/>
    <b v="0"/>
    <n v="55"/>
    <b v="0"/>
    <x v="5"/>
    <n v="12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40000"/>
    <n v="1830"/>
    <x v="2"/>
    <x v="0"/>
    <s v="USD"/>
    <n v="1349885289"/>
    <n v="1347293289"/>
    <b v="0"/>
    <n v="21"/>
    <b v="0"/>
    <x v="5"/>
    <n v="5"/>
    <n v="87.14"/>
    <x v="0"/>
    <x v="5"/>
  </r>
  <r>
    <n v="482"/>
    <s v="Animated Stand-up Routines Shenanigans"/>
    <s v="Help me quit my day job and also create animated Stand-up routines from local up and coming comedians."/>
    <n v="4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40000"/>
    <n v="7530"/>
    <x v="2"/>
    <x v="1"/>
    <s v="GBP"/>
    <n v="1359434672"/>
    <n v="1354250672"/>
    <b v="0"/>
    <n v="147"/>
    <b v="0"/>
    <x v="5"/>
    <n v="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4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40000"/>
    <n v="8315.01"/>
    <x v="2"/>
    <x v="1"/>
    <s v="GBP"/>
    <n v="1368792499"/>
    <n v="1366200499"/>
    <b v="0"/>
    <n v="125"/>
    <b v="0"/>
    <x v="5"/>
    <n v="21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4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4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40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40000"/>
    <n v="215"/>
    <x v="2"/>
    <x v="0"/>
    <s v="USD"/>
    <n v="1325763180"/>
    <n v="1323084816"/>
    <b v="0"/>
    <n v="3"/>
    <b v="0"/>
    <x v="5"/>
    <n v="1"/>
    <n v="71.67"/>
    <x v="0"/>
    <x v="5"/>
  </r>
  <r>
    <n v="490"/>
    <s v="PROJECT IS CANCELLED"/>
    <s v="Cancelled"/>
    <n v="40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4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4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4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4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40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4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0000"/>
    <n v="30"/>
    <x v="2"/>
    <x v="0"/>
    <s v="USD"/>
    <n v="1419483600"/>
    <n v="1414889665"/>
    <b v="0"/>
    <n v="3"/>
    <b v="0"/>
    <x v="5"/>
    <n v="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40000"/>
    <n v="2994"/>
    <x v="2"/>
    <x v="0"/>
    <s v="USD"/>
    <n v="1324664249"/>
    <n v="1321035449"/>
    <b v="0"/>
    <n v="22"/>
    <b v="0"/>
    <x v="5"/>
    <n v="7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40000"/>
    <n v="1910"/>
    <x v="2"/>
    <x v="0"/>
    <s v="USD"/>
    <n v="1255381140"/>
    <n v="1250630968"/>
    <b v="0"/>
    <n v="26"/>
    <b v="0"/>
    <x v="5"/>
    <n v="5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40000"/>
    <n v="215"/>
    <x v="2"/>
    <x v="0"/>
    <s v="USD"/>
    <n v="1273356960"/>
    <n v="1268255751"/>
    <b v="0"/>
    <n v="4"/>
    <b v="0"/>
    <x v="5"/>
    <n v="1"/>
    <n v="53.75"/>
    <x v="0"/>
    <x v="5"/>
  </r>
  <r>
    <n v="501"/>
    <s v="World War 4"/>
    <s v="Based on the invention portfolio of a patented inventor World War Four is a look into the future of warfare and humanity as a whole"/>
    <n v="4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4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40000"/>
    <n v="114"/>
    <x v="2"/>
    <x v="1"/>
    <s v="GBP"/>
    <n v="1421498303"/>
    <n v="1418906303"/>
    <b v="0"/>
    <n v="9"/>
    <b v="0"/>
    <x v="5"/>
    <n v="0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400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40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40000"/>
    <n v="250"/>
    <x v="2"/>
    <x v="0"/>
    <s v="USD"/>
    <n v="1376140520"/>
    <n v="1373548520"/>
    <b v="0"/>
    <n v="1"/>
    <b v="0"/>
    <x v="5"/>
    <n v="1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40000"/>
    <n v="640"/>
    <x v="2"/>
    <x v="0"/>
    <s v="USD"/>
    <n v="1350687657"/>
    <n v="1346799657"/>
    <b v="0"/>
    <n v="10"/>
    <b v="0"/>
    <x v="5"/>
    <n v="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4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40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40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40000"/>
    <n v="150"/>
    <x v="2"/>
    <x v="0"/>
    <s v="USD"/>
    <n v="1365228982"/>
    <n v="1362640582"/>
    <b v="0"/>
    <n v="5"/>
    <b v="0"/>
    <x v="5"/>
    <n v="0"/>
    <n v="30"/>
    <x v="0"/>
    <x v="5"/>
  </r>
  <r>
    <n v="512"/>
    <s v="Otherkin The Animated Series"/>
    <s v="We have a fully developed 2D animated series that requires more professional animation. Our first 2 home-animated eps are up online."/>
    <n v="40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40000"/>
    <n v="6962"/>
    <x v="2"/>
    <x v="0"/>
    <s v="USD"/>
    <n v="1471244400"/>
    <n v="1467387705"/>
    <b v="0"/>
    <n v="68"/>
    <b v="0"/>
    <x v="5"/>
    <n v="17"/>
    <n v="102.38"/>
    <x v="0"/>
    <x v="5"/>
  </r>
  <r>
    <n v="514"/>
    <s v="I'm Sticking With You."/>
    <s v="A film created entirely out of paper, visual effects and found objects depicts how one man created a new life for himself."/>
    <n v="39400"/>
    <n v="50"/>
    <x v="2"/>
    <x v="5"/>
    <s v="CAD"/>
    <n v="1407595447"/>
    <n v="1405003447"/>
    <b v="0"/>
    <n v="3"/>
    <b v="0"/>
    <x v="5"/>
    <n v="0"/>
    <n v="16.670000000000002"/>
    <x v="0"/>
    <x v="5"/>
  </r>
  <r>
    <n v="515"/>
    <s v="A Tale of Faith - An Animated Short Film"/>
    <s v="A Tale of Faith is an animated short film based on the heartwarming tale by Rebbe Nachman of Breslov."/>
    <n v="39000"/>
    <n v="24651"/>
    <x v="2"/>
    <x v="0"/>
    <s v="USD"/>
    <n v="1451389601"/>
    <n v="1447933601"/>
    <b v="0"/>
    <n v="34"/>
    <b v="0"/>
    <x v="5"/>
    <n v="63"/>
    <n v="725.03"/>
    <x v="0"/>
    <x v="5"/>
  </r>
  <r>
    <n v="516"/>
    <s v="Shipmates"/>
    <s v="A big brother style comedy animation series starring famous seafarers"/>
    <n v="39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38888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38000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38000"/>
    <n v="2746"/>
    <x v="2"/>
    <x v="0"/>
    <s v="USD"/>
    <n v="1354699421"/>
    <n v="1352107421"/>
    <b v="0"/>
    <n v="70"/>
    <b v="0"/>
    <x v="5"/>
    <n v="7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38000"/>
    <n v="5105"/>
    <x v="0"/>
    <x v="1"/>
    <s v="GBP"/>
    <n v="1449766261"/>
    <n v="1447174261"/>
    <b v="0"/>
    <n v="34"/>
    <b v="1"/>
    <x v="6"/>
    <n v="13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38000"/>
    <n v="5232"/>
    <x v="0"/>
    <x v="0"/>
    <s v="USD"/>
    <n v="1477976340"/>
    <n v="1475460819"/>
    <b v="0"/>
    <n v="56"/>
    <b v="1"/>
    <x v="6"/>
    <n v="14"/>
    <n v="93.43"/>
    <x v="1"/>
    <x v="6"/>
  </r>
  <r>
    <n v="522"/>
    <s v="COMPASS PLAYERS"/>
    <s v="*** TO MAKE DONATIONS IN THE FUTURE                                   GO TO OUR WEBSITE: www.compassplayers.com ***"/>
    <n v="37956"/>
    <n v="3440"/>
    <x v="0"/>
    <x v="0"/>
    <s v="USD"/>
    <n v="1458518325"/>
    <n v="1456793925"/>
    <b v="0"/>
    <n v="31"/>
    <b v="1"/>
    <x v="6"/>
    <n v="9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37500"/>
    <n v="6030"/>
    <x v="0"/>
    <x v="0"/>
    <s v="USD"/>
    <n v="1442805076"/>
    <n v="1440213076"/>
    <b v="0"/>
    <n v="84"/>
    <b v="1"/>
    <x v="6"/>
    <n v="16"/>
    <n v="71.790000000000006"/>
    <x v="1"/>
    <x v="6"/>
  </r>
  <r>
    <n v="524"/>
    <s v="Zero Down"/>
    <s v="Angel on the Corner need YOUR help to raise Â£3,500 to take Zero Down by Sarah Hehir to the Edinburgh Fringe Festival this August!"/>
    <n v="37000"/>
    <n v="3803.55"/>
    <x v="0"/>
    <x v="1"/>
    <s v="GBP"/>
    <n v="1464801169"/>
    <n v="1462209169"/>
    <b v="0"/>
    <n v="130"/>
    <b v="1"/>
    <x v="6"/>
    <n v="10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37000"/>
    <n v="12000"/>
    <x v="0"/>
    <x v="0"/>
    <s v="USD"/>
    <n v="1410601041"/>
    <n v="1406713041"/>
    <b v="0"/>
    <n v="12"/>
    <b v="1"/>
    <x v="6"/>
    <n v="32"/>
    <n v="1000"/>
    <x v="1"/>
    <x v="6"/>
  </r>
  <r>
    <n v="526"/>
    <s v="Victory by Madicken Malm"/>
    <s v="We have a brand new play. We urgently need your help to fund our production, which opens at Theatre503 on August 18th."/>
    <n v="36400"/>
    <n v="1710"/>
    <x v="0"/>
    <x v="1"/>
    <s v="GBP"/>
    <n v="1438966800"/>
    <n v="1436278344"/>
    <b v="0"/>
    <n v="23"/>
    <b v="1"/>
    <x v="6"/>
    <n v="5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35500"/>
    <n v="10085"/>
    <x v="0"/>
    <x v="0"/>
    <s v="USD"/>
    <n v="1487347500"/>
    <n v="1484715366"/>
    <b v="0"/>
    <n v="158"/>
    <b v="1"/>
    <x v="6"/>
    <n v="28"/>
    <n v="63.83"/>
    <x v="1"/>
    <x v="6"/>
  </r>
  <r>
    <n v="528"/>
    <s v="Devastated No Matter What"/>
    <s v="A Festival Backed Production of a Full-Length Play."/>
    <n v="35000"/>
    <n v="1330"/>
    <x v="0"/>
    <x v="0"/>
    <s v="USD"/>
    <n v="1434921600"/>
    <n v="1433109907"/>
    <b v="0"/>
    <n v="30"/>
    <b v="1"/>
    <x v="6"/>
    <n v="4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35000"/>
    <n v="1565"/>
    <x v="0"/>
    <x v="5"/>
    <s v="CAD"/>
    <n v="1484110800"/>
    <n v="1482281094"/>
    <b v="0"/>
    <n v="18"/>
    <b v="1"/>
    <x v="6"/>
    <n v="4"/>
    <n v="86.94"/>
    <x v="1"/>
    <x v="6"/>
  </r>
  <r>
    <n v="530"/>
    <s v="Corners Grove"/>
    <s v="Corners Grove is a coming-of-age play about leaving home, gender identity and the death of Whitney Houston; will benefit Win NYC."/>
    <n v="35000"/>
    <n v="3670"/>
    <x v="0"/>
    <x v="0"/>
    <s v="USD"/>
    <n v="1435111200"/>
    <n v="1433254268"/>
    <b v="0"/>
    <n v="29"/>
    <b v="1"/>
    <x v="6"/>
    <n v="10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35000"/>
    <n v="4000"/>
    <x v="0"/>
    <x v="0"/>
    <s v="USD"/>
    <n v="1481957940"/>
    <n v="1478050429"/>
    <b v="0"/>
    <n v="31"/>
    <b v="1"/>
    <x v="6"/>
    <n v="11"/>
    <n v="129.03"/>
    <x v="1"/>
    <x v="6"/>
  </r>
  <r>
    <n v="532"/>
    <s v="Walken On Sunshine"/>
    <s v="A fast paced, comedic play about an anxiety-ridden filmmaker who lies to investors about having Christopher Walken in his film."/>
    <n v="35000"/>
    <n v="12325"/>
    <x v="0"/>
    <x v="0"/>
    <s v="USD"/>
    <n v="1463098208"/>
    <n v="1460506208"/>
    <b v="0"/>
    <n v="173"/>
    <b v="1"/>
    <x v="6"/>
    <n v="35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35000"/>
    <n v="2004"/>
    <x v="0"/>
    <x v="1"/>
    <s v="GBP"/>
    <n v="1463394365"/>
    <n v="1461320765"/>
    <b v="0"/>
    <n v="17"/>
    <b v="1"/>
    <x v="6"/>
    <n v="6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35000"/>
    <n v="15700"/>
    <x v="0"/>
    <x v="10"/>
    <s v="NOK"/>
    <n v="1446418800"/>
    <n v="1443036470"/>
    <b v="0"/>
    <n v="48"/>
    <b v="1"/>
    <x v="6"/>
    <n v="45"/>
    <n v="327.08"/>
    <x v="1"/>
    <x v="6"/>
  </r>
  <r>
    <n v="535"/>
    <s v="Astronauts of Hartlepool: a Brexit sci-fi for VAULT 2017"/>
    <s v="Weâ€™re producing a Northern Brexit sci-fi play for VAULT festival 2017 and we need your help!"/>
    <n v="35000"/>
    <n v="2050"/>
    <x v="0"/>
    <x v="1"/>
    <s v="GBP"/>
    <n v="1483707905"/>
    <n v="1481115905"/>
    <b v="0"/>
    <n v="59"/>
    <b v="1"/>
    <x v="6"/>
    <n v="6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5000"/>
    <n v="3902.5"/>
    <x v="0"/>
    <x v="1"/>
    <s v="GBP"/>
    <n v="1438624800"/>
    <n v="1435133807"/>
    <b v="0"/>
    <n v="39"/>
    <b v="1"/>
    <x v="6"/>
    <n v="11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35000"/>
    <n v="2410"/>
    <x v="0"/>
    <x v="0"/>
    <s v="USD"/>
    <n v="1446665191"/>
    <n v="1444069591"/>
    <b v="0"/>
    <n v="59"/>
    <b v="1"/>
    <x v="6"/>
    <n v="7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35000"/>
    <n v="15121"/>
    <x v="0"/>
    <x v="0"/>
    <s v="USD"/>
    <n v="1463166263"/>
    <n v="1460574263"/>
    <b v="0"/>
    <n v="60"/>
    <b v="1"/>
    <x v="6"/>
    <n v="43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35000"/>
    <n v="503.22"/>
    <x v="0"/>
    <x v="1"/>
    <s v="GBP"/>
    <n v="1467681107"/>
    <n v="1465866707"/>
    <b v="0"/>
    <n v="20"/>
    <b v="1"/>
    <x v="6"/>
    <n v="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3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35000"/>
    <n v="25"/>
    <x v="2"/>
    <x v="0"/>
    <s v="USD"/>
    <n v="1446080834"/>
    <n v="1443488834"/>
    <b v="0"/>
    <n v="1"/>
    <b v="0"/>
    <x v="7"/>
    <n v="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35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35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35000"/>
    <n v="6"/>
    <x v="2"/>
    <x v="0"/>
    <s v="USD"/>
    <n v="1467647160"/>
    <n v="1465055160"/>
    <b v="0"/>
    <n v="2"/>
    <b v="0"/>
    <x v="7"/>
    <n v="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35000"/>
    <n v="13692"/>
    <x v="2"/>
    <x v="6"/>
    <s v="EUR"/>
    <n v="1447600389"/>
    <n v="1444140789"/>
    <b v="0"/>
    <n v="34"/>
    <b v="0"/>
    <x v="7"/>
    <n v="39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35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350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35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35000"/>
    <n v="68"/>
    <x v="2"/>
    <x v="1"/>
    <s v="GBP"/>
    <n v="1436368622"/>
    <n v="1433776622"/>
    <b v="0"/>
    <n v="8"/>
    <b v="0"/>
    <x v="7"/>
    <n v="0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35000"/>
    <n v="35"/>
    <x v="2"/>
    <x v="5"/>
    <s v="CAD"/>
    <n v="1485838800"/>
    <n v="1484756245"/>
    <b v="0"/>
    <n v="4"/>
    <b v="0"/>
    <x v="7"/>
    <n v="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35000"/>
    <n v="3781"/>
    <x v="2"/>
    <x v="0"/>
    <s v="USD"/>
    <n v="1438451580"/>
    <n v="1434609424"/>
    <b v="0"/>
    <n v="28"/>
    <b v="0"/>
    <x v="7"/>
    <n v="11"/>
    <n v="135.04"/>
    <x v="2"/>
    <x v="7"/>
  </r>
  <r>
    <n v="552"/>
    <s v="Spinnable Social Media"/>
    <s v="Axoral is a 3d interactive social media interface, with the potential to be so much more, but we need your help!"/>
    <n v="3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3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5000"/>
    <n v="1416"/>
    <x v="2"/>
    <x v="0"/>
    <s v="USD"/>
    <n v="1413735972"/>
    <n v="1411143972"/>
    <b v="0"/>
    <n v="22"/>
    <b v="0"/>
    <x v="7"/>
    <n v="4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350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35000"/>
    <n v="200"/>
    <x v="2"/>
    <x v="0"/>
    <s v="USD"/>
    <n v="1452112717"/>
    <n v="1449520717"/>
    <b v="0"/>
    <n v="1"/>
    <b v="0"/>
    <x v="7"/>
    <n v="1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35000"/>
    <n v="1366"/>
    <x v="2"/>
    <x v="12"/>
    <s v="EUR"/>
    <n v="1480721803"/>
    <n v="1478126203"/>
    <b v="0"/>
    <n v="20"/>
    <b v="0"/>
    <x v="7"/>
    <n v="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3500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35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35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3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35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3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35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3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3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35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350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34000"/>
    <n v="20"/>
    <x v="2"/>
    <x v="5"/>
    <s v="CAD"/>
    <n v="1451679612"/>
    <n v="1449087612"/>
    <b v="0"/>
    <n v="1"/>
    <b v="0"/>
    <x v="7"/>
    <n v="0"/>
    <n v="20"/>
    <x v="2"/>
    <x v="7"/>
  </r>
  <r>
    <n v="570"/>
    <s v="Relaunching in May"/>
    <s v="Humans have AM/FM/Satellite radio, kids have radio Disney, pets have DogCatRadio."/>
    <n v="335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33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330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33000"/>
    <n v="346"/>
    <x v="2"/>
    <x v="0"/>
    <s v="USD"/>
    <n v="1421543520"/>
    <n v="1416445931"/>
    <b v="0"/>
    <n v="9"/>
    <b v="0"/>
    <x v="7"/>
    <n v="1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33000"/>
    <n v="80"/>
    <x v="2"/>
    <x v="1"/>
    <s v="GBP"/>
    <n v="1476873507"/>
    <n v="1474281507"/>
    <b v="0"/>
    <n v="4"/>
    <b v="0"/>
    <x v="7"/>
    <n v="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32768"/>
    <n v="259"/>
    <x v="2"/>
    <x v="12"/>
    <s v="EUR"/>
    <n v="1434213443"/>
    <n v="1431621443"/>
    <b v="0"/>
    <n v="4"/>
    <b v="0"/>
    <x v="7"/>
    <n v="1"/>
    <n v="64.75"/>
    <x v="2"/>
    <x v="7"/>
  </r>
  <r>
    <n v="576"/>
    <s v="Uthtopia"/>
    <s v="UthTopia Is a social media organization that believes in positive online usage, youth mentorship, and youth empowerment."/>
    <n v="325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3236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32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3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1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310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3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30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30000"/>
    <n v="10"/>
    <x v="2"/>
    <x v="0"/>
    <s v="USD"/>
    <n v="1426522316"/>
    <n v="1423933916"/>
    <b v="0"/>
    <n v="2"/>
    <b v="0"/>
    <x v="7"/>
    <n v="0"/>
    <n v="5"/>
    <x v="2"/>
    <x v="7"/>
  </r>
  <r>
    <n v="585"/>
    <s v="Link Card"/>
    <s v="SAVE UP TO 40% WHEN YOU SPEND!_x000a__x000a_PRE-ORDER YOUR LINK CARD TODAY"/>
    <n v="30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30000"/>
    <n v="56"/>
    <x v="2"/>
    <x v="0"/>
    <s v="USD"/>
    <n v="1424032207"/>
    <n v="1421440207"/>
    <b v="0"/>
    <n v="4"/>
    <b v="0"/>
    <x v="7"/>
    <n v="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30000"/>
    <n v="301"/>
    <x v="2"/>
    <x v="13"/>
    <s v="EUR"/>
    <n v="1479410886"/>
    <n v="1474223286"/>
    <b v="0"/>
    <n v="2"/>
    <b v="0"/>
    <x v="7"/>
    <n v="1"/>
    <n v="150.5"/>
    <x v="2"/>
    <x v="7"/>
  </r>
  <r>
    <n v="589"/>
    <s v="Get Neighborly"/>
    <s v="Services closer than you think..."/>
    <n v="300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30000"/>
    <n v="223"/>
    <x v="2"/>
    <x v="1"/>
    <s v="GBP"/>
    <n v="1454936460"/>
    <n v="1452259131"/>
    <b v="0"/>
    <n v="9"/>
    <b v="0"/>
    <x v="7"/>
    <n v="1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3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30000"/>
    <n v="250"/>
    <x v="2"/>
    <x v="0"/>
    <s v="USD"/>
    <n v="1417584860"/>
    <n v="1414992860"/>
    <b v="0"/>
    <n v="1"/>
    <b v="0"/>
    <x v="7"/>
    <n v="1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30000"/>
    <n v="115"/>
    <x v="2"/>
    <x v="1"/>
    <s v="GBP"/>
    <n v="1428333345"/>
    <n v="1425744945"/>
    <b v="0"/>
    <n v="7"/>
    <b v="0"/>
    <x v="7"/>
    <n v="0"/>
    <n v="16.43"/>
    <x v="2"/>
    <x v="7"/>
  </r>
  <r>
    <n v="594"/>
    <s v="Unleashed Fitness"/>
    <s v="Creating a fitness site that will change the fitness game forever!"/>
    <n v="30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30000"/>
    <n v="426"/>
    <x v="2"/>
    <x v="0"/>
    <s v="USD"/>
    <n v="1430703638"/>
    <n v="1426815638"/>
    <b v="0"/>
    <n v="8"/>
    <b v="0"/>
    <x v="7"/>
    <n v="1"/>
    <n v="53.25"/>
    <x v="2"/>
    <x v="7"/>
  </r>
  <r>
    <n v="596"/>
    <s v="DigitaliBook free library"/>
    <s v="We present digitaibook,com site which can become a free electronic library with your help,"/>
    <n v="3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300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30000"/>
    <n v="850"/>
    <x v="2"/>
    <x v="0"/>
    <s v="USD"/>
    <n v="1417737781"/>
    <n v="1415145781"/>
    <b v="0"/>
    <n v="7"/>
    <b v="0"/>
    <x v="7"/>
    <n v="3"/>
    <n v="121.43"/>
    <x v="2"/>
    <x v="7"/>
  </r>
  <r>
    <n v="599"/>
    <s v="Mail 4 Jail"/>
    <s v="We send care packages to incarcerated individuals throughout the country that include specific items hand picked by the sender."/>
    <n v="3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30000"/>
    <n v="100"/>
    <x v="1"/>
    <x v="0"/>
    <s v="USD"/>
    <n v="1431198562"/>
    <n v="1426014562"/>
    <b v="0"/>
    <n v="1"/>
    <b v="0"/>
    <x v="7"/>
    <n v="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30000"/>
    <n v="140"/>
    <x v="1"/>
    <x v="5"/>
    <s v="CAD"/>
    <n v="1419626139"/>
    <n v="1417034139"/>
    <b v="0"/>
    <n v="6"/>
    <b v="0"/>
    <x v="7"/>
    <n v="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3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30000"/>
    <n v="590.02"/>
    <x v="1"/>
    <x v="0"/>
    <s v="USD"/>
    <n v="1408029623"/>
    <n v="1405437623"/>
    <b v="0"/>
    <n v="13"/>
    <b v="0"/>
    <x v="7"/>
    <n v="2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300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30000"/>
    <n v="131"/>
    <x v="1"/>
    <x v="0"/>
    <s v="USD"/>
    <n v="1440318908"/>
    <n v="1436430908"/>
    <b v="0"/>
    <n v="8"/>
    <b v="0"/>
    <x v="7"/>
    <n v="0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30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3000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30000"/>
    <n v="1461"/>
    <x v="1"/>
    <x v="0"/>
    <s v="USD"/>
    <n v="1434405980"/>
    <n v="1431813980"/>
    <b v="0"/>
    <n v="5"/>
    <b v="0"/>
    <x v="7"/>
    <n v="5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30000"/>
    <n v="5"/>
    <x v="1"/>
    <x v="1"/>
    <s v="GBP"/>
    <n v="1448761744"/>
    <n v="1446166144"/>
    <b v="0"/>
    <n v="1"/>
    <b v="0"/>
    <x v="7"/>
    <n v="0"/>
    <n v="5"/>
    <x v="2"/>
    <x v="7"/>
  </r>
  <r>
    <n v="610"/>
    <s v="UniteChrist (Canceled)"/>
    <s v="We are creating a Christian social network to empower, educate, and connect Christians all over the world."/>
    <n v="30000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3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3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30000"/>
    <n v="12818"/>
    <x v="1"/>
    <x v="0"/>
    <s v="USD"/>
    <n v="1443675540"/>
    <n v="1441022120"/>
    <b v="0"/>
    <n v="121"/>
    <b v="0"/>
    <x v="7"/>
    <n v="43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3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30000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30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30000"/>
    <n v="60"/>
    <x v="1"/>
    <x v="1"/>
    <s v="GBP"/>
    <n v="1431072843"/>
    <n v="1427184843"/>
    <b v="0"/>
    <n v="3"/>
    <b v="0"/>
    <x v="7"/>
    <n v="0"/>
    <n v="20"/>
    <x v="2"/>
    <x v="7"/>
  </r>
  <r>
    <n v="618"/>
    <s v="Y2Y Tutors (Canceled)"/>
    <s v="With the cost of education seemingly always on the rise, Y2Y aims to ensure that no student will be left behind through peer tutoring."/>
    <n v="300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3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30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30000"/>
    <n v="341"/>
    <x v="1"/>
    <x v="0"/>
    <s v="USD"/>
    <n v="1467398138"/>
    <n v="1465670138"/>
    <b v="0"/>
    <n v="9"/>
    <b v="0"/>
    <x v="7"/>
    <n v="1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30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30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30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30000"/>
    <n v="4345"/>
    <x v="1"/>
    <x v="0"/>
    <s v="USD"/>
    <n v="1439644920"/>
    <n v="1436793939"/>
    <b v="0"/>
    <n v="39"/>
    <b v="0"/>
    <x v="7"/>
    <n v="14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3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30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30000"/>
    <n v="350"/>
    <x v="1"/>
    <x v="2"/>
    <s v="AUD"/>
    <n v="1463239108"/>
    <n v="1460647108"/>
    <b v="0"/>
    <n v="3"/>
    <b v="0"/>
    <x v="7"/>
    <n v="1"/>
    <n v="116.67"/>
    <x v="2"/>
    <x v="7"/>
  </r>
  <r>
    <n v="630"/>
    <s v="Ecosteader (Canceled)"/>
    <s v="Land development network for an eco-conscious collective. Community portal features ideas on lean design, green building, urban ecology"/>
    <n v="30000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30000"/>
    <n v="690"/>
    <x v="1"/>
    <x v="5"/>
    <s v="CAD"/>
    <n v="1464460329"/>
    <n v="1461954729"/>
    <b v="0"/>
    <n v="9"/>
    <b v="0"/>
    <x v="7"/>
    <n v="2"/>
    <n v="76.67"/>
    <x v="2"/>
    <x v="7"/>
  </r>
  <r>
    <n v="632"/>
    <s v="UniWherse.com - Bring students future (Canceled)"/>
    <s v="Our goal is to create a system, students can find universities that best match their interests."/>
    <n v="3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30000"/>
    <n v="1245"/>
    <x v="1"/>
    <x v="0"/>
    <s v="USD"/>
    <n v="1466204400"/>
    <n v="1463469062"/>
    <b v="0"/>
    <n v="25"/>
    <b v="0"/>
    <x v="7"/>
    <n v="4"/>
    <n v="49.8"/>
    <x v="2"/>
    <x v="7"/>
  </r>
  <r>
    <n v="634"/>
    <s v="pitchtograndma (Canceled)"/>
    <s v="We help companies to explain what they do in simple, grandma-would-understand terms."/>
    <n v="30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30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30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3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3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3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30000"/>
    <n v="101"/>
    <x v="0"/>
    <x v="6"/>
    <s v="EUR"/>
    <n v="1480028400"/>
    <n v="1478685915"/>
    <b v="0"/>
    <n v="2"/>
    <b v="1"/>
    <x v="8"/>
    <n v="0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30000"/>
    <n v="47665"/>
    <x v="0"/>
    <x v="0"/>
    <s v="USD"/>
    <n v="1439473248"/>
    <n v="1436881248"/>
    <b v="0"/>
    <n v="315"/>
    <b v="1"/>
    <x v="8"/>
    <n v="15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30000"/>
    <n v="292097"/>
    <x v="0"/>
    <x v="12"/>
    <s v="EUR"/>
    <n v="1439998674"/>
    <n v="1436888274"/>
    <b v="0"/>
    <n v="2174"/>
    <b v="1"/>
    <x v="8"/>
    <n v="974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30000"/>
    <n v="26452"/>
    <x v="0"/>
    <x v="0"/>
    <s v="USD"/>
    <n v="1433085875"/>
    <n v="1428333875"/>
    <b v="0"/>
    <n v="152"/>
    <b v="1"/>
    <x v="8"/>
    <n v="88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30000"/>
    <n v="75029.48"/>
    <x v="0"/>
    <x v="0"/>
    <s v="USD"/>
    <n v="1414544400"/>
    <n v="1410883139"/>
    <b v="0"/>
    <n v="1021"/>
    <b v="1"/>
    <x v="8"/>
    <n v="250"/>
    <n v="73.489999999999995"/>
    <x v="2"/>
    <x v="8"/>
  </r>
  <r>
    <n v="645"/>
    <s v="Carbon Fiber Collar Stays"/>
    <s v="Ever wanted to own something made out of carbon fiber? Now you can!"/>
    <n v="30000"/>
    <n v="5574"/>
    <x v="0"/>
    <x v="0"/>
    <s v="USD"/>
    <n v="1470962274"/>
    <n v="1468370274"/>
    <b v="0"/>
    <n v="237"/>
    <b v="1"/>
    <x v="8"/>
    <n v="1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30000"/>
    <n v="1055.01"/>
    <x v="0"/>
    <x v="0"/>
    <s v="USD"/>
    <n v="1407788867"/>
    <n v="1405196867"/>
    <b v="0"/>
    <n v="27"/>
    <b v="1"/>
    <x v="8"/>
    <n v="4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30000"/>
    <n v="2141"/>
    <x v="0"/>
    <x v="5"/>
    <s v="CAD"/>
    <n v="1458235549"/>
    <n v="1455647149"/>
    <b v="0"/>
    <n v="17"/>
    <b v="1"/>
    <x v="8"/>
    <n v="7"/>
    <n v="125.94"/>
    <x v="2"/>
    <x v="8"/>
  </r>
  <r>
    <n v="648"/>
    <s v="Audio Jacket"/>
    <s v="Get ready for the next product that you canâ€™t live without"/>
    <n v="30000"/>
    <n v="44388"/>
    <x v="0"/>
    <x v="0"/>
    <s v="USD"/>
    <n v="1413304708"/>
    <n v="1410280708"/>
    <b v="0"/>
    <n v="27"/>
    <b v="1"/>
    <x v="8"/>
    <n v="148"/>
    <n v="1644"/>
    <x v="2"/>
    <x v="8"/>
  </r>
  <r>
    <n v="649"/>
    <s v="VIVO Solar Bag"/>
    <s v="A backpack with a built in solar panel to charge any USB device. Includes removable battery pack, USB cable, and 7 different adapters!"/>
    <n v="30000"/>
    <n v="3499"/>
    <x v="0"/>
    <x v="0"/>
    <s v="USD"/>
    <n v="1410904413"/>
    <n v="1409090013"/>
    <b v="0"/>
    <n v="82"/>
    <b v="1"/>
    <x v="8"/>
    <n v="12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30000"/>
    <n v="1686"/>
    <x v="0"/>
    <x v="0"/>
    <s v="USD"/>
    <n v="1418953984"/>
    <n v="1413766384"/>
    <b v="0"/>
    <n v="48"/>
    <b v="1"/>
    <x v="8"/>
    <n v="6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30000"/>
    <n v="25132"/>
    <x v="0"/>
    <x v="0"/>
    <s v="USD"/>
    <n v="1418430311"/>
    <n v="1415838311"/>
    <b v="0"/>
    <n v="105"/>
    <b v="1"/>
    <x v="8"/>
    <n v="84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0"/>
    <n v="3014"/>
    <x v="0"/>
    <x v="0"/>
    <s v="USD"/>
    <n v="1480613650"/>
    <n v="1478018050"/>
    <b v="0"/>
    <n v="28"/>
    <b v="1"/>
    <x v="8"/>
    <n v="1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29000"/>
    <n v="106084.5"/>
    <x v="0"/>
    <x v="0"/>
    <s v="USD"/>
    <n v="1440082240"/>
    <n v="1436885440"/>
    <b v="0"/>
    <n v="1107"/>
    <b v="1"/>
    <x v="8"/>
    <n v="366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29000"/>
    <n v="32075"/>
    <x v="0"/>
    <x v="0"/>
    <s v="USD"/>
    <n v="1436396313"/>
    <n v="1433804313"/>
    <b v="0"/>
    <n v="1013"/>
    <b v="1"/>
    <x v="8"/>
    <n v="111"/>
    <n v="31.66"/>
    <x v="2"/>
    <x v="8"/>
  </r>
  <r>
    <n v="655"/>
    <s v="Spark: The Watch That Keeps You Awake"/>
    <s v="Meet Spark: The friendly companion that helps you stay awake during the day. Re-released with new features!"/>
    <n v="28888"/>
    <n v="11751"/>
    <x v="0"/>
    <x v="0"/>
    <s v="USD"/>
    <n v="1426197512"/>
    <n v="1423609112"/>
    <b v="0"/>
    <n v="274"/>
    <b v="1"/>
    <x v="8"/>
    <n v="41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28450"/>
    <n v="10678"/>
    <x v="0"/>
    <x v="0"/>
    <s v="USD"/>
    <n v="1460917119"/>
    <n v="1455736719"/>
    <b v="0"/>
    <n v="87"/>
    <b v="1"/>
    <x v="8"/>
    <n v="38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28000"/>
    <n v="18855"/>
    <x v="0"/>
    <x v="0"/>
    <s v="USD"/>
    <n v="1450901872"/>
    <n v="1448309872"/>
    <b v="0"/>
    <n v="99"/>
    <b v="1"/>
    <x v="8"/>
    <n v="67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000"/>
    <n v="30177"/>
    <x v="0"/>
    <x v="0"/>
    <s v="USD"/>
    <n v="1437933600"/>
    <n v="1435117889"/>
    <b v="0"/>
    <n v="276"/>
    <b v="1"/>
    <x v="8"/>
    <n v="108"/>
    <n v="109.34"/>
    <x v="2"/>
    <x v="8"/>
  </r>
  <r>
    <n v="659"/>
    <s v="Lulu Watch Designs - Apple Watch"/>
    <s v="Sync up your lifestyle"/>
    <n v="28000"/>
    <n v="3017"/>
    <x v="0"/>
    <x v="0"/>
    <s v="USD"/>
    <n v="1440339295"/>
    <n v="1437747295"/>
    <b v="0"/>
    <n v="21"/>
    <b v="1"/>
    <x v="8"/>
    <n v="1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28000"/>
    <n v="1529"/>
    <x v="2"/>
    <x v="0"/>
    <s v="USD"/>
    <n v="1415558879"/>
    <n v="1412963279"/>
    <b v="0"/>
    <n v="18"/>
    <b v="0"/>
    <x v="8"/>
    <n v="5"/>
    <n v="84.94"/>
    <x v="2"/>
    <x v="8"/>
  </r>
  <r>
    <n v="661"/>
    <s v="AirString"/>
    <s v="AirString keeps your AirPods from getting lost by keeping the pair together with a  durable and premium quality string."/>
    <n v="28000"/>
    <n v="95"/>
    <x v="2"/>
    <x v="0"/>
    <s v="USD"/>
    <n v="1477236559"/>
    <n v="1474644559"/>
    <b v="0"/>
    <n v="9"/>
    <b v="0"/>
    <x v="8"/>
    <n v="0"/>
    <n v="10.56"/>
    <x v="2"/>
    <x v="8"/>
  </r>
  <r>
    <n v="662"/>
    <s v="LW - the cool luminescent band with a watch"/>
    <s v="A stylish, durable safety light band on your wrist or ankle holds a watch or another modular accessory."/>
    <n v="28000"/>
    <n v="156"/>
    <x v="2"/>
    <x v="0"/>
    <s v="USD"/>
    <n v="1421404247"/>
    <n v="1418812247"/>
    <b v="0"/>
    <n v="4"/>
    <b v="0"/>
    <x v="8"/>
    <n v="1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8000"/>
    <n v="700"/>
    <x v="2"/>
    <x v="8"/>
    <s v="DKK"/>
    <n v="1437250456"/>
    <n v="1434658456"/>
    <b v="0"/>
    <n v="7"/>
    <b v="0"/>
    <x v="8"/>
    <n v="3"/>
    <n v="100"/>
    <x v="2"/>
    <x v="8"/>
  </r>
  <r>
    <n v="664"/>
    <s v="Oregon Babyâ„¢ Diapers"/>
    <s v="Save Oregon Babyâ„¢ Diapers, a handmade business, run by awesome moms in Southern Oregon, from permanently closing!"/>
    <n v="27800"/>
    <n v="904"/>
    <x v="2"/>
    <x v="0"/>
    <s v="USD"/>
    <n v="1428940775"/>
    <n v="1426348775"/>
    <b v="0"/>
    <n v="29"/>
    <b v="0"/>
    <x v="8"/>
    <n v="3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27500"/>
    <n v="1864"/>
    <x v="2"/>
    <x v="0"/>
    <s v="USD"/>
    <n v="1484327061"/>
    <n v="1479143061"/>
    <b v="0"/>
    <n v="12"/>
    <b v="0"/>
    <x v="8"/>
    <n v="7"/>
    <n v="155.33000000000001"/>
    <x v="2"/>
    <x v="8"/>
  </r>
  <r>
    <n v="666"/>
    <s v="Ducky Diapers"/>
    <s v="Have you ever dreamed of having a pet duckling, but concerned about all the pooping, here is a a solution to help solve that issue."/>
    <n v="27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27000"/>
    <n v="5010"/>
    <x v="2"/>
    <x v="13"/>
    <s v="EUR"/>
    <n v="1477731463"/>
    <n v="1474275463"/>
    <b v="0"/>
    <n v="28"/>
    <b v="0"/>
    <x v="8"/>
    <n v="19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27000"/>
    <n v="684"/>
    <x v="2"/>
    <x v="0"/>
    <s v="USD"/>
    <n v="1431374222"/>
    <n v="1427486222"/>
    <b v="0"/>
    <n v="25"/>
    <b v="0"/>
    <x v="8"/>
    <n v="3"/>
    <n v="27.36"/>
    <x v="2"/>
    <x v="8"/>
  </r>
  <r>
    <n v="669"/>
    <s v="Christian DiLusso Watches"/>
    <s v="Beautiful automatic watches, made for every moment._x000a_Sports, business, casual.....it fits every moment of your life."/>
    <n v="27000"/>
    <n v="43015"/>
    <x v="2"/>
    <x v="11"/>
    <s v="SEK"/>
    <n v="1467817258"/>
    <n v="1465225258"/>
    <b v="0"/>
    <n v="28"/>
    <b v="0"/>
    <x v="8"/>
    <n v="15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26500"/>
    <n v="26349"/>
    <x v="2"/>
    <x v="13"/>
    <s v="EUR"/>
    <n v="1466323800"/>
    <n v="1463418120"/>
    <b v="0"/>
    <n v="310"/>
    <b v="0"/>
    <x v="8"/>
    <n v="9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26500"/>
    <n v="11828"/>
    <x v="2"/>
    <x v="0"/>
    <s v="USD"/>
    <n v="1421208000"/>
    <n v="1418315852"/>
    <b v="0"/>
    <n v="15"/>
    <b v="0"/>
    <x v="8"/>
    <n v="4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26000"/>
    <n v="10814"/>
    <x v="2"/>
    <x v="0"/>
    <s v="USD"/>
    <n v="1420088340"/>
    <n v="1417410964"/>
    <b v="0"/>
    <n v="215"/>
    <b v="0"/>
    <x v="8"/>
    <n v="4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26000"/>
    <n v="205"/>
    <x v="2"/>
    <x v="0"/>
    <s v="USD"/>
    <n v="1409602217"/>
    <n v="1405714217"/>
    <b v="0"/>
    <n v="3"/>
    <b v="0"/>
    <x v="8"/>
    <n v="1"/>
    <n v="68.33"/>
    <x v="2"/>
    <x v="8"/>
  </r>
  <r>
    <n v="674"/>
    <s v="Something To Wear For Hearing Sounds By Feeling Vibrations"/>
    <s v="Listen to sounds by feeling an array of vibrational patterns against your body."/>
    <n v="26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26000"/>
    <n v="891"/>
    <x v="2"/>
    <x v="0"/>
    <s v="USD"/>
    <n v="1420095540"/>
    <n v="1417558804"/>
    <b v="0"/>
    <n v="26"/>
    <b v="0"/>
    <x v="8"/>
    <n v="3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26000"/>
    <n v="1471"/>
    <x v="2"/>
    <x v="5"/>
    <s v="CAD"/>
    <n v="1423333581"/>
    <n v="1420741581"/>
    <b v="0"/>
    <n v="24"/>
    <b v="0"/>
    <x v="8"/>
    <n v="6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25000"/>
    <n v="12792"/>
    <x v="2"/>
    <x v="13"/>
    <s v="EUR"/>
    <n v="1467106895"/>
    <n v="1463218895"/>
    <b v="0"/>
    <n v="96"/>
    <b v="0"/>
    <x v="8"/>
    <n v="5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5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25000"/>
    <n v="8827"/>
    <x v="2"/>
    <x v="0"/>
    <s v="USD"/>
    <n v="1472920909"/>
    <n v="1467736909"/>
    <b v="0"/>
    <n v="94"/>
    <b v="0"/>
    <x v="8"/>
    <n v="3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25000"/>
    <n v="19434"/>
    <x v="2"/>
    <x v="0"/>
    <s v="USD"/>
    <n v="1410955331"/>
    <n v="1407931331"/>
    <b v="0"/>
    <n v="129"/>
    <b v="0"/>
    <x v="8"/>
    <n v="78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25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2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25000"/>
    <n v="23948"/>
    <x v="2"/>
    <x v="0"/>
    <s v="USD"/>
    <n v="1406257200"/>
    <n v="1403176891"/>
    <b v="0"/>
    <n v="135"/>
    <b v="0"/>
    <x v="8"/>
    <n v="96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5000"/>
    <n v="553"/>
    <x v="2"/>
    <x v="0"/>
    <s v="USD"/>
    <n v="1421095672"/>
    <n v="1417207672"/>
    <b v="0"/>
    <n v="10"/>
    <b v="0"/>
    <x v="8"/>
    <n v="2"/>
    <n v="55.3"/>
    <x v="2"/>
    <x v="8"/>
  </r>
  <r>
    <n v="686"/>
    <s v="Vivi di Cuore - Heart Rate Watch"/>
    <s v="La tua giornata sportiva monitorata nel tuo polso??!!!_x000a_Rendiamolo possibile... VIVI DI CUORE --- All MADE in ITALY"/>
    <n v="25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25000"/>
    <n v="3550"/>
    <x v="2"/>
    <x v="14"/>
    <s v="MXN"/>
    <n v="1486317653"/>
    <n v="1481133653"/>
    <b v="0"/>
    <n v="6"/>
    <b v="0"/>
    <x v="8"/>
    <n v="1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5000"/>
    <n v="14598"/>
    <x v="2"/>
    <x v="0"/>
    <s v="USD"/>
    <n v="1444876253"/>
    <n v="1442284253"/>
    <b v="0"/>
    <n v="36"/>
    <b v="0"/>
    <x v="8"/>
    <n v="58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5000"/>
    <n v="115297.5"/>
    <x v="2"/>
    <x v="0"/>
    <s v="USD"/>
    <n v="1481173140"/>
    <n v="1478016097"/>
    <b v="0"/>
    <n v="336"/>
    <b v="0"/>
    <x v="8"/>
    <n v="461"/>
    <n v="343.15"/>
    <x v="2"/>
    <x v="8"/>
  </r>
  <r>
    <n v="690"/>
    <s v="BLOXSHIELD"/>
    <s v="A radiation shield for your fitness tracker, smartwatch or other wearable smart device"/>
    <n v="25000"/>
    <n v="2468"/>
    <x v="2"/>
    <x v="0"/>
    <s v="USD"/>
    <n v="1473400800"/>
    <n v="1469718841"/>
    <b v="0"/>
    <n v="34"/>
    <b v="0"/>
    <x v="8"/>
    <n v="10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25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5000"/>
    <n v="1306"/>
    <x v="2"/>
    <x v="1"/>
    <s v="GBP"/>
    <n v="1482397263"/>
    <n v="1479805263"/>
    <b v="0"/>
    <n v="201"/>
    <b v="0"/>
    <x v="8"/>
    <n v="5"/>
    <n v="6.5"/>
    <x v="2"/>
    <x v="8"/>
  </r>
  <r>
    <n v="693"/>
    <s v="Prana: Wearable for Breathing and Posture"/>
    <s v="Prana is the first wearable combining breath and posture tracking to make your sitting time count."/>
    <n v="25000"/>
    <n v="35338"/>
    <x v="2"/>
    <x v="0"/>
    <s v="USD"/>
    <n v="1430421827"/>
    <n v="1427829827"/>
    <b v="0"/>
    <n v="296"/>
    <b v="0"/>
    <x v="8"/>
    <n v="141"/>
    <n v="119.39"/>
    <x v="2"/>
    <x v="8"/>
  </r>
  <r>
    <n v="694"/>
    <s v="Airlock bike helmet"/>
    <s v="You can control how much air enters the helmet by opening or closing the vents. This is very useful in bad weather, or for competition."/>
    <n v="25000"/>
    <n v="590"/>
    <x v="2"/>
    <x v="0"/>
    <s v="USD"/>
    <n v="1485964559"/>
    <n v="1483372559"/>
    <b v="0"/>
    <n v="7"/>
    <b v="0"/>
    <x v="8"/>
    <n v="2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25000"/>
    <n v="636"/>
    <x v="2"/>
    <x v="0"/>
    <s v="USD"/>
    <n v="1414758620"/>
    <n v="1412166620"/>
    <b v="0"/>
    <n v="7"/>
    <b v="0"/>
    <x v="8"/>
    <n v="3"/>
    <n v="90.86"/>
    <x v="2"/>
    <x v="8"/>
  </r>
  <r>
    <n v="696"/>
    <s v="trustee"/>
    <s v="Show your fidelity by wearing the Trustee rings! Show where you are (at)!"/>
    <n v="2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25000"/>
    <n v="2319"/>
    <x v="2"/>
    <x v="12"/>
    <s v="EUR"/>
    <n v="1454502789"/>
    <n v="1453206789"/>
    <b v="0"/>
    <n v="114"/>
    <b v="0"/>
    <x v="8"/>
    <n v="9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25000"/>
    <n v="15390"/>
    <x v="2"/>
    <x v="0"/>
    <s v="USD"/>
    <n v="1411005600"/>
    <n v="1408141245"/>
    <b v="0"/>
    <n v="29"/>
    <b v="0"/>
    <x v="8"/>
    <n v="62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25000"/>
    <n v="107148.74"/>
    <x v="2"/>
    <x v="0"/>
    <s v="USD"/>
    <n v="1385136000"/>
    <n v="1381923548"/>
    <b v="0"/>
    <n v="890"/>
    <b v="0"/>
    <x v="8"/>
    <n v="429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25000"/>
    <n v="403"/>
    <x v="2"/>
    <x v="3"/>
    <s v="EUR"/>
    <n v="1484065881"/>
    <n v="1481473881"/>
    <b v="0"/>
    <n v="31"/>
    <b v="0"/>
    <x v="8"/>
    <n v="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5000"/>
    <n v="6118"/>
    <x v="2"/>
    <x v="1"/>
    <s v="GBP"/>
    <n v="1406130880"/>
    <n v="1403538880"/>
    <b v="0"/>
    <n v="21"/>
    <b v="0"/>
    <x v="8"/>
    <n v="24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25000"/>
    <n v="4622.01"/>
    <x v="2"/>
    <x v="0"/>
    <s v="USD"/>
    <n v="1480011987"/>
    <n v="1477416387"/>
    <b v="0"/>
    <n v="37"/>
    <b v="0"/>
    <x v="8"/>
    <n v="18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25000"/>
    <n v="837"/>
    <x v="2"/>
    <x v="0"/>
    <s v="USD"/>
    <n v="1485905520"/>
    <n v="1481150949"/>
    <b v="0"/>
    <n v="7"/>
    <b v="0"/>
    <x v="8"/>
    <n v="3"/>
    <n v="119.57"/>
    <x v="2"/>
    <x v="8"/>
  </r>
  <r>
    <n v="704"/>
    <s v="ZNITCH- The Evolution in Helmet Safety"/>
    <s v="Turn you helmet into the safest helmet and don't worry about a thing,you will always have the right fit!!"/>
    <n v="25000"/>
    <n v="481"/>
    <x v="2"/>
    <x v="5"/>
    <s v="CAD"/>
    <n v="1487565468"/>
    <n v="1482381468"/>
    <b v="0"/>
    <n v="4"/>
    <b v="0"/>
    <x v="8"/>
    <n v="2"/>
    <n v="120.25"/>
    <x v="2"/>
    <x v="8"/>
  </r>
  <r>
    <n v="705"/>
    <s v="SomnoScope"/>
    <s v="The closest thing ever to the Holy Grail of wearables technology"/>
    <n v="25000"/>
    <n v="977"/>
    <x v="2"/>
    <x v="9"/>
    <s v="EUR"/>
    <n v="1484999278"/>
    <n v="1482407278"/>
    <b v="0"/>
    <n v="5"/>
    <b v="0"/>
    <x v="8"/>
    <n v="4"/>
    <n v="195.4"/>
    <x v="2"/>
    <x v="8"/>
  </r>
  <r>
    <n v="706"/>
    <s v="Driver Alert System"/>
    <s v="Driver Alert System es un sistema de seguridad para el conductor, que le avisa en caso de perder la posicion vertical mientras conduce."/>
    <n v="25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25000"/>
    <n v="53670.6"/>
    <x v="2"/>
    <x v="1"/>
    <s v="GBP"/>
    <n v="1483286127"/>
    <n v="1479830127"/>
    <b v="0"/>
    <n v="456"/>
    <b v="0"/>
    <x v="8"/>
    <n v="21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25000"/>
    <n v="8837"/>
    <x v="2"/>
    <x v="1"/>
    <s v="GBP"/>
    <n v="1410616600"/>
    <n v="1405432600"/>
    <b v="0"/>
    <n v="369"/>
    <b v="0"/>
    <x v="8"/>
    <n v="35"/>
    <n v="23.95"/>
    <x v="2"/>
    <x v="8"/>
  </r>
  <r>
    <n v="709"/>
    <s v="lumiglove"/>
    <s v="A &quot;handheld&quot; light, which eases the way you illuminate objects and/or paths."/>
    <n v="2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250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25000"/>
    <n v="33791"/>
    <x v="2"/>
    <x v="9"/>
    <s v="EUR"/>
    <n v="1481716868"/>
    <n v="1478257268"/>
    <b v="0"/>
    <n v="338"/>
    <b v="0"/>
    <x v="8"/>
    <n v="135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250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25000"/>
    <n v="2249"/>
    <x v="2"/>
    <x v="0"/>
    <s v="USD"/>
    <n v="1488308082"/>
    <n v="1483124082"/>
    <b v="0"/>
    <n v="28"/>
    <b v="0"/>
    <x v="8"/>
    <n v="9"/>
    <n v="80.319999999999993"/>
    <x v="2"/>
    <x v="8"/>
  </r>
  <r>
    <n v="715"/>
    <s v="Mouse^3"/>
    <s v="Mouse^3 is the next generation of input devices. With cursor control and customized gesture recognition, its applications are endless!"/>
    <n v="25000"/>
    <n v="1389"/>
    <x v="2"/>
    <x v="0"/>
    <s v="USD"/>
    <n v="1446693040"/>
    <n v="1443233440"/>
    <b v="0"/>
    <n v="12"/>
    <b v="0"/>
    <x v="8"/>
    <n v="6"/>
    <n v="115.75"/>
    <x v="2"/>
    <x v="8"/>
  </r>
  <r>
    <n v="716"/>
    <s v="Pathfinder - Wearable Navigation for the Blind"/>
    <s v="Translate sight into touch with a wrist-mounted wearable. A revolution for visually impaired people everywhere."/>
    <n v="25000"/>
    <n v="715"/>
    <x v="2"/>
    <x v="0"/>
    <s v="USD"/>
    <n v="1417392000"/>
    <n v="1414511307"/>
    <b v="0"/>
    <n v="16"/>
    <b v="0"/>
    <x v="8"/>
    <n v="3"/>
    <n v="44.69"/>
    <x v="2"/>
    <x v="8"/>
  </r>
  <r>
    <n v="717"/>
    <s v="cool air belt"/>
    <s v="Cool air flowing under clothing keeps you cool."/>
    <n v="25000"/>
    <n v="305"/>
    <x v="2"/>
    <x v="0"/>
    <s v="USD"/>
    <n v="1409949002"/>
    <n v="1407357002"/>
    <b v="0"/>
    <n v="4"/>
    <b v="0"/>
    <x v="8"/>
    <n v="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25000"/>
    <n v="90"/>
    <x v="2"/>
    <x v="0"/>
    <s v="USD"/>
    <n v="1487397540"/>
    <n v="1484684247"/>
    <b v="0"/>
    <n v="4"/>
    <b v="0"/>
    <x v="8"/>
    <n v="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2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25000"/>
    <n v="2735"/>
    <x v="0"/>
    <x v="0"/>
    <s v="USD"/>
    <n v="1327851291"/>
    <n v="1325432091"/>
    <b v="0"/>
    <n v="41"/>
    <b v="1"/>
    <x v="9"/>
    <n v="11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10013"/>
    <x v="0"/>
    <x v="0"/>
    <s v="USD"/>
    <n v="1406900607"/>
    <n v="1403012607"/>
    <b v="0"/>
    <n v="119"/>
    <b v="1"/>
    <x v="9"/>
    <n v="40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25000"/>
    <n v="5469"/>
    <x v="0"/>
    <x v="0"/>
    <s v="USD"/>
    <n v="1438228740"/>
    <n v="1435606549"/>
    <b v="0"/>
    <n v="100"/>
    <b v="1"/>
    <x v="9"/>
    <n v="22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25000"/>
    <n v="7383.01"/>
    <x v="0"/>
    <x v="0"/>
    <s v="USD"/>
    <n v="1309447163"/>
    <n v="1306855163"/>
    <b v="0"/>
    <n v="143"/>
    <b v="1"/>
    <x v="9"/>
    <n v="30"/>
    <n v="51.63"/>
    <x v="3"/>
    <x v="9"/>
  </r>
  <r>
    <n v="725"/>
    <s v="The Year It All Made Sense"/>
    <s v="A true story about inspiration and survival - David Alfred George turns his powerful experience into a compelling vBook."/>
    <n v="25000"/>
    <n v="20070"/>
    <x v="0"/>
    <x v="0"/>
    <s v="USD"/>
    <n v="1450018912"/>
    <n v="1447426912"/>
    <b v="0"/>
    <n v="140"/>
    <b v="1"/>
    <x v="9"/>
    <n v="8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0"/>
    <n v="2535"/>
    <x v="0"/>
    <x v="0"/>
    <s v="USD"/>
    <n v="1365728487"/>
    <n v="1363136487"/>
    <b v="0"/>
    <n v="35"/>
    <b v="1"/>
    <x v="9"/>
    <n v="10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25000"/>
    <n v="5443"/>
    <x v="0"/>
    <x v="0"/>
    <s v="USD"/>
    <n v="1358198400"/>
    <n v="1354580949"/>
    <b v="0"/>
    <n v="149"/>
    <b v="1"/>
    <x v="9"/>
    <n v="22"/>
    <n v="36.53"/>
    <x v="3"/>
    <x v="9"/>
  </r>
  <r>
    <n v="728"/>
    <s v="The Age of the Platform: My Fourth Book"/>
    <s v="A big idea non-fiction book by an impatient three-time author and insomniac willing to bet on himself."/>
    <n v="25000"/>
    <n v="7917.45"/>
    <x v="0"/>
    <x v="0"/>
    <s v="USD"/>
    <n v="1313957157"/>
    <n v="1310069157"/>
    <b v="0"/>
    <n v="130"/>
    <b v="1"/>
    <x v="9"/>
    <n v="32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25000"/>
    <n v="5226"/>
    <x v="0"/>
    <x v="0"/>
    <s v="USD"/>
    <n v="1348028861"/>
    <n v="1342844861"/>
    <b v="0"/>
    <n v="120"/>
    <b v="1"/>
    <x v="9"/>
    <n v="21"/>
    <n v="43.55"/>
    <x v="3"/>
    <x v="9"/>
  </r>
  <r>
    <n v="730"/>
    <s v="Encyclopedia of Surfing"/>
    <s v="A Massive but Cheerful Online Digital Archive of Surfing"/>
    <n v="25000"/>
    <n v="26438"/>
    <x v="0"/>
    <x v="0"/>
    <s v="USD"/>
    <n v="1323280391"/>
    <n v="1320688391"/>
    <b v="0"/>
    <n v="265"/>
    <b v="1"/>
    <x v="9"/>
    <n v="106"/>
    <n v="99.77"/>
    <x v="3"/>
    <x v="9"/>
  </r>
  <r>
    <n v="731"/>
    <s v="Portland Boat Tours:  From Dream to Business"/>
    <s v="Be part of the excitement by supporting our first season offering unique perspectives of Portland from the water."/>
    <n v="25000"/>
    <n v="6300"/>
    <x v="0"/>
    <x v="0"/>
    <s v="USD"/>
    <n v="1327212000"/>
    <n v="1322852747"/>
    <b v="0"/>
    <n v="71"/>
    <b v="1"/>
    <x v="9"/>
    <n v="25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25000"/>
    <n v="64"/>
    <x v="0"/>
    <x v="1"/>
    <s v="GBP"/>
    <n v="1380449461"/>
    <n v="1375265461"/>
    <b v="0"/>
    <n v="13"/>
    <b v="1"/>
    <x v="9"/>
    <n v="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0"/>
    <n v="3012"/>
    <x v="0"/>
    <x v="1"/>
    <s v="GBP"/>
    <n v="1387533892"/>
    <n v="1384941892"/>
    <b v="0"/>
    <n v="169"/>
    <b v="1"/>
    <x v="9"/>
    <n v="12"/>
    <n v="17.82"/>
    <x v="3"/>
    <x v="9"/>
  </r>
  <r>
    <n v="734"/>
    <s v="Sideswiped"/>
    <s v="Sideswiped is my story of growing in and trusting God through the mess and mysteries of life."/>
    <n v="25000"/>
    <n v="10670"/>
    <x v="0"/>
    <x v="5"/>
    <s v="CAD"/>
    <n v="1431147600"/>
    <n v="1428465420"/>
    <b v="0"/>
    <n v="57"/>
    <b v="1"/>
    <x v="9"/>
    <n v="43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25000"/>
    <n v="53771"/>
    <x v="0"/>
    <x v="0"/>
    <s v="USD"/>
    <n v="1417653540"/>
    <n v="1414975346"/>
    <b v="0"/>
    <n v="229"/>
    <b v="1"/>
    <x v="9"/>
    <n v="21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25000"/>
    <n v="11345"/>
    <x v="0"/>
    <x v="0"/>
    <s v="USD"/>
    <n v="1385009940"/>
    <n v="1383327440"/>
    <b v="0"/>
    <n v="108"/>
    <b v="1"/>
    <x v="9"/>
    <n v="4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25000"/>
    <n v="6120"/>
    <x v="0"/>
    <x v="0"/>
    <s v="USD"/>
    <n v="1392408000"/>
    <n v="1390890987"/>
    <b v="0"/>
    <n v="108"/>
    <b v="1"/>
    <x v="9"/>
    <n v="24"/>
    <n v="56.67"/>
    <x v="3"/>
    <x v="9"/>
  </r>
  <r>
    <n v="738"/>
    <s v="Under the Sour Sun: Hunger through the Eyes of a Child"/>
    <s v="The true story of a child's struggle with hunger, poverty, and war in El Salvador."/>
    <n v="25000"/>
    <n v="1601"/>
    <x v="0"/>
    <x v="0"/>
    <s v="USD"/>
    <n v="1417409940"/>
    <n v="1414765794"/>
    <b v="0"/>
    <n v="41"/>
    <b v="1"/>
    <x v="9"/>
    <n v="6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25000"/>
    <n v="9500"/>
    <x v="0"/>
    <x v="0"/>
    <s v="USD"/>
    <n v="1407758629"/>
    <n v="1404907429"/>
    <b v="0"/>
    <n v="139"/>
    <b v="1"/>
    <x v="9"/>
    <n v="3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25000"/>
    <n v="3222"/>
    <x v="0"/>
    <x v="0"/>
    <s v="USD"/>
    <n v="1434857482"/>
    <n v="1433647882"/>
    <b v="0"/>
    <n v="19"/>
    <b v="1"/>
    <x v="9"/>
    <n v="13"/>
    <n v="169.58"/>
    <x v="3"/>
    <x v="9"/>
  </r>
  <r>
    <n v="741"/>
    <s v="reVILNA: the vilna ghetto project"/>
    <s v="A revolutionary digital mapping project of the Vilna Ghetto"/>
    <n v="25000"/>
    <n v="13293.8"/>
    <x v="0"/>
    <x v="0"/>
    <s v="USD"/>
    <n v="1370964806"/>
    <n v="1367940806"/>
    <b v="0"/>
    <n v="94"/>
    <b v="1"/>
    <x v="9"/>
    <n v="53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25000"/>
    <n v="1550"/>
    <x v="0"/>
    <x v="0"/>
    <s v="USD"/>
    <n v="1395435712"/>
    <n v="1392847312"/>
    <b v="0"/>
    <n v="23"/>
    <b v="1"/>
    <x v="9"/>
    <n v="6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25000"/>
    <n v="814"/>
    <x v="0"/>
    <x v="0"/>
    <s v="USD"/>
    <n v="1334610000"/>
    <n v="1332435685"/>
    <b v="0"/>
    <n v="15"/>
    <b v="1"/>
    <x v="9"/>
    <n v="3"/>
    <n v="54.27"/>
    <x v="3"/>
    <x v="9"/>
  </r>
  <r>
    <n v="744"/>
    <s v="A Revolutionary Leadership Resource Book"/>
    <s v="Join others to help create a world that is possible -- in your workplace, community and society!"/>
    <n v="25000"/>
    <n v="5116"/>
    <x v="0"/>
    <x v="0"/>
    <s v="USD"/>
    <n v="1355439503"/>
    <n v="1352847503"/>
    <b v="0"/>
    <n v="62"/>
    <b v="1"/>
    <x v="9"/>
    <n v="20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5000"/>
    <n v="3976"/>
    <x v="0"/>
    <x v="0"/>
    <s v="USD"/>
    <n v="1367588645"/>
    <n v="1364996645"/>
    <b v="0"/>
    <n v="74"/>
    <b v="1"/>
    <x v="9"/>
    <n v="16"/>
    <n v="53.73"/>
    <x v="3"/>
    <x v="9"/>
  </r>
  <r>
    <n v="746"/>
    <s v="Attention: People With Body Parts"/>
    <s v="This is a book of letters. Letters to our body parts."/>
    <n v="25000"/>
    <n v="3318"/>
    <x v="0"/>
    <x v="0"/>
    <s v="USD"/>
    <n v="1348372740"/>
    <n v="1346806909"/>
    <b v="0"/>
    <n v="97"/>
    <b v="1"/>
    <x v="9"/>
    <n v="13"/>
    <n v="34.21"/>
    <x v="3"/>
    <x v="9"/>
  </r>
  <r>
    <n v="747"/>
    <s v="Trash is Treasure"/>
    <s v="My creations are born in different cultural environment around the globe with Â« what is already there Â» and act as a social impulse"/>
    <n v="25000"/>
    <n v="7003"/>
    <x v="0"/>
    <x v="9"/>
    <s v="EUR"/>
    <n v="1421319240"/>
    <n v="1418649019"/>
    <b v="0"/>
    <n v="55"/>
    <b v="1"/>
    <x v="9"/>
    <n v="2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5000"/>
    <n v="2005"/>
    <x v="0"/>
    <x v="0"/>
    <s v="USD"/>
    <n v="1407701966"/>
    <n v="1405109966"/>
    <b v="0"/>
    <n v="44"/>
    <b v="1"/>
    <x v="9"/>
    <n v="8"/>
    <n v="45.57"/>
    <x v="3"/>
    <x v="9"/>
  </r>
  <r>
    <n v="749"/>
    <s v="chartwellwest.com"/>
    <s v="A place for rational, fact and data based non-partisan political and societal commentary on things that matter to Americans."/>
    <n v="25000"/>
    <n v="10556"/>
    <x v="0"/>
    <x v="0"/>
    <s v="USD"/>
    <n v="1485642930"/>
    <n v="1483050930"/>
    <b v="0"/>
    <n v="110"/>
    <b v="1"/>
    <x v="9"/>
    <n v="42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25000"/>
    <n v="4559"/>
    <x v="0"/>
    <x v="0"/>
    <s v="USD"/>
    <n v="1361739872"/>
    <n v="1359147872"/>
    <b v="0"/>
    <n v="59"/>
    <b v="1"/>
    <x v="9"/>
    <n v="18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25000"/>
    <n v="3555"/>
    <x v="0"/>
    <x v="0"/>
    <s v="USD"/>
    <n v="1312470475"/>
    <n v="1308496075"/>
    <b v="0"/>
    <n v="62"/>
    <b v="1"/>
    <x v="9"/>
    <n v="14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25000"/>
    <n v="5585"/>
    <x v="0"/>
    <x v="2"/>
    <s v="AUD"/>
    <n v="1476615600"/>
    <n v="1474884417"/>
    <b v="0"/>
    <n v="105"/>
    <b v="1"/>
    <x v="9"/>
    <n v="2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25000"/>
    <n v="12800"/>
    <x v="0"/>
    <x v="0"/>
    <s v="USD"/>
    <n v="1423922991"/>
    <n v="1421330991"/>
    <b v="0"/>
    <n v="26"/>
    <b v="1"/>
    <x v="9"/>
    <n v="51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5000"/>
    <n v="2075"/>
    <x v="0"/>
    <x v="0"/>
    <s v="USD"/>
    <n v="1357408721"/>
    <n v="1354816721"/>
    <b v="0"/>
    <n v="49"/>
    <b v="1"/>
    <x v="9"/>
    <n v="8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0"/>
    <n v="2547.69"/>
    <x v="0"/>
    <x v="0"/>
    <s v="USD"/>
    <n v="1369010460"/>
    <n v="1366381877"/>
    <b v="0"/>
    <n v="68"/>
    <b v="1"/>
    <x v="9"/>
    <n v="10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25000"/>
    <n v="824"/>
    <x v="0"/>
    <x v="0"/>
    <s v="USD"/>
    <n v="1303147459"/>
    <n v="1297880659"/>
    <b v="0"/>
    <n v="22"/>
    <b v="1"/>
    <x v="9"/>
    <n v="3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00"/>
    <n v="595"/>
    <x v="0"/>
    <x v="0"/>
    <s v="USD"/>
    <n v="1354756714"/>
    <n v="1353547114"/>
    <b v="0"/>
    <n v="18"/>
    <b v="1"/>
    <x v="9"/>
    <n v="2"/>
    <n v="33.06"/>
    <x v="3"/>
    <x v="9"/>
  </r>
  <r>
    <n v="758"/>
    <s v="Publish Waiting On Humanity"/>
    <s v="I am publishing my book, Waiting on Humanity and need some finishing funds to do so."/>
    <n v="25000"/>
    <n v="2550"/>
    <x v="0"/>
    <x v="0"/>
    <s v="USD"/>
    <n v="1286568268"/>
    <n v="1283976268"/>
    <b v="0"/>
    <n v="19"/>
    <b v="1"/>
    <x v="9"/>
    <n v="10"/>
    <n v="134.21"/>
    <x v="3"/>
    <x v="9"/>
  </r>
  <r>
    <n v="759"/>
    <s v="Wild Ruins"/>
    <s v="Help me search for the lost ruins of the UK. A unique guide to  lesser known and somewhat known ruins of Britain."/>
    <n v="25000"/>
    <n v="5096"/>
    <x v="0"/>
    <x v="1"/>
    <s v="GBP"/>
    <n v="1404892539"/>
    <n v="1401436539"/>
    <b v="0"/>
    <n v="99"/>
    <b v="1"/>
    <x v="9"/>
    <n v="20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50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25000"/>
    <n v="235"/>
    <x v="2"/>
    <x v="0"/>
    <s v="USD"/>
    <n v="1391364126"/>
    <n v="1388772126"/>
    <b v="0"/>
    <n v="6"/>
    <b v="0"/>
    <x v="10"/>
    <n v="1"/>
    <n v="39.17"/>
    <x v="3"/>
    <x v="10"/>
  </r>
  <r>
    <n v="762"/>
    <s v="Where we used to live - eBook (PROJECT 80%)"/>
    <s v="An original-well-done eBook. Mainly about fiction, action, adventure, and mystery. A story that you've never read!"/>
    <n v="250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2500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2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25000"/>
    <n v="2521"/>
    <x v="2"/>
    <x v="0"/>
    <s v="USD"/>
    <n v="1413723684"/>
    <n v="1411131684"/>
    <b v="0"/>
    <n v="44"/>
    <b v="0"/>
    <x v="10"/>
    <n v="10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25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25000"/>
    <n v="177"/>
    <x v="2"/>
    <x v="0"/>
    <s v="USD"/>
    <n v="1432178810"/>
    <n v="1429586810"/>
    <b v="0"/>
    <n v="3"/>
    <b v="0"/>
    <x v="10"/>
    <n v="1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25000"/>
    <n v="1656"/>
    <x v="2"/>
    <x v="0"/>
    <s v="USD"/>
    <n v="1388102094"/>
    <n v="1385510094"/>
    <b v="0"/>
    <n v="52"/>
    <b v="0"/>
    <x v="10"/>
    <n v="7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250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25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25000"/>
    <n v="50"/>
    <x v="2"/>
    <x v="0"/>
    <s v="USD"/>
    <n v="1257047940"/>
    <n v="1252718519"/>
    <b v="0"/>
    <n v="1"/>
    <b v="0"/>
    <x v="10"/>
    <n v="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25000"/>
    <n v="32"/>
    <x v="2"/>
    <x v="1"/>
    <s v="GBP"/>
    <n v="1431298860"/>
    <n v="1428341985"/>
    <b v="0"/>
    <n v="2"/>
    <b v="0"/>
    <x v="10"/>
    <n v="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25000"/>
    <n v="351"/>
    <x v="2"/>
    <x v="0"/>
    <s v="USD"/>
    <n v="1393181018"/>
    <n v="1390589018"/>
    <b v="0"/>
    <n v="9"/>
    <b v="0"/>
    <x v="10"/>
    <n v="1"/>
    <n v="39"/>
    <x v="3"/>
    <x v="10"/>
  </r>
  <r>
    <n v="775"/>
    <s v="Scorned: A LeKrista Scott, Vampire Hunted Novel"/>
    <s v="Scorned is the first in a series that I have been working on for two years and it's time to get it published."/>
    <n v="25000"/>
    <n v="170"/>
    <x v="2"/>
    <x v="0"/>
    <s v="USD"/>
    <n v="1323998795"/>
    <n v="1321406795"/>
    <b v="0"/>
    <n v="5"/>
    <b v="0"/>
    <x v="10"/>
    <n v="1"/>
    <n v="34"/>
    <x v="3"/>
    <x v="10"/>
  </r>
  <r>
    <n v="776"/>
    <s v="Run Ragged"/>
    <s v="Would anything change if women were in charge? Book Clubs, readers, and critics herald the latest by award-winning author, Aguila."/>
    <n v="25000"/>
    <n v="3598"/>
    <x v="2"/>
    <x v="0"/>
    <s v="USD"/>
    <n v="1444539600"/>
    <n v="1441297645"/>
    <b v="0"/>
    <n v="57"/>
    <b v="0"/>
    <x v="10"/>
    <n v="14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25000"/>
    <n v="21"/>
    <x v="2"/>
    <x v="0"/>
    <s v="USD"/>
    <n v="1375313577"/>
    <n v="1372721577"/>
    <b v="0"/>
    <n v="3"/>
    <b v="0"/>
    <x v="10"/>
    <n v="0"/>
    <n v="7"/>
    <x v="3"/>
    <x v="10"/>
  </r>
  <r>
    <n v="778"/>
    <s v="Summers' Love, A Cute and Funny Cinderella Love Story"/>
    <s v="Laughter, tears and good times in the warm glow of Summer s Love. The perfect recipe for the winter blahs."/>
    <n v="250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25000"/>
    <n v="400"/>
    <x v="2"/>
    <x v="0"/>
    <s v="USD"/>
    <n v="1287115200"/>
    <n v="1284567905"/>
    <b v="0"/>
    <n v="6"/>
    <b v="0"/>
    <x v="10"/>
    <n v="2"/>
    <n v="66.67"/>
    <x v="3"/>
    <x v="10"/>
  </r>
  <r>
    <n v="780"/>
    <s v="Wess Meets West - Press Our New Album on CD!"/>
    <s v="We are finishing up recording our new record and we would like help with its physical CD release."/>
    <n v="25000"/>
    <n v="1040"/>
    <x v="0"/>
    <x v="0"/>
    <s v="USD"/>
    <n v="1304439025"/>
    <n v="1301847025"/>
    <b v="0"/>
    <n v="27"/>
    <b v="1"/>
    <x v="11"/>
    <n v="4"/>
    <n v="38.520000000000003"/>
    <x v="4"/>
    <x v="11"/>
  </r>
  <r>
    <n v="781"/>
    <s v="Touring the United States This July"/>
    <s v="&quot;WE ARE ON A MISSION TO TOUR THE UNITED STATES NON-STOP. TO DO SO WE NEED TO PURCHASE A NEW VAN.&quot;"/>
    <n v="25000"/>
    <n v="1065.23"/>
    <x v="0"/>
    <x v="0"/>
    <s v="USD"/>
    <n v="1370649674"/>
    <n v="1368057674"/>
    <b v="0"/>
    <n v="25"/>
    <b v="1"/>
    <x v="11"/>
    <n v="4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25000"/>
    <n v="700"/>
    <x v="0"/>
    <x v="0"/>
    <s v="USD"/>
    <n v="1345918302"/>
    <n v="1343326302"/>
    <b v="0"/>
    <n v="14"/>
    <b v="1"/>
    <x v="11"/>
    <n v="3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25000"/>
    <n v="2222"/>
    <x v="0"/>
    <x v="0"/>
    <s v="USD"/>
    <n v="1335564000"/>
    <n v="1332182049"/>
    <b v="0"/>
    <n v="35"/>
    <b v="1"/>
    <x v="11"/>
    <n v="9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25000"/>
    <n v="1025"/>
    <x v="0"/>
    <x v="0"/>
    <s v="USD"/>
    <n v="1395023719"/>
    <n v="1391571319"/>
    <b v="0"/>
    <n v="10"/>
    <b v="1"/>
    <x v="11"/>
    <n v="4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25000"/>
    <n v="903.14"/>
    <x v="0"/>
    <x v="0"/>
    <s v="USD"/>
    <n v="1362060915"/>
    <n v="1359468915"/>
    <b v="0"/>
    <n v="29"/>
    <b v="1"/>
    <x v="11"/>
    <n v="4"/>
    <n v="31.14"/>
    <x v="4"/>
    <x v="11"/>
  </r>
  <r>
    <n v="786"/>
    <s v="New Album: BRICK AND MORTAR. New Book: HITLESS WONDER."/>
    <s v="In June, Columbus rock veterans, Watershed, will release and tour behind a new album, BRICK AND MORTAR."/>
    <n v="25000"/>
    <n v="7140"/>
    <x v="0"/>
    <x v="0"/>
    <s v="USD"/>
    <n v="1336751220"/>
    <n v="1331774434"/>
    <b v="0"/>
    <n v="44"/>
    <b v="1"/>
    <x v="11"/>
    <n v="29"/>
    <n v="162.27000000000001"/>
    <x v="4"/>
    <x v="11"/>
  </r>
  <r>
    <n v="787"/>
    <s v="Mahayla CD Pressing"/>
    <s v="We've made our goal with your help. Thanks so much! This is a great time to pre-purchase the album and get some extra perks."/>
    <n v="25000"/>
    <n v="1370"/>
    <x v="0"/>
    <x v="0"/>
    <s v="USD"/>
    <n v="1383318226"/>
    <n v="1380726226"/>
    <b v="0"/>
    <n v="17"/>
    <b v="1"/>
    <x v="11"/>
    <n v="5"/>
    <n v="80.59"/>
    <x v="4"/>
    <x v="11"/>
  </r>
  <r>
    <n v="788"/>
    <s v="HELP UNRB GO ON TOUR!"/>
    <s v="With all of our money going towards our new full-length album and merch, we need your help so we don't end up stranded on tour."/>
    <n v="25000"/>
    <n v="2035.05"/>
    <x v="0"/>
    <x v="0"/>
    <s v="USD"/>
    <n v="1341633540"/>
    <n v="1338336588"/>
    <b v="0"/>
    <n v="34"/>
    <b v="1"/>
    <x v="11"/>
    <n v="8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25000"/>
    <n v="1860"/>
    <x v="0"/>
    <x v="0"/>
    <s v="USD"/>
    <n v="1358755140"/>
    <n v="1357187280"/>
    <b v="0"/>
    <n v="14"/>
    <b v="1"/>
    <x v="11"/>
    <n v="7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25000"/>
    <n v="14437.46"/>
    <x v="0"/>
    <x v="0"/>
    <s v="USD"/>
    <n v="1359680939"/>
    <n v="1357088939"/>
    <b v="0"/>
    <n v="156"/>
    <b v="1"/>
    <x v="11"/>
    <n v="58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24500"/>
    <n v="7790"/>
    <x v="0"/>
    <x v="0"/>
    <s v="USD"/>
    <n v="1384322340"/>
    <n v="1381430646"/>
    <b v="0"/>
    <n v="128"/>
    <b v="1"/>
    <x v="11"/>
    <n v="32"/>
    <n v="60.86"/>
    <x v="4"/>
    <x v="11"/>
  </r>
  <r>
    <n v="792"/>
    <s v="&quot;Believable Lies&quot; - The Album"/>
    <s v="Rock n' Roll about the intersection of lies and belief: the Believable Lie."/>
    <n v="24500"/>
    <n v="2511.11"/>
    <x v="0"/>
    <x v="0"/>
    <s v="USD"/>
    <n v="1383861483"/>
    <n v="1381265883"/>
    <b v="0"/>
    <n v="60"/>
    <b v="1"/>
    <x v="11"/>
    <n v="1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4500"/>
    <n v="2826.43"/>
    <x v="0"/>
    <x v="0"/>
    <s v="USD"/>
    <n v="1372827540"/>
    <n v="1371491244"/>
    <b v="0"/>
    <n v="32"/>
    <b v="1"/>
    <x v="11"/>
    <n v="12"/>
    <n v="88.33"/>
    <x v="4"/>
    <x v="11"/>
  </r>
  <r>
    <n v="794"/>
    <s v="Begins Again"/>
    <s v="The Brian Davis Band is a group of friends that want to share their lives and experiences through music that connects with people."/>
    <n v="24200"/>
    <n v="8425"/>
    <x v="0"/>
    <x v="0"/>
    <s v="USD"/>
    <n v="1315242360"/>
    <n v="1310438737"/>
    <b v="0"/>
    <n v="53"/>
    <b v="1"/>
    <x v="11"/>
    <n v="3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24000"/>
    <n v="15650"/>
    <x v="0"/>
    <x v="0"/>
    <s v="USD"/>
    <n v="1333774740"/>
    <n v="1330094566"/>
    <b v="0"/>
    <n v="184"/>
    <b v="1"/>
    <x v="11"/>
    <n v="65"/>
    <n v="85.05"/>
    <x v="4"/>
    <x v="11"/>
  </r>
  <r>
    <n v="796"/>
    <s v="Madrone: New Album for 2013"/>
    <s v="Madrone is an independent band creating melodic, emotional, _x000a_alternative-rock needing your help to finish their new album."/>
    <n v="24000"/>
    <n v="10135"/>
    <x v="0"/>
    <x v="0"/>
    <s v="USD"/>
    <n v="1379279400"/>
    <n v="1376687485"/>
    <b v="0"/>
    <n v="90"/>
    <b v="1"/>
    <x v="11"/>
    <n v="42"/>
    <n v="112.61"/>
    <x v="4"/>
    <x v="11"/>
  </r>
  <r>
    <n v="797"/>
    <s v="Lust Control NEW CD!!!"/>
    <s v="Help Lust Control Kickstart their first cd in 20 years!!  To be mixed by Rocky Gray (Living Sacrifice, Soul Embraced, Evanescence)!!"/>
    <n v="24000"/>
    <n v="3226"/>
    <x v="0"/>
    <x v="0"/>
    <s v="USD"/>
    <n v="1335672000"/>
    <n v="1332978688"/>
    <b v="0"/>
    <n v="71"/>
    <b v="1"/>
    <x v="11"/>
    <n v="1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23900"/>
    <n v="4021"/>
    <x v="0"/>
    <x v="0"/>
    <s v="USD"/>
    <n v="1412086187"/>
    <n v="1409494187"/>
    <b v="0"/>
    <n v="87"/>
    <b v="1"/>
    <x v="11"/>
    <n v="17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23000"/>
    <n v="5001"/>
    <x v="0"/>
    <x v="0"/>
    <s v="USD"/>
    <n v="1335542446"/>
    <n v="1332950446"/>
    <b v="0"/>
    <n v="28"/>
    <b v="1"/>
    <x v="11"/>
    <n v="22"/>
    <n v="178.61"/>
    <x v="4"/>
    <x v="11"/>
  </r>
  <r>
    <n v="800"/>
    <s v="LF4 WildFire"/>
    <s v="Scotland's premier classic rock and metal festival, 3 days, 3-4 stages, family friendly,  for people of all ages"/>
    <n v="23000"/>
    <n v="2282"/>
    <x v="0"/>
    <x v="1"/>
    <s v="GBP"/>
    <n v="1410431054"/>
    <n v="1407839054"/>
    <b v="0"/>
    <n v="56"/>
    <b v="1"/>
    <x v="11"/>
    <n v="10"/>
    <n v="40.75"/>
    <x v="4"/>
    <x v="11"/>
  </r>
  <r>
    <n v="801"/>
    <s v="SLUTEVER DO AMERICA TOUR"/>
    <s v="ALL WE WANT TO DO IS DRIVE AROUND AMERICA AND PLAY A BUNCH OF SHOWS, BUT WE DON'T HAVE ANY MONEY..."/>
    <n v="23000"/>
    <n v="2230.4299999999998"/>
    <x v="0"/>
    <x v="0"/>
    <s v="USD"/>
    <n v="1309547120"/>
    <n v="1306955120"/>
    <b v="0"/>
    <n v="51"/>
    <b v="1"/>
    <x v="11"/>
    <n v="1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23000"/>
    <n v="6080"/>
    <x v="0"/>
    <x v="0"/>
    <s v="USD"/>
    <n v="1347854700"/>
    <n v="1343867524"/>
    <b v="0"/>
    <n v="75"/>
    <b v="1"/>
    <x v="11"/>
    <n v="26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0"/>
    <n v="2835"/>
    <x v="0"/>
    <x v="0"/>
    <s v="USD"/>
    <n v="1306630800"/>
    <n v="1304376478"/>
    <b v="0"/>
    <n v="38"/>
    <b v="1"/>
    <x v="11"/>
    <n v="12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23000"/>
    <n v="5500"/>
    <x v="0"/>
    <x v="0"/>
    <s v="USD"/>
    <n v="1311393540"/>
    <n v="1309919526"/>
    <b v="0"/>
    <n v="18"/>
    <b v="1"/>
    <x v="11"/>
    <n v="24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22765"/>
    <n v="3150"/>
    <x v="0"/>
    <x v="0"/>
    <s v="USD"/>
    <n v="1310857200"/>
    <n v="1306525512"/>
    <b v="0"/>
    <n v="54"/>
    <b v="1"/>
    <x v="11"/>
    <n v="14"/>
    <n v="58.33"/>
    <x v="4"/>
    <x v="11"/>
  </r>
  <r>
    <n v="806"/>
    <s v="Golden Animals NEW Album!"/>
    <s v="Help Golden Animals finish their NEW Album!"/>
    <n v="22500"/>
    <n v="8355"/>
    <x v="0"/>
    <x v="0"/>
    <s v="USD"/>
    <n v="1315413339"/>
    <n v="1312821339"/>
    <b v="0"/>
    <n v="71"/>
    <b v="1"/>
    <x v="11"/>
    <n v="37"/>
    <n v="117.68"/>
    <x v="4"/>
    <x v="11"/>
  </r>
  <r>
    <n v="807"/>
    <s v="Sic Vita - New EP Release - 2017"/>
    <s v="Join the Sic Vita family and lend a hand as we create a new album!"/>
    <n v="22500"/>
    <n v="4205"/>
    <x v="0"/>
    <x v="0"/>
    <s v="USD"/>
    <n v="1488333600"/>
    <n v="1485270311"/>
    <b v="0"/>
    <n v="57"/>
    <b v="1"/>
    <x v="11"/>
    <n v="19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22400"/>
    <n v="4500"/>
    <x v="0"/>
    <x v="5"/>
    <s v="CAD"/>
    <n v="1419224340"/>
    <n v="1416363886"/>
    <b v="0"/>
    <n v="43"/>
    <b v="1"/>
    <x v="11"/>
    <n v="20"/>
    <n v="104.65"/>
    <x v="4"/>
    <x v="11"/>
  </r>
  <r>
    <n v="809"/>
    <s v="Peter's New Album!!"/>
    <s v="Acknowledged songwriter looking to record album of new songs to secure a Publishing Contract"/>
    <n v="22000"/>
    <n v="4151"/>
    <x v="0"/>
    <x v="0"/>
    <s v="USD"/>
    <n v="1390161630"/>
    <n v="1387569630"/>
    <b v="0"/>
    <n v="52"/>
    <b v="1"/>
    <x v="11"/>
    <n v="19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22000"/>
    <n v="1575"/>
    <x v="0"/>
    <x v="0"/>
    <s v="USD"/>
    <n v="1346462462"/>
    <n v="1343870462"/>
    <b v="0"/>
    <n v="27"/>
    <b v="1"/>
    <x v="11"/>
    <n v="7"/>
    <n v="58.33"/>
    <x v="4"/>
    <x v="11"/>
  </r>
  <r>
    <n v="811"/>
    <s v="Love Water Tour"/>
    <s v="We need your financial support to cover the tour costs!  (Sound, lights, travel, stage design)"/>
    <n v="22000"/>
    <n v="1040"/>
    <x v="0"/>
    <x v="0"/>
    <s v="USD"/>
    <n v="1373475120"/>
    <n v="1371569202"/>
    <b v="0"/>
    <n v="12"/>
    <b v="1"/>
    <x v="11"/>
    <n v="5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22000"/>
    <n v="911"/>
    <x v="0"/>
    <x v="0"/>
    <s v="USD"/>
    <n v="1362146280"/>
    <n v="1357604752"/>
    <b v="0"/>
    <n v="33"/>
    <b v="1"/>
    <x v="11"/>
    <n v="4"/>
    <n v="27.61"/>
    <x v="4"/>
    <x v="11"/>
  </r>
  <r>
    <n v="813"/>
    <s v="Rules of Civility and Decent Behavior"/>
    <s v="A pre order campaign to fund the pressing of our second full length vinyl LP"/>
    <n v="22000"/>
    <n v="2399.94"/>
    <x v="0"/>
    <x v="0"/>
    <s v="USD"/>
    <n v="1342825365"/>
    <n v="1340233365"/>
    <b v="0"/>
    <n v="96"/>
    <b v="1"/>
    <x v="11"/>
    <n v="11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22000"/>
    <n v="1273"/>
    <x v="0"/>
    <x v="0"/>
    <s v="USD"/>
    <n v="1306865040"/>
    <n v="1305568201"/>
    <b v="0"/>
    <n v="28"/>
    <b v="1"/>
    <x v="11"/>
    <n v="6"/>
    <n v="45.46"/>
    <x v="4"/>
    <x v="11"/>
  </r>
  <r>
    <n v="815"/>
    <s v="Some Late Help for The Early Reset"/>
    <s v="Be a part of helping The Early Reset finish their new 7 song EP."/>
    <n v="22000"/>
    <n v="4280"/>
    <x v="0"/>
    <x v="0"/>
    <s v="USD"/>
    <n v="1414879303"/>
    <n v="1412287303"/>
    <b v="0"/>
    <n v="43"/>
    <b v="1"/>
    <x v="11"/>
    <n v="19"/>
    <n v="99.53"/>
    <x v="4"/>
    <x v="11"/>
  </r>
  <r>
    <n v="816"/>
    <s v="Help Friends and Family Release Their Debut Album"/>
    <s v="Friends and Family have an album for you. They need your help to release it to the world."/>
    <n v="22000"/>
    <n v="8058.55"/>
    <x v="0"/>
    <x v="0"/>
    <s v="USD"/>
    <n v="1365489000"/>
    <n v="1362776043"/>
    <b v="0"/>
    <n v="205"/>
    <b v="1"/>
    <x v="11"/>
    <n v="37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22000"/>
    <n v="2056.66"/>
    <x v="0"/>
    <x v="0"/>
    <s v="USD"/>
    <n v="1331441940"/>
    <n v="1326810211"/>
    <b v="0"/>
    <n v="23"/>
    <b v="1"/>
    <x v="11"/>
    <n v="9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22000"/>
    <n v="545"/>
    <x v="0"/>
    <x v="0"/>
    <s v="USD"/>
    <n v="1344358860"/>
    <n v="1343682681"/>
    <b v="0"/>
    <n v="19"/>
    <b v="1"/>
    <x v="11"/>
    <n v="2"/>
    <n v="28.68"/>
    <x v="4"/>
    <x v="11"/>
  </r>
  <r>
    <n v="819"/>
    <s v="Winter Tour"/>
    <s v="We are touring the Southeast in support of our new EP"/>
    <n v="22000"/>
    <n v="435"/>
    <x v="0"/>
    <x v="0"/>
    <s v="USD"/>
    <n v="1387601040"/>
    <n v="1386806254"/>
    <b v="0"/>
    <n v="14"/>
    <b v="1"/>
    <x v="11"/>
    <n v="2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2000"/>
    <n v="2681"/>
    <x v="0"/>
    <x v="0"/>
    <s v="USD"/>
    <n v="1402290000"/>
    <n v="1399666342"/>
    <b v="0"/>
    <n v="38"/>
    <b v="1"/>
    <x v="11"/>
    <n v="12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22000"/>
    <n v="17482"/>
    <x v="0"/>
    <x v="0"/>
    <s v="USD"/>
    <n v="1430712060"/>
    <n v="1427753265"/>
    <b v="0"/>
    <n v="78"/>
    <b v="1"/>
    <x v="11"/>
    <n v="79"/>
    <n v="224.13"/>
    <x v="4"/>
    <x v="11"/>
  </r>
  <r>
    <n v="822"/>
    <s v="Soul Easy - Making music for our friends."/>
    <s v="Soul Easy recording our first full length CD.  Inspired by lots of friends and lots of good times."/>
    <n v="21000"/>
    <n v="3575"/>
    <x v="0"/>
    <x v="0"/>
    <s v="USD"/>
    <n v="1349477050"/>
    <n v="1346885050"/>
    <b v="0"/>
    <n v="69"/>
    <b v="1"/>
    <x v="11"/>
    <n v="17"/>
    <n v="51.81"/>
    <x v="4"/>
    <x v="11"/>
  </r>
  <r>
    <n v="823"/>
    <s v="Debut Album"/>
    <s v="Eyes For Fire is finally ready to release their Debut Album but we need YOU to help us put the final touches on it."/>
    <n v="21000"/>
    <n v="1436"/>
    <x v="0"/>
    <x v="0"/>
    <s v="USD"/>
    <n v="1427062852"/>
    <n v="1424474452"/>
    <b v="0"/>
    <n v="33"/>
    <b v="1"/>
    <x v="11"/>
    <n v="7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21000"/>
    <n v="2150.1"/>
    <x v="0"/>
    <x v="0"/>
    <s v="USD"/>
    <n v="1271573940"/>
    <n v="1268459318"/>
    <b v="0"/>
    <n v="54"/>
    <b v="1"/>
    <x v="11"/>
    <n v="10"/>
    <n v="39.82"/>
    <x v="4"/>
    <x v="11"/>
  </r>
  <r>
    <n v="825"/>
    <s v="KILL FREEMAN"/>
    <s v="Kickstarting Kill Freeman independently. Help fund the New Record, Video and Live Shows."/>
    <n v="21000"/>
    <n v="12554"/>
    <x v="0"/>
    <x v="0"/>
    <s v="USD"/>
    <n v="1351495284"/>
    <n v="1349335284"/>
    <b v="0"/>
    <n v="99"/>
    <b v="1"/>
    <x v="11"/>
    <n v="60"/>
    <n v="126.81"/>
    <x v="4"/>
    <x v="11"/>
  </r>
  <r>
    <n v="826"/>
    <s v="Protect The Dream Debut Album"/>
    <s v="Protect The Dream is preparing to record their debut album 8 years in the making. Lets make it happen Kickstarter!"/>
    <n v="20000"/>
    <n v="5580"/>
    <x v="0"/>
    <x v="0"/>
    <s v="USD"/>
    <n v="1332719730"/>
    <n v="1330908930"/>
    <b v="0"/>
    <n v="49"/>
    <b v="1"/>
    <x v="11"/>
    <n v="28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20000"/>
    <n v="310"/>
    <x v="0"/>
    <x v="0"/>
    <s v="USD"/>
    <n v="1329248940"/>
    <n v="1326972107"/>
    <b v="0"/>
    <n v="11"/>
    <b v="1"/>
    <x v="11"/>
    <n v="2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20000"/>
    <n v="1391"/>
    <x v="0"/>
    <x v="0"/>
    <s v="USD"/>
    <n v="1340641440"/>
    <n v="1339549982"/>
    <b v="0"/>
    <n v="38"/>
    <b v="1"/>
    <x v="11"/>
    <n v="7"/>
    <n v="36.61"/>
    <x v="4"/>
    <x v="11"/>
  </r>
  <r>
    <n v="829"/>
    <s v="Monk"/>
    <s v="We are a band from South East London- each member is19 years OA. We have been together for two years. Taking pride in making good music"/>
    <n v="20000"/>
    <n v="520"/>
    <x v="0"/>
    <x v="1"/>
    <s v="GBP"/>
    <n v="1468437240"/>
    <n v="1463253240"/>
    <b v="0"/>
    <n v="16"/>
    <b v="1"/>
    <x v="11"/>
    <n v="3"/>
    <n v="32.5"/>
    <x v="4"/>
    <x v="11"/>
  </r>
  <r>
    <n v="830"/>
    <s v="Dark Disco Club's new album"/>
    <s v="We're making a high energy, fist pumpin', pelvis-thrusting new Rock n Roll album and we'd love for you to be a part of it."/>
    <n v="20000"/>
    <n v="1941"/>
    <x v="0"/>
    <x v="0"/>
    <s v="USD"/>
    <n v="1363952225"/>
    <n v="1361363825"/>
    <b v="0"/>
    <n v="32"/>
    <b v="1"/>
    <x v="11"/>
    <n v="10"/>
    <n v="60.66"/>
    <x v="4"/>
    <x v="11"/>
  </r>
  <r>
    <n v="831"/>
    <s v="Let The 7Horse Run!"/>
    <s v="7Horse is a new band with a self-funded album and a show they want to rock in your town!"/>
    <n v="20000"/>
    <n v="3500"/>
    <x v="0"/>
    <x v="0"/>
    <s v="USD"/>
    <n v="1335540694"/>
    <n v="1332948694"/>
    <b v="0"/>
    <n v="20"/>
    <b v="1"/>
    <x v="11"/>
    <n v="18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20000"/>
    <n v="15091.06"/>
    <x v="0"/>
    <x v="0"/>
    <s v="USD"/>
    <n v="1327133580"/>
    <n v="1321978335"/>
    <b v="0"/>
    <n v="154"/>
    <b v="1"/>
    <x v="11"/>
    <n v="75"/>
    <n v="97.99"/>
    <x v="4"/>
    <x v="11"/>
  </r>
  <r>
    <n v="833"/>
    <s v="Ragman Rolls"/>
    <s v="This is an American rock album."/>
    <n v="20000"/>
    <n v="6100"/>
    <x v="0"/>
    <x v="0"/>
    <s v="USD"/>
    <n v="1397941475"/>
    <n v="1395349475"/>
    <b v="0"/>
    <n v="41"/>
    <b v="1"/>
    <x v="11"/>
    <n v="31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20000"/>
    <n v="7206"/>
    <x v="0"/>
    <x v="0"/>
    <s v="USD"/>
    <n v="1372651140"/>
    <n v="1369770292"/>
    <b v="0"/>
    <n v="75"/>
    <b v="1"/>
    <x v="11"/>
    <n v="3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0"/>
    <n v="2345"/>
    <x v="0"/>
    <x v="0"/>
    <s v="USD"/>
    <n v="1337396400"/>
    <n v="1333709958"/>
    <b v="0"/>
    <n v="40"/>
    <b v="1"/>
    <x v="11"/>
    <n v="12"/>
    <n v="58.63"/>
    <x v="4"/>
    <x v="11"/>
  </r>
  <r>
    <n v="836"/>
    <s v="DESMADRE Full Album + Press Kit"/>
    <s v="An album you can bring home to mom."/>
    <n v="20000"/>
    <n v="5046.5200000000004"/>
    <x v="0"/>
    <x v="0"/>
    <s v="USD"/>
    <n v="1381108918"/>
    <n v="1378516918"/>
    <b v="0"/>
    <n v="46"/>
    <b v="1"/>
    <x v="11"/>
    <n v="25"/>
    <n v="109.71"/>
    <x v="4"/>
    <x v="11"/>
  </r>
  <r>
    <n v="837"/>
    <s v="Take 147 - Nothin' to Lose CD Project"/>
    <s v="Take 147 is currently in the process of recording the debut album called, &quot;Nothin' to Lose&quot;."/>
    <n v="20000"/>
    <n v="3045"/>
    <x v="0"/>
    <x v="0"/>
    <s v="USD"/>
    <n v="1398988662"/>
    <n v="1396396662"/>
    <b v="0"/>
    <n v="62"/>
    <b v="1"/>
    <x v="11"/>
    <n v="15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0"/>
    <n v="2908"/>
    <x v="0"/>
    <x v="0"/>
    <s v="USD"/>
    <n v="1326835985"/>
    <n v="1324243985"/>
    <b v="0"/>
    <n v="61"/>
    <b v="1"/>
    <x v="11"/>
    <n v="15"/>
    <n v="47.67"/>
    <x v="4"/>
    <x v="11"/>
  </r>
  <r>
    <n v="839"/>
    <s v="The Waffle Stompers - We'll Never Die"/>
    <s v="The Waffle Stompers need your support to keep doing what we love--go on tour, make music and music videos."/>
    <n v="20000"/>
    <n v="5830.83"/>
    <x v="0"/>
    <x v="0"/>
    <s v="USD"/>
    <n v="1348337956"/>
    <n v="1345745956"/>
    <b v="0"/>
    <n v="96"/>
    <b v="1"/>
    <x v="11"/>
    <n v="29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20000"/>
    <n v="12041.66"/>
    <x v="0"/>
    <x v="0"/>
    <s v="USD"/>
    <n v="1474694787"/>
    <n v="1472102787"/>
    <b v="0"/>
    <n v="190"/>
    <b v="1"/>
    <x v="12"/>
    <n v="6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20000"/>
    <n v="5066"/>
    <x v="0"/>
    <x v="0"/>
    <s v="USD"/>
    <n v="1415653663"/>
    <n v="1413058063"/>
    <b v="1"/>
    <n v="94"/>
    <b v="1"/>
    <x v="12"/>
    <n v="25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0000"/>
    <n v="2608"/>
    <x v="0"/>
    <x v="5"/>
    <s v="CAD"/>
    <n v="1381723140"/>
    <n v="1378735983"/>
    <b v="1"/>
    <n v="39"/>
    <b v="1"/>
    <x v="12"/>
    <n v="1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20000"/>
    <n v="8014"/>
    <x v="0"/>
    <x v="0"/>
    <s v="USD"/>
    <n v="1481184000"/>
    <n v="1479708680"/>
    <b v="0"/>
    <n v="127"/>
    <b v="1"/>
    <x v="12"/>
    <n v="40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20000"/>
    <n v="5824"/>
    <x v="0"/>
    <x v="0"/>
    <s v="USD"/>
    <n v="1414817940"/>
    <n v="1411489552"/>
    <b v="1"/>
    <n v="159"/>
    <b v="1"/>
    <x v="12"/>
    <n v="29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20000"/>
    <n v="6019.01"/>
    <x v="0"/>
    <x v="0"/>
    <s v="USD"/>
    <n v="1473047940"/>
    <n v="1469595396"/>
    <b v="0"/>
    <n v="177"/>
    <b v="1"/>
    <x v="12"/>
    <n v="30"/>
    <n v="34.01"/>
    <x v="4"/>
    <x v="12"/>
  </r>
  <r>
    <n v="846"/>
    <s v="CURVE: The debut album from Miroist needs awesome merch"/>
    <s v="Pre-order and help me fund new merchandise so we can make the album release something amazing."/>
    <n v="20000"/>
    <n v="1342.01"/>
    <x v="0"/>
    <x v="1"/>
    <s v="GBP"/>
    <n v="1394460000"/>
    <n v="1393233855"/>
    <b v="0"/>
    <n v="47"/>
    <b v="1"/>
    <x v="12"/>
    <n v="7"/>
    <n v="28.55"/>
    <x v="4"/>
    <x v="12"/>
  </r>
  <r>
    <n v="847"/>
    <s v="CENTROPYMUSIC"/>
    <s v="MUSIC WITH MEANING!  MUSIC THAT MATTERS!!!"/>
    <n v="20000"/>
    <n v="10"/>
    <x v="0"/>
    <x v="0"/>
    <s v="USD"/>
    <n v="1436555376"/>
    <n v="1433963376"/>
    <b v="0"/>
    <n v="1"/>
    <b v="1"/>
    <x v="12"/>
    <n v="0"/>
    <n v="10"/>
    <x v="4"/>
    <x v="12"/>
  </r>
  <r>
    <n v="848"/>
    <s v="God Am"/>
    <s v="God Am, a Grunge/Doom metal band, who have been trying to fund the production of our EP to bring you a unique aural assault."/>
    <n v="20000"/>
    <n v="300"/>
    <x v="0"/>
    <x v="0"/>
    <s v="USD"/>
    <n v="1429038033"/>
    <n v="1426446033"/>
    <b v="0"/>
    <n v="16"/>
    <b v="1"/>
    <x v="12"/>
    <n v="2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20000"/>
    <n v="4796"/>
    <x v="0"/>
    <x v="0"/>
    <s v="USD"/>
    <n v="1426473264"/>
    <n v="1424057664"/>
    <b v="0"/>
    <n v="115"/>
    <b v="1"/>
    <x v="12"/>
    <n v="24"/>
    <n v="41.7"/>
    <x v="4"/>
    <x v="12"/>
  </r>
  <r>
    <n v="850"/>
    <s v="Yet Further: Sioum's Second Full-Length Album"/>
    <s v="Help Chicago-based instrumental group Sioum complete the production of their 2nd full-length album."/>
    <n v="20000"/>
    <n v="6207"/>
    <x v="0"/>
    <x v="0"/>
    <s v="USD"/>
    <n v="1461560340"/>
    <n v="1458762717"/>
    <b v="0"/>
    <n v="133"/>
    <b v="1"/>
    <x v="12"/>
    <n v="31"/>
    <n v="46.67"/>
    <x v="4"/>
    <x v="12"/>
  </r>
  <r>
    <n v="851"/>
    <s v="M.F.Crew, 1er Album &quot;First Ride&quot;"/>
    <s v="Salut, nous c'est M.F.Crew, on a besoin de vous pour produire notre premier album &quot;First Ride&quot; ! :)"/>
    <n v="20000"/>
    <n v="2609"/>
    <x v="0"/>
    <x v="6"/>
    <s v="EUR"/>
    <n v="1469994300"/>
    <n v="1464815253"/>
    <b v="0"/>
    <n v="70"/>
    <b v="1"/>
    <x v="12"/>
    <n v="13"/>
    <n v="37.270000000000003"/>
    <x v="4"/>
    <x v="12"/>
  </r>
  <r>
    <n v="852"/>
    <s v="Covers Album - Limited Vinyl Pressing"/>
    <s v="Limited edition 2x12&quot; vinyl pressing of our latest album &quot;Who Do You Think We Are?&quot;"/>
    <n v="20000"/>
    <n v="3674"/>
    <x v="0"/>
    <x v="0"/>
    <s v="USD"/>
    <n v="1477342800"/>
    <n v="1476386395"/>
    <b v="0"/>
    <n v="62"/>
    <b v="1"/>
    <x v="12"/>
    <n v="18"/>
    <n v="59.26"/>
    <x v="4"/>
    <x v="12"/>
  </r>
  <r>
    <n v="853"/>
    <s v="sloggoth"/>
    <s v="Help release a CD of sloggoth's first album &quot;sloggoth&quot;.  All contributors of $5 or more get a CD when the goal is met!"/>
    <n v="20000"/>
    <n v="300"/>
    <x v="0"/>
    <x v="0"/>
    <s v="USD"/>
    <n v="1424116709"/>
    <n v="1421524709"/>
    <b v="0"/>
    <n v="10"/>
    <b v="1"/>
    <x v="12"/>
    <n v="2"/>
    <n v="30"/>
    <x v="4"/>
    <x v="12"/>
  </r>
  <r>
    <n v="854"/>
    <s v="Westfield Massacre - Sophomore Album &amp; Tour"/>
    <s v="Writing and Recording Sophomore record, and funding Tour to support Spring 2017 album release."/>
    <n v="20000"/>
    <n v="32865.300000000003"/>
    <x v="0"/>
    <x v="0"/>
    <s v="USD"/>
    <n v="1482901546"/>
    <n v="1480309546"/>
    <b v="0"/>
    <n v="499"/>
    <b v="1"/>
    <x v="12"/>
    <n v="164"/>
    <n v="65.86"/>
    <x v="4"/>
    <x v="12"/>
  </r>
  <r>
    <n v="855"/>
    <s v="AtteroTerra's Sophomore Album - Pray for Apocalypse"/>
    <s v="AtteroTerra's &quot;Pray for Apocalypse&quot; is fully completed, and only being held up by funding."/>
    <n v="20000"/>
    <n v="1500"/>
    <x v="0"/>
    <x v="0"/>
    <s v="USD"/>
    <n v="1469329217"/>
    <n v="1466737217"/>
    <b v="0"/>
    <n v="47"/>
    <b v="1"/>
    <x v="12"/>
    <n v="8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0000"/>
    <n v="545"/>
    <x v="0"/>
    <x v="12"/>
    <s v="EUR"/>
    <n v="1477422000"/>
    <n v="1472282956"/>
    <b v="0"/>
    <n v="28"/>
    <b v="1"/>
    <x v="12"/>
    <n v="3"/>
    <n v="19.46"/>
    <x v="4"/>
    <x v="12"/>
  </r>
  <r>
    <n v="857"/>
    <s v="A Reason To Breathe - DEBUT ALBUM"/>
    <s v="Modern Post-Hardcore/Electro music (Hardstyle, EDM, Trap, Dubstep, Dembow, House)."/>
    <n v="20000"/>
    <n v="1200"/>
    <x v="0"/>
    <x v="3"/>
    <s v="EUR"/>
    <n v="1448463431"/>
    <n v="1444831031"/>
    <b v="0"/>
    <n v="24"/>
    <b v="1"/>
    <x v="12"/>
    <n v="6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20000"/>
    <n v="1728.07"/>
    <x v="0"/>
    <x v="1"/>
    <s v="GBP"/>
    <n v="1429138740"/>
    <n v="1426528418"/>
    <b v="0"/>
    <n v="76"/>
    <b v="1"/>
    <x v="12"/>
    <n v="9"/>
    <n v="22.74"/>
    <x v="4"/>
    <x v="12"/>
  </r>
  <r>
    <n v="859"/>
    <s v="Rise With Us Campaign"/>
    <s v="We are heading to the studio to create our second album and we want you to be right there with us!"/>
    <n v="20000"/>
    <n v="4187"/>
    <x v="0"/>
    <x v="0"/>
    <s v="USD"/>
    <n v="1433376000"/>
    <n v="1430768468"/>
    <b v="0"/>
    <n v="98"/>
    <b v="1"/>
    <x v="12"/>
    <n v="2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20000"/>
    <n v="2540"/>
    <x v="2"/>
    <x v="0"/>
    <s v="USD"/>
    <n v="1385123713"/>
    <n v="1382528113"/>
    <b v="0"/>
    <n v="48"/>
    <b v="0"/>
    <x v="13"/>
    <n v="13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20000"/>
    <n v="101"/>
    <x v="2"/>
    <x v="0"/>
    <s v="USD"/>
    <n v="1474067404"/>
    <n v="1471475404"/>
    <b v="0"/>
    <n v="2"/>
    <b v="0"/>
    <x v="13"/>
    <n v="1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20000"/>
    <n v="170"/>
    <x v="2"/>
    <x v="1"/>
    <s v="GBP"/>
    <n v="1384179548"/>
    <n v="1381583948"/>
    <b v="0"/>
    <n v="4"/>
    <b v="0"/>
    <x v="13"/>
    <n v="1"/>
    <n v="42.5"/>
    <x v="4"/>
    <x v="13"/>
  </r>
  <r>
    <n v="863"/>
    <s v="Help Fund Jason's Debut Jazz CD &quot;Exodus&quot;"/>
    <s v="I'm making the move from a side man in local groups to the leader with this debut jazz CD project."/>
    <n v="20000"/>
    <n v="90"/>
    <x v="2"/>
    <x v="0"/>
    <s v="USD"/>
    <n v="1329014966"/>
    <n v="1326422966"/>
    <b v="0"/>
    <n v="5"/>
    <b v="0"/>
    <x v="13"/>
    <n v="0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20000"/>
    <n v="2700"/>
    <x v="2"/>
    <x v="0"/>
    <s v="USD"/>
    <n v="1381917540"/>
    <n v="1379990038"/>
    <b v="0"/>
    <n v="79"/>
    <b v="0"/>
    <x v="13"/>
    <n v="14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0000"/>
    <n v="45"/>
    <x v="2"/>
    <x v="0"/>
    <s v="USD"/>
    <n v="1358361197"/>
    <n v="1353177197"/>
    <b v="0"/>
    <n v="2"/>
    <b v="0"/>
    <x v="13"/>
    <n v="0"/>
    <n v="22.5"/>
    <x v="4"/>
    <x v="13"/>
  </r>
  <r>
    <n v="866"/>
    <s v="California Dreamin' Tour 2015"/>
    <s v="Drivetime heads to Cali for summer tour supported by @Smoothjazz.com &amp; @JJZPhilly  #Spaghettini #The Roxy"/>
    <n v="20000"/>
    <n v="640"/>
    <x v="2"/>
    <x v="0"/>
    <s v="USD"/>
    <n v="1425136200"/>
    <n v="1421853518"/>
    <b v="0"/>
    <n v="11"/>
    <b v="0"/>
    <x v="13"/>
    <n v="3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20000"/>
    <n v="1201"/>
    <x v="2"/>
    <x v="0"/>
    <s v="USD"/>
    <n v="1259643540"/>
    <n v="1254450706"/>
    <b v="0"/>
    <n v="11"/>
    <b v="0"/>
    <x v="13"/>
    <n v="6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20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20000"/>
    <n v="1040"/>
    <x v="2"/>
    <x v="0"/>
    <s v="USD"/>
    <n v="1365448657"/>
    <n v="1362860257"/>
    <b v="0"/>
    <n v="3"/>
    <b v="0"/>
    <x v="13"/>
    <n v="5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20000"/>
    <n v="325"/>
    <x v="2"/>
    <x v="0"/>
    <s v="USD"/>
    <n v="1385735295"/>
    <n v="1383139695"/>
    <b v="0"/>
    <n v="12"/>
    <b v="0"/>
    <x v="13"/>
    <n v="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20000"/>
    <n v="65"/>
    <x v="2"/>
    <x v="0"/>
    <s v="USD"/>
    <n v="1299786527"/>
    <n v="1295898527"/>
    <b v="0"/>
    <n v="2"/>
    <b v="0"/>
    <x v="13"/>
    <n v="0"/>
    <n v="32.5"/>
    <x v="4"/>
    <x v="13"/>
  </r>
  <r>
    <n v="873"/>
    <s v="The Dreamer-An Original Jazz CD"/>
    <s v="Fall in love with &quot;The Dreamer&quot;, new original music from trumpeter Freddie Dunn!"/>
    <n v="20000"/>
    <n v="45"/>
    <x v="2"/>
    <x v="0"/>
    <s v="USD"/>
    <n v="1352610040"/>
    <n v="1349150440"/>
    <b v="0"/>
    <n v="5"/>
    <b v="0"/>
    <x v="13"/>
    <n v="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20000"/>
    <n v="730"/>
    <x v="2"/>
    <x v="0"/>
    <s v="USD"/>
    <n v="1367676034"/>
    <n v="1365084034"/>
    <b v="0"/>
    <n v="21"/>
    <b v="0"/>
    <x v="13"/>
    <n v="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20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20000"/>
    <n v="1286"/>
    <x v="2"/>
    <x v="1"/>
    <s v="GBP"/>
    <n v="1359978927"/>
    <n v="1357127727"/>
    <b v="0"/>
    <n v="45"/>
    <b v="0"/>
    <x v="13"/>
    <n v="6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0"/>
    <n v="1351"/>
    <x v="2"/>
    <x v="0"/>
    <s v="USD"/>
    <n v="1387479360"/>
    <n v="1384887360"/>
    <b v="0"/>
    <n v="29"/>
    <b v="0"/>
    <x v="13"/>
    <n v="7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20000"/>
    <n v="65"/>
    <x v="2"/>
    <x v="0"/>
    <s v="USD"/>
    <n v="1293082524"/>
    <n v="1290490524"/>
    <b v="0"/>
    <n v="2"/>
    <b v="0"/>
    <x v="13"/>
    <n v="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0000"/>
    <n v="644"/>
    <x v="2"/>
    <x v="0"/>
    <s v="USD"/>
    <n v="1338321305"/>
    <n v="1336506905"/>
    <b v="0"/>
    <n v="30"/>
    <b v="0"/>
    <x v="13"/>
    <n v="3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20000"/>
    <n v="113"/>
    <x v="2"/>
    <x v="0"/>
    <s v="USD"/>
    <n v="1351582938"/>
    <n v="1348731738"/>
    <b v="0"/>
    <n v="8"/>
    <b v="0"/>
    <x v="14"/>
    <n v="1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20000"/>
    <n v="30"/>
    <x v="2"/>
    <x v="0"/>
    <s v="USD"/>
    <n v="1326520886"/>
    <n v="1322632886"/>
    <b v="0"/>
    <n v="1"/>
    <b v="0"/>
    <x v="14"/>
    <n v="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20000"/>
    <n v="302"/>
    <x v="2"/>
    <x v="0"/>
    <s v="USD"/>
    <n v="1315341550"/>
    <n v="1312490350"/>
    <b v="0"/>
    <n v="14"/>
    <b v="0"/>
    <x v="14"/>
    <n v="2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20000"/>
    <n v="2001"/>
    <x v="2"/>
    <x v="0"/>
    <s v="USD"/>
    <n v="1456957635"/>
    <n v="1451773635"/>
    <b v="0"/>
    <n v="24"/>
    <b v="0"/>
    <x v="14"/>
    <n v="10"/>
    <n v="83.38"/>
    <x v="4"/>
    <x v="14"/>
  </r>
  <r>
    <n v="884"/>
    <s v="Angwish &quot;I Wanna Be Your Monkey&quot; Music Video"/>
    <s v="We need to hire an animal trainer to have a chimpanzee actor perform in our music video with us!"/>
    <n v="20000"/>
    <n v="20"/>
    <x v="2"/>
    <x v="0"/>
    <s v="USD"/>
    <n v="1336789860"/>
    <n v="1331666146"/>
    <b v="0"/>
    <n v="2"/>
    <b v="0"/>
    <x v="14"/>
    <n v="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20000"/>
    <n v="750"/>
    <x v="2"/>
    <x v="0"/>
    <s v="USD"/>
    <n v="1483137311"/>
    <n v="1481322911"/>
    <b v="0"/>
    <n v="21"/>
    <b v="0"/>
    <x v="14"/>
    <n v="4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20000"/>
    <n v="205"/>
    <x v="2"/>
    <x v="0"/>
    <s v="USD"/>
    <n v="1473972813"/>
    <n v="1471812813"/>
    <b v="0"/>
    <n v="7"/>
    <b v="0"/>
    <x v="14"/>
    <n v="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20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20000"/>
    <n v="72"/>
    <x v="2"/>
    <x v="0"/>
    <s v="USD"/>
    <n v="1314856800"/>
    <n v="1311789885"/>
    <b v="0"/>
    <n v="4"/>
    <b v="0"/>
    <x v="14"/>
    <n v="0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0000"/>
    <n v="2360.3200000000002"/>
    <x v="2"/>
    <x v="0"/>
    <s v="USD"/>
    <n v="1412534943"/>
    <n v="1409942943"/>
    <b v="0"/>
    <n v="32"/>
    <b v="0"/>
    <x v="14"/>
    <n v="1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20000"/>
    <n v="125"/>
    <x v="2"/>
    <x v="0"/>
    <s v="USD"/>
    <n v="1385055979"/>
    <n v="1382460379"/>
    <b v="0"/>
    <n v="4"/>
    <b v="0"/>
    <x v="14"/>
    <n v="1"/>
    <n v="31.25"/>
    <x v="4"/>
    <x v="14"/>
  </r>
  <r>
    <n v="891"/>
    <s v="Den-Mate: New EP and Tour"/>
    <s v="Along with a new EP production and release, it's time to bring Den-Mate, LIVE, to a location near you - East Coast and Beyond!"/>
    <n v="20000"/>
    <n v="260"/>
    <x v="2"/>
    <x v="0"/>
    <s v="USD"/>
    <n v="1408581930"/>
    <n v="1405989930"/>
    <b v="0"/>
    <n v="9"/>
    <b v="0"/>
    <x v="14"/>
    <n v="1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20000"/>
    <n v="2445"/>
    <x v="2"/>
    <x v="0"/>
    <s v="USD"/>
    <n v="1280635200"/>
    <n v="1273121283"/>
    <b v="0"/>
    <n v="17"/>
    <b v="0"/>
    <x v="14"/>
    <n v="12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0"/>
    <n v="200"/>
    <x v="2"/>
    <x v="0"/>
    <s v="USD"/>
    <n v="1427920363"/>
    <n v="1425331963"/>
    <b v="0"/>
    <n v="5"/>
    <b v="0"/>
    <x v="14"/>
    <n v="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20000"/>
    <n v="195"/>
    <x v="2"/>
    <x v="0"/>
    <s v="USD"/>
    <n v="1287975829"/>
    <n v="1284087829"/>
    <b v="0"/>
    <n v="7"/>
    <b v="0"/>
    <x v="14"/>
    <n v="1"/>
    <n v="27.86"/>
    <x v="4"/>
    <x v="14"/>
  </r>
  <r>
    <n v="896"/>
    <s v="Hardsoul Poets New Album!"/>
    <s v="The people have spoken...the stars have aligned...Hardsoul Poets are making a new record and we want our fans on the front lines."/>
    <n v="20000"/>
    <n v="3200"/>
    <x v="2"/>
    <x v="0"/>
    <s v="USD"/>
    <n v="1440734400"/>
    <n v="1438549026"/>
    <b v="0"/>
    <n v="72"/>
    <b v="0"/>
    <x v="14"/>
    <n v="16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20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0000"/>
    <n v="70"/>
    <x v="2"/>
    <x v="0"/>
    <s v="USD"/>
    <n v="1326651110"/>
    <n v="1322763110"/>
    <b v="0"/>
    <n v="2"/>
    <b v="0"/>
    <x v="14"/>
    <n v="0"/>
    <n v="35"/>
    <x v="4"/>
    <x v="14"/>
  </r>
  <r>
    <n v="899"/>
    <s v="Lets get 48/14 pressed!!!"/>
    <s v="Lets get 48/14 pressed and in your cd players,ipods,blogs, and facebook status'. Lets get it everywhere!"/>
    <n v="20000"/>
    <n v="280"/>
    <x v="2"/>
    <x v="0"/>
    <s v="USD"/>
    <n v="1306549362"/>
    <n v="1302661362"/>
    <b v="0"/>
    <n v="8"/>
    <b v="0"/>
    <x v="14"/>
    <n v="1"/>
    <n v="35"/>
    <x v="4"/>
    <x v="14"/>
  </r>
  <r>
    <n v="900"/>
    <s v="Project Revive: Protecting the Creative Impulse"/>
    <s v="With Project Revive, I aim to protect and nurture the creative impulse through music."/>
    <n v="20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200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2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20000"/>
    <n v="160"/>
    <x v="2"/>
    <x v="0"/>
    <s v="USD"/>
    <n v="1348367100"/>
    <n v="1346180780"/>
    <b v="0"/>
    <n v="4"/>
    <b v="0"/>
    <x v="13"/>
    <n v="1"/>
    <n v="40"/>
    <x v="4"/>
    <x v="13"/>
  </r>
  <r>
    <n v="904"/>
    <s v="The Woodlands Jazz Fest"/>
    <s v="Support the preservation of Jazz and help us become a national Jazz Festival with the best music, food, and fun for all ages!"/>
    <n v="20000"/>
    <n v="151"/>
    <x v="2"/>
    <x v="0"/>
    <s v="USD"/>
    <n v="1451786137"/>
    <n v="1449194137"/>
    <b v="0"/>
    <n v="3"/>
    <b v="0"/>
    <x v="13"/>
    <n v="1"/>
    <n v="50.33"/>
    <x v="4"/>
    <x v="13"/>
  </r>
  <r>
    <n v="905"/>
    <s v="Jazz For Everyone!"/>
    <s v="Working hard to get into the studio to record, produce, and edit my break out CD. I hope to realize my vision!"/>
    <n v="20000"/>
    <n v="196"/>
    <x v="2"/>
    <x v="0"/>
    <s v="USD"/>
    <n v="1295847926"/>
    <n v="1290663926"/>
    <b v="0"/>
    <n v="6"/>
    <b v="0"/>
    <x v="13"/>
    <n v="1"/>
    <n v="32.67"/>
    <x v="4"/>
    <x v="13"/>
  </r>
  <r>
    <n v="906"/>
    <s v="24th Music Presents Channeling Motown (Live)"/>
    <s v="The DMV's most respected saxophonist pay tribute to Motown."/>
    <n v="20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00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00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20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20000"/>
    <n v="123"/>
    <x v="2"/>
    <x v="1"/>
    <s v="GBP"/>
    <n v="1488546319"/>
    <n v="1483362319"/>
    <b v="0"/>
    <n v="5"/>
    <b v="0"/>
    <x v="13"/>
    <n v="1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2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20000"/>
    <n v="30"/>
    <x v="2"/>
    <x v="0"/>
    <s v="USD"/>
    <n v="1355197047"/>
    <n v="1350009447"/>
    <b v="0"/>
    <n v="2"/>
    <b v="0"/>
    <x v="13"/>
    <n v="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20000"/>
    <n v="1982"/>
    <x v="2"/>
    <x v="0"/>
    <s v="USD"/>
    <n v="1336188019"/>
    <n v="1333596019"/>
    <b v="0"/>
    <n v="24"/>
    <b v="0"/>
    <x v="13"/>
    <n v="10"/>
    <n v="82.58"/>
    <x v="4"/>
    <x v="13"/>
  </r>
  <r>
    <n v="914"/>
    <s v="Soul Of Man Video Project"/>
    <s v="This project is for the making of a music video. All funds will go towards production costs for this event only."/>
    <n v="200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20000"/>
    <n v="375"/>
    <x v="2"/>
    <x v="0"/>
    <s v="USD"/>
    <n v="1330577940"/>
    <n v="1327853914"/>
    <b v="0"/>
    <n v="9"/>
    <b v="0"/>
    <x v="13"/>
    <n v="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200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20000"/>
    <n v="30"/>
    <x v="2"/>
    <x v="0"/>
    <s v="USD"/>
    <n v="1405305000"/>
    <n v="1402612730"/>
    <b v="0"/>
    <n v="1"/>
    <b v="0"/>
    <x v="13"/>
    <n v="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20000"/>
    <n v="196"/>
    <x v="2"/>
    <x v="1"/>
    <s v="GBP"/>
    <n v="1417474761"/>
    <n v="1414879161"/>
    <b v="0"/>
    <n v="10"/>
    <b v="0"/>
    <x v="13"/>
    <n v="1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200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20000"/>
    <n v="4635"/>
    <x v="2"/>
    <x v="0"/>
    <s v="USD"/>
    <n v="1323666376"/>
    <n v="1320033976"/>
    <b v="0"/>
    <n v="20"/>
    <b v="0"/>
    <x v="13"/>
    <n v="23"/>
    <n v="231.75"/>
    <x v="4"/>
    <x v="13"/>
  </r>
  <r>
    <n v="922"/>
    <s v="THE JOEY MORANT PROJECT:   JAZZIFIED R'nB"/>
    <s v="Our goal is to help educate the world about jazz and its components; how it relates to love, romance, and success."/>
    <n v="20000"/>
    <n v="5680"/>
    <x v="2"/>
    <x v="0"/>
    <s v="USD"/>
    <n v="1412167393"/>
    <n v="1409143393"/>
    <b v="0"/>
    <n v="30"/>
    <b v="0"/>
    <x v="13"/>
    <n v="28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20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20000"/>
    <n v="327"/>
    <x v="2"/>
    <x v="0"/>
    <s v="USD"/>
    <n v="1360795069"/>
    <n v="1358203069"/>
    <b v="0"/>
    <n v="15"/>
    <b v="0"/>
    <x v="13"/>
    <n v="2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20000"/>
    <n v="160"/>
    <x v="2"/>
    <x v="0"/>
    <s v="USD"/>
    <n v="1385590111"/>
    <n v="1382994511"/>
    <b v="0"/>
    <n v="5"/>
    <b v="0"/>
    <x v="13"/>
    <n v="1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20000"/>
    <n v="1575"/>
    <x v="2"/>
    <x v="0"/>
    <s v="USD"/>
    <n v="1353196800"/>
    <n v="1348864913"/>
    <b v="0"/>
    <n v="28"/>
    <b v="0"/>
    <x v="13"/>
    <n v="8"/>
    <n v="56.25"/>
    <x v="4"/>
    <x v="13"/>
  </r>
  <r>
    <n v="929"/>
    <s v="EXPERIMENTAL JAZZ STUDIO RECORDING"/>
    <s v="I am searching for monetary funding to go into a good recording studio and record experimental intuitive improv jazz."/>
    <n v="200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0000"/>
    <n v="345"/>
    <x v="2"/>
    <x v="0"/>
    <s v="USD"/>
    <n v="1277501520"/>
    <n v="1273874306"/>
    <b v="0"/>
    <n v="5"/>
    <b v="0"/>
    <x v="13"/>
    <n v="2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0"/>
    <n v="131"/>
    <x v="2"/>
    <x v="1"/>
    <s v="GBP"/>
    <n v="1395007200"/>
    <n v="1392021502"/>
    <b v="0"/>
    <n v="7"/>
    <b v="0"/>
    <x v="13"/>
    <n v="1"/>
    <n v="18.71"/>
    <x v="4"/>
    <x v="13"/>
  </r>
  <r>
    <n v="932"/>
    <s v="Mandy Harvey Christmas Album"/>
    <s v="Help me to create my 3rd album, a Christmas CD with 16 Holiday/Original favorites!"/>
    <n v="20000"/>
    <n v="1381"/>
    <x v="2"/>
    <x v="0"/>
    <s v="USD"/>
    <n v="1363990545"/>
    <n v="1360106145"/>
    <b v="0"/>
    <n v="30"/>
    <b v="0"/>
    <x v="13"/>
    <n v="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0"/>
    <n v="120"/>
    <x v="2"/>
    <x v="0"/>
    <s v="USD"/>
    <n v="1399867409"/>
    <n v="1394683409"/>
    <b v="0"/>
    <n v="2"/>
    <b v="0"/>
    <x v="13"/>
    <n v="1"/>
    <n v="60"/>
    <x v="4"/>
    <x v="13"/>
  </r>
  <r>
    <n v="934"/>
    <s v="Kyle Krysa debut EP Ground Effect"/>
    <s v="Ground Effect is my first solo EP project intended to help promote Fusion and creative music music in Saskatchewan and Canada."/>
    <n v="20000"/>
    <n v="1520"/>
    <x v="2"/>
    <x v="5"/>
    <s v="CAD"/>
    <n v="1399183200"/>
    <n v="1396633284"/>
    <b v="0"/>
    <n v="30"/>
    <b v="0"/>
    <x v="13"/>
    <n v="8"/>
    <n v="50.67"/>
    <x v="4"/>
    <x v="13"/>
  </r>
  <r>
    <n v="935"/>
    <s v="The Art of You Too"/>
    <s v="This vocal music and spoken word project uses the  gift of life,love,hope &amp; peace to enable people to see themselves as a masterpiece!"/>
    <n v="20000"/>
    <n v="50"/>
    <x v="2"/>
    <x v="0"/>
    <s v="USD"/>
    <n v="1454054429"/>
    <n v="1451462429"/>
    <b v="0"/>
    <n v="2"/>
    <b v="0"/>
    <x v="13"/>
    <n v="0"/>
    <n v="25"/>
    <x v="4"/>
    <x v="13"/>
  </r>
  <r>
    <n v="936"/>
    <s v="Jazz Singer, Marti Mendenhall Live Concert Recording"/>
    <s v="A CD of a live Jazz concert featuring Marti Mendenhall, George Mitchell, Scott Steed and Todd Strait."/>
    <n v="200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20000"/>
    <n v="40"/>
    <x v="2"/>
    <x v="0"/>
    <s v="USD"/>
    <n v="1383509357"/>
    <n v="1380913757"/>
    <b v="0"/>
    <n v="2"/>
    <b v="0"/>
    <x v="13"/>
    <n v="0"/>
    <n v="20"/>
    <x v="4"/>
    <x v="13"/>
  </r>
  <r>
    <n v="938"/>
    <s v="Celebrating American Jazz &amp; Soul Music"/>
    <s v="Creating new avenues of exposure for young Jazz &amp; Soul artists_x000a_to express their Art of Music."/>
    <n v="20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0000"/>
    <n v="40"/>
    <x v="2"/>
    <x v="0"/>
    <s v="USD"/>
    <n v="1372622280"/>
    <n v="1369246738"/>
    <b v="0"/>
    <n v="2"/>
    <b v="0"/>
    <x v="13"/>
    <n v="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19980"/>
    <n v="1544"/>
    <x v="2"/>
    <x v="0"/>
    <s v="USD"/>
    <n v="1439251926"/>
    <n v="1435363926"/>
    <b v="0"/>
    <n v="14"/>
    <b v="0"/>
    <x v="8"/>
    <n v="8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19800"/>
    <n v="1161"/>
    <x v="2"/>
    <x v="0"/>
    <s v="USD"/>
    <n v="1486693145"/>
    <n v="1484101145"/>
    <b v="0"/>
    <n v="31"/>
    <b v="0"/>
    <x v="8"/>
    <n v="6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19500"/>
    <n v="668"/>
    <x v="2"/>
    <x v="0"/>
    <s v="USD"/>
    <n v="1455826460"/>
    <n v="1452716060"/>
    <b v="0"/>
    <n v="16"/>
    <b v="0"/>
    <x v="8"/>
    <n v="3"/>
    <n v="41.75"/>
    <x v="2"/>
    <x v="8"/>
  </r>
  <r>
    <n v="943"/>
    <s v="SleepMode"/>
    <s v="A mask for home or travel that will give you the best, undisturbed sleep of your life."/>
    <n v="19500"/>
    <n v="289"/>
    <x v="2"/>
    <x v="0"/>
    <s v="USD"/>
    <n v="1480438905"/>
    <n v="1477843305"/>
    <b v="0"/>
    <n v="12"/>
    <b v="0"/>
    <x v="8"/>
    <n v="1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19000"/>
    <n v="6663"/>
    <x v="2"/>
    <x v="0"/>
    <s v="USD"/>
    <n v="1460988000"/>
    <n v="1458050450"/>
    <b v="0"/>
    <n v="96"/>
    <b v="0"/>
    <x v="8"/>
    <n v="35"/>
    <n v="69.41"/>
    <x v="2"/>
    <x v="8"/>
  </r>
  <r>
    <n v="945"/>
    <s v="CT BAND"/>
    <s v="Make your watch Smart ! CT Band is an ultra-thin, high-tech smart watch-strap awarded twice at CES 2017 las vegas"/>
    <n v="19000"/>
    <n v="2484"/>
    <x v="2"/>
    <x v="6"/>
    <s v="EUR"/>
    <n v="1487462340"/>
    <n v="1482958626"/>
    <b v="0"/>
    <n v="16"/>
    <b v="0"/>
    <x v="8"/>
    <n v="13"/>
    <n v="155.25"/>
    <x v="2"/>
    <x v="8"/>
  </r>
  <r>
    <n v="946"/>
    <s v="OmniTrade Apron"/>
    <s v="Soft edged-Hard working. The perfect wearable organization for the home and professional shop."/>
    <n v="19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1900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19000"/>
    <n v="480"/>
    <x v="2"/>
    <x v="9"/>
    <s v="EUR"/>
    <n v="1457812364"/>
    <n v="1455220364"/>
    <b v="0"/>
    <n v="8"/>
    <b v="0"/>
    <x v="8"/>
    <n v="3"/>
    <n v="60"/>
    <x v="2"/>
    <x v="8"/>
  </r>
  <r>
    <n v="949"/>
    <s v="INBED"/>
    <s v="Der INBED ist ein innovatives Multisensor-Wearable fÃ¼r die SturzprÃ¤vention motorisch eingeschrÃ¤nkter Personen."/>
    <n v="1895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18900"/>
    <n v="1402"/>
    <x v="2"/>
    <x v="5"/>
    <s v="CAD"/>
    <n v="1453053661"/>
    <n v="1450461661"/>
    <b v="0"/>
    <n v="24"/>
    <b v="0"/>
    <x v="8"/>
    <n v="7"/>
    <n v="58.42"/>
    <x v="2"/>
    <x v="8"/>
  </r>
  <r>
    <n v="951"/>
    <s v="Smart Harness"/>
    <s v="Revolutionizing the way we walk our dogs!"/>
    <n v="18800"/>
    <n v="19195"/>
    <x v="2"/>
    <x v="0"/>
    <s v="USD"/>
    <n v="1465054872"/>
    <n v="1461166872"/>
    <b v="0"/>
    <n v="121"/>
    <b v="0"/>
    <x v="8"/>
    <n v="102"/>
    <n v="158.63999999999999"/>
    <x v="2"/>
    <x v="8"/>
  </r>
  <r>
    <n v="952"/>
    <s v="Audionoggin - Join the Earvolution"/>
    <s v="Audionoggin: Wireless personal surround sound for the athlete in everyone."/>
    <n v="18500"/>
    <n v="19572"/>
    <x v="2"/>
    <x v="0"/>
    <s v="USD"/>
    <n v="1479483812"/>
    <n v="1476888212"/>
    <b v="0"/>
    <n v="196"/>
    <b v="0"/>
    <x v="8"/>
    <n v="106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85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8500"/>
    <n v="6511"/>
    <x v="2"/>
    <x v="0"/>
    <s v="USD"/>
    <n v="1440100839"/>
    <n v="1436472039"/>
    <b v="0"/>
    <n v="73"/>
    <b v="0"/>
    <x v="8"/>
    <n v="35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18500"/>
    <n v="16984"/>
    <x v="2"/>
    <x v="0"/>
    <s v="USD"/>
    <n v="1473750300"/>
    <n v="1470294300"/>
    <b v="0"/>
    <n v="93"/>
    <b v="0"/>
    <x v="8"/>
    <n v="92"/>
    <n v="182.62"/>
    <x v="2"/>
    <x v="8"/>
  </r>
  <r>
    <n v="956"/>
    <s v="SemiYours"/>
    <s v="You can rent out your Car with Uber. _x000a_You can rent out your Home with Airbnb. _x000a_Now you can rent out your CLOSET with SemiYOURS!"/>
    <n v="18500"/>
    <n v="861"/>
    <x v="2"/>
    <x v="0"/>
    <s v="USD"/>
    <n v="1430081759"/>
    <n v="1424901359"/>
    <b v="0"/>
    <n v="17"/>
    <b v="0"/>
    <x v="8"/>
    <n v="5"/>
    <n v="50.65"/>
    <x v="2"/>
    <x v="8"/>
  </r>
  <r>
    <n v="957"/>
    <s v="DUALBAND, the Leather NFC Smart Watch Band"/>
    <s v="A Leather Smart watch Band, that NEVER needs to be charged for only $37!"/>
    <n v="18500"/>
    <n v="233"/>
    <x v="2"/>
    <x v="0"/>
    <s v="USD"/>
    <n v="1479392133"/>
    <n v="1476710133"/>
    <b v="0"/>
    <n v="7"/>
    <b v="0"/>
    <x v="8"/>
    <n v="1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18500"/>
    <n v="881"/>
    <x v="2"/>
    <x v="0"/>
    <s v="USD"/>
    <n v="1428641940"/>
    <n v="1426792563"/>
    <b v="0"/>
    <n v="17"/>
    <b v="0"/>
    <x v="8"/>
    <n v="5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18000"/>
    <n v="19430"/>
    <x v="2"/>
    <x v="0"/>
    <s v="USD"/>
    <n v="1421640665"/>
    <n v="1419048665"/>
    <b v="0"/>
    <n v="171"/>
    <b v="0"/>
    <x v="8"/>
    <n v="108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18000"/>
    <n v="25655"/>
    <x v="2"/>
    <x v="0"/>
    <s v="USD"/>
    <n v="1489500155"/>
    <n v="1485874955"/>
    <b v="0"/>
    <n v="188"/>
    <b v="0"/>
    <x v="8"/>
    <n v="143"/>
    <n v="136.46"/>
    <x v="2"/>
    <x v="8"/>
  </r>
  <r>
    <n v="961"/>
    <s v="The first personal trainer and diet coach for your dog!"/>
    <s v="Active, happy &amp; healthy together! _x000a_Thatâ€™s our mission for all dogs and their parents."/>
    <n v="18000"/>
    <n v="40079"/>
    <x v="2"/>
    <x v="0"/>
    <s v="USD"/>
    <n v="1487617200"/>
    <n v="1483634335"/>
    <b v="0"/>
    <n v="110"/>
    <b v="0"/>
    <x v="8"/>
    <n v="223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18000"/>
    <n v="712"/>
    <x v="2"/>
    <x v="0"/>
    <s v="USD"/>
    <n v="1455210353"/>
    <n v="1451927153"/>
    <b v="0"/>
    <n v="37"/>
    <b v="0"/>
    <x v="8"/>
    <n v="4"/>
    <n v="19.239999999999998"/>
    <x v="2"/>
    <x v="8"/>
  </r>
  <r>
    <n v="963"/>
    <s v="The Ultimate Learning Center"/>
    <s v="WE are molding an educated, motivated, non violent GENERATION!"/>
    <n v="18000"/>
    <n v="377"/>
    <x v="2"/>
    <x v="0"/>
    <s v="USD"/>
    <n v="1476717319"/>
    <n v="1473693319"/>
    <b v="0"/>
    <n v="9"/>
    <b v="0"/>
    <x v="8"/>
    <n v="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8000"/>
    <n v="879"/>
    <x v="2"/>
    <x v="5"/>
    <s v="CAD"/>
    <n v="1441119919"/>
    <n v="1437663919"/>
    <b v="0"/>
    <n v="29"/>
    <b v="0"/>
    <x v="8"/>
    <n v="5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18000"/>
    <n v="298"/>
    <x v="2"/>
    <x v="0"/>
    <s v="USD"/>
    <n v="1477454340"/>
    <n v="1474676646"/>
    <b v="0"/>
    <n v="6"/>
    <b v="0"/>
    <x v="8"/>
    <n v="2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8000"/>
    <n v="1776"/>
    <x v="2"/>
    <x v="0"/>
    <s v="USD"/>
    <n v="1475766932"/>
    <n v="1473174932"/>
    <b v="0"/>
    <n v="30"/>
    <b v="0"/>
    <x v="8"/>
    <n v="10"/>
    <n v="59.2"/>
    <x v="2"/>
    <x v="8"/>
  </r>
  <r>
    <n v="967"/>
    <s v="Better Beanie"/>
    <s v="Better Beanie is the new therapeutic wearable designed to assist you while keeping your hands free."/>
    <n v="18000"/>
    <n v="3562"/>
    <x v="2"/>
    <x v="0"/>
    <s v="USD"/>
    <n v="1461301574"/>
    <n v="1456121174"/>
    <b v="0"/>
    <n v="81"/>
    <b v="0"/>
    <x v="8"/>
    <n v="20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1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18000"/>
    <n v="14000"/>
    <x v="2"/>
    <x v="14"/>
    <s v="MXN"/>
    <n v="1486624607"/>
    <n v="1483773407"/>
    <b v="0"/>
    <n v="11"/>
    <b v="0"/>
    <x v="8"/>
    <n v="78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18000"/>
    <n v="2296"/>
    <x v="2"/>
    <x v="5"/>
    <s v="CAD"/>
    <n v="1485147540"/>
    <n v="1481951853"/>
    <b v="0"/>
    <n v="14"/>
    <b v="0"/>
    <x v="8"/>
    <n v="13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8000"/>
    <n v="226"/>
    <x v="2"/>
    <x v="0"/>
    <s v="USD"/>
    <n v="1433178060"/>
    <n v="1429290060"/>
    <b v="0"/>
    <n v="5"/>
    <b v="0"/>
    <x v="8"/>
    <n v="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18000"/>
    <n v="6925"/>
    <x v="2"/>
    <x v="0"/>
    <s v="USD"/>
    <n v="1409813940"/>
    <n v="1407271598"/>
    <b v="0"/>
    <n v="45"/>
    <b v="0"/>
    <x v="8"/>
    <n v="38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18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18000"/>
    <n v="280"/>
    <x v="2"/>
    <x v="0"/>
    <s v="USD"/>
    <n v="1458925156"/>
    <n v="1456336756"/>
    <b v="0"/>
    <n v="3"/>
    <b v="0"/>
    <x v="8"/>
    <n v="2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8000"/>
    <n v="2607"/>
    <x v="2"/>
    <x v="0"/>
    <s v="USD"/>
    <n v="1467132185"/>
    <n v="1461948185"/>
    <b v="0"/>
    <n v="24"/>
    <b v="0"/>
    <x v="8"/>
    <n v="14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8000"/>
    <n v="2889"/>
    <x v="2"/>
    <x v="2"/>
    <s v="AUD"/>
    <n v="1439515497"/>
    <n v="1435627497"/>
    <b v="0"/>
    <n v="18"/>
    <b v="0"/>
    <x v="8"/>
    <n v="16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18000"/>
    <n v="909"/>
    <x v="2"/>
    <x v="15"/>
    <s v="EUR"/>
    <n v="1456094197"/>
    <n v="1453502197"/>
    <b v="0"/>
    <n v="12"/>
    <b v="0"/>
    <x v="8"/>
    <n v="5"/>
    <n v="75.75"/>
    <x v="2"/>
    <x v="8"/>
  </r>
  <r>
    <n v="978"/>
    <s v="hidn tempo - a wearable stress coach"/>
    <s v="hidn tempo is an intelligent watch band that allows you to monitor your stress and manage it anywhere, anytime."/>
    <n v="18000"/>
    <n v="97273"/>
    <x v="2"/>
    <x v="11"/>
    <s v="SEK"/>
    <n v="1456385101"/>
    <n v="1453793101"/>
    <b v="0"/>
    <n v="123"/>
    <b v="0"/>
    <x v="8"/>
    <n v="54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18000"/>
    <n v="28986.16"/>
    <x v="2"/>
    <x v="0"/>
    <s v="USD"/>
    <n v="1466449140"/>
    <n v="1463392828"/>
    <b v="0"/>
    <n v="96"/>
    <b v="0"/>
    <x v="8"/>
    <n v="161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8000"/>
    <n v="1486"/>
    <x v="2"/>
    <x v="0"/>
    <s v="USD"/>
    <n v="1417387322"/>
    <n v="1413495722"/>
    <b v="0"/>
    <n v="31"/>
    <b v="0"/>
    <x v="8"/>
    <n v="8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17600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7500"/>
    <n v="30751"/>
    <x v="2"/>
    <x v="3"/>
    <s v="EUR"/>
    <n v="1471985640"/>
    <n v="1469289685"/>
    <b v="0"/>
    <n v="179"/>
    <b v="0"/>
    <x v="8"/>
    <n v="176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75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17500"/>
    <n v="1888"/>
    <x v="2"/>
    <x v="12"/>
    <s v="EUR"/>
    <n v="1451602800"/>
    <n v="1449011610"/>
    <b v="0"/>
    <n v="23"/>
    <b v="0"/>
    <x v="8"/>
    <n v="11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17500"/>
    <n v="2550"/>
    <x v="2"/>
    <x v="1"/>
    <s v="GBP"/>
    <n v="1452384000"/>
    <n v="1447698300"/>
    <b v="0"/>
    <n v="23"/>
    <b v="0"/>
    <x v="8"/>
    <n v="15"/>
    <n v="110.87"/>
    <x v="2"/>
    <x v="8"/>
  </r>
  <r>
    <n v="987"/>
    <s v="Kidswatcher"/>
    <s v="Always know where your precious children are. Let them explore the world freely and in a secure way by using the Kidswatcher."/>
    <n v="17482"/>
    <n v="6610"/>
    <x v="2"/>
    <x v="9"/>
    <s v="EUR"/>
    <n v="1403507050"/>
    <n v="1400051050"/>
    <b v="0"/>
    <n v="41"/>
    <b v="0"/>
    <x v="8"/>
    <n v="38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171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7000"/>
    <n v="1677"/>
    <x v="2"/>
    <x v="0"/>
    <s v="USD"/>
    <n v="1475101495"/>
    <n v="1472509495"/>
    <b v="0"/>
    <n v="32"/>
    <b v="0"/>
    <x v="8"/>
    <n v="10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17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17000"/>
    <n v="212"/>
    <x v="2"/>
    <x v="1"/>
    <s v="GBP"/>
    <n v="1468349460"/>
    <n v="1466186988"/>
    <b v="0"/>
    <n v="7"/>
    <b v="0"/>
    <x v="8"/>
    <n v="1"/>
    <n v="30.29"/>
    <x v="2"/>
    <x v="8"/>
  </r>
  <r>
    <n v="992"/>
    <s v="WairConditioning"/>
    <s v="The HOTTEST and COOLEST thing yet! WairConditioning... an entirely new level of comfortability!"/>
    <n v="17000"/>
    <n v="467"/>
    <x v="2"/>
    <x v="0"/>
    <s v="USD"/>
    <n v="1462655519"/>
    <n v="1457475119"/>
    <b v="0"/>
    <n v="4"/>
    <b v="0"/>
    <x v="8"/>
    <n v="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17000"/>
    <n v="17561"/>
    <x v="2"/>
    <x v="0"/>
    <s v="USD"/>
    <n v="1478926800"/>
    <n v="1476054568"/>
    <b v="0"/>
    <n v="196"/>
    <b v="0"/>
    <x v="8"/>
    <n v="103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7000"/>
    <n v="4669"/>
    <x v="2"/>
    <x v="0"/>
    <s v="USD"/>
    <n v="1417388340"/>
    <n v="1412835530"/>
    <b v="0"/>
    <n v="11"/>
    <b v="0"/>
    <x v="8"/>
    <n v="27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7000"/>
    <n v="726"/>
    <x v="2"/>
    <x v="0"/>
    <s v="USD"/>
    <n v="1417276800"/>
    <n v="1415140480"/>
    <b v="0"/>
    <n v="9"/>
    <b v="0"/>
    <x v="8"/>
    <n v="4"/>
    <n v="80.67"/>
    <x v="2"/>
    <x v="8"/>
  </r>
  <r>
    <n v="996"/>
    <s v="Social behavior in technical communities"/>
    <s v="Study the behaviour of technical communities by tracking their movement  through wearables"/>
    <n v="17000"/>
    <n v="65"/>
    <x v="2"/>
    <x v="0"/>
    <s v="USD"/>
    <n v="1406474820"/>
    <n v="1403902060"/>
    <b v="0"/>
    <n v="5"/>
    <b v="0"/>
    <x v="8"/>
    <n v="0"/>
    <n v="13"/>
    <x v="2"/>
    <x v="8"/>
  </r>
  <r>
    <n v="997"/>
    <s v="iPhanny"/>
    <s v="The iPhanny keeps your iPhone 6 safe from bending in those dangerous pants pockets."/>
    <n v="16870"/>
    <n v="65"/>
    <x v="2"/>
    <x v="0"/>
    <s v="USD"/>
    <n v="1417145297"/>
    <n v="1414549697"/>
    <b v="0"/>
    <n v="8"/>
    <b v="0"/>
    <x v="8"/>
    <n v="0"/>
    <n v="8.1300000000000008"/>
    <x v="2"/>
    <x v="8"/>
  </r>
  <r>
    <n v="998"/>
    <s v="Ollinfit: The Wearable Personal Trainer"/>
    <s v="Ollinfit is the first wearable fitness trainer with 3 sensors for superior accuracy, feedback and results."/>
    <n v="16700"/>
    <n v="35135"/>
    <x v="2"/>
    <x v="5"/>
    <s v="CAD"/>
    <n v="1447909401"/>
    <n v="1444017801"/>
    <b v="0"/>
    <n v="229"/>
    <b v="0"/>
    <x v="8"/>
    <n v="210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6500"/>
    <n v="11683"/>
    <x v="2"/>
    <x v="5"/>
    <s v="CAD"/>
    <n v="1415865720"/>
    <n v="1413270690"/>
    <b v="0"/>
    <n v="40"/>
    <b v="0"/>
    <x v="8"/>
    <n v="71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16500"/>
    <n v="19824"/>
    <x v="1"/>
    <x v="0"/>
    <s v="USD"/>
    <n v="1489537560"/>
    <n v="1484357160"/>
    <b v="0"/>
    <n v="6"/>
    <b v="0"/>
    <x v="8"/>
    <n v="120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6350"/>
    <n v="5200"/>
    <x v="1"/>
    <x v="1"/>
    <s v="GBP"/>
    <n v="1485796613"/>
    <n v="1481908613"/>
    <b v="0"/>
    <n v="4"/>
    <b v="0"/>
    <x v="8"/>
    <n v="32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16300"/>
    <n v="2960"/>
    <x v="1"/>
    <x v="0"/>
    <s v="USD"/>
    <n v="1450331940"/>
    <n v="1447777514"/>
    <b v="0"/>
    <n v="22"/>
    <b v="0"/>
    <x v="8"/>
    <n v="18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16000"/>
    <n v="3211"/>
    <x v="1"/>
    <x v="6"/>
    <s v="EUR"/>
    <n v="1489680061"/>
    <n v="1487091661"/>
    <b v="0"/>
    <n v="15"/>
    <b v="0"/>
    <x v="8"/>
    <n v="20"/>
    <n v="214.07"/>
    <x v="2"/>
    <x v="8"/>
  </r>
  <r>
    <n v="1004"/>
    <s v="AllerGuarder: Bluetooth wristband helps food-allergy kids"/>
    <s v="Harnessing wearable technology as a powerful defense for food-allergy children."/>
    <n v="16000"/>
    <n v="20552"/>
    <x v="1"/>
    <x v="0"/>
    <s v="USD"/>
    <n v="1455814827"/>
    <n v="1453222827"/>
    <b v="0"/>
    <n v="95"/>
    <b v="0"/>
    <x v="8"/>
    <n v="128"/>
    <n v="216.34"/>
    <x v="2"/>
    <x v="8"/>
  </r>
  <r>
    <n v="1005"/>
    <s v="Forcite Alpine - World's First smart helmet for snow sports"/>
    <s v="The Forcite Alpine helmet records 4K footage and keeps you connected all in one sleek design."/>
    <n v="16000"/>
    <n v="150102"/>
    <x v="1"/>
    <x v="0"/>
    <s v="USD"/>
    <n v="1446217183"/>
    <n v="1443538783"/>
    <b v="0"/>
    <n v="161"/>
    <b v="0"/>
    <x v="8"/>
    <n v="938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16000"/>
    <n v="234"/>
    <x v="1"/>
    <x v="0"/>
    <s v="USD"/>
    <n v="1418368260"/>
    <n v="1417654672"/>
    <b v="0"/>
    <n v="8"/>
    <b v="0"/>
    <x v="8"/>
    <n v="1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16000"/>
    <n v="13296"/>
    <x v="1"/>
    <x v="0"/>
    <s v="USD"/>
    <n v="1481727623"/>
    <n v="1478095223"/>
    <b v="0"/>
    <n v="76"/>
    <b v="0"/>
    <x v="8"/>
    <n v="83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16000"/>
    <n v="250"/>
    <x v="1"/>
    <x v="14"/>
    <s v="MXN"/>
    <n v="1482953115"/>
    <n v="1480361115"/>
    <b v="0"/>
    <n v="1"/>
    <b v="0"/>
    <x v="8"/>
    <n v="2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16000"/>
    <n v="6565"/>
    <x v="1"/>
    <x v="0"/>
    <s v="USD"/>
    <n v="1466346646"/>
    <n v="1463754646"/>
    <b v="0"/>
    <n v="101"/>
    <b v="0"/>
    <x v="8"/>
    <n v="4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6000"/>
    <n v="220"/>
    <x v="1"/>
    <x v="0"/>
    <s v="USD"/>
    <n v="1473044340"/>
    <n v="1468180462"/>
    <b v="0"/>
    <n v="4"/>
    <b v="0"/>
    <x v="8"/>
    <n v="1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16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16000"/>
    <n v="1076751.05"/>
    <x v="1"/>
    <x v="0"/>
    <s v="USD"/>
    <n v="1485254052"/>
    <n v="1481366052"/>
    <b v="0"/>
    <n v="775"/>
    <b v="0"/>
    <x v="8"/>
    <n v="6730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16000"/>
    <n v="8632"/>
    <x v="1"/>
    <x v="0"/>
    <s v="USD"/>
    <n v="1451419200"/>
    <n v="1449000056"/>
    <b v="0"/>
    <n v="90"/>
    <b v="0"/>
    <x v="8"/>
    <n v="54"/>
    <n v="95.91"/>
    <x v="2"/>
    <x v="8"/>
  </r>
  <r>
    <n v="1014"/>
    <s v="CHEMION: The World's First Smart Glasses (Canceled)"/>
    <s v="CHEMION is an eyewear device that lets you show your creativity to the world."/>
    <n v="15500"/>
    <n v="3060"/>
    <x v="1"/>
    <x v="0"/>
    <s v="USD"/>
    <n v="1420070615"/>
    <n v="1415750615"/>
    <b v="0"/>
    <n v="16"/>
    <b v="0"/>
    <x v="8"/>
    <n v="20"/>
    <n v="191.25"/>
    <x v="2"/>
    <x v="8"/>
  </r>
  <r>
    <n v="1015"/>
    <s v="SKIN - Wearable music remote control for your mobile phone"/>
    <s v="SKIN - The wearable music remote control which makes your fitness lifestyle a bit easier"/>
    <n v="15500"/>
    <n v="240"/>
    <x v="1"/>
    <x v="16"/>
    <s v="CHF"/>
    <n v="1448489095"/>
    <n v="1445893495"/>
    <b v="0"/>
    <n v="6"/>
    <b v="0"/>
    <x v="8"/>
    <n v="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5000"/>
    <n v="2842"/>
    <x v="1"/>
    <x v="0"/>
    <s v="USD"/>
    <n v="1459992856"/>
    <n v="1456108456"/>
    <b v="0"/>
    <n v="38"/>
    <b v="0"/>
    <x v="8"/>
    <n v="19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15000"/>
    <n v="57197"/>
    <x v="1"/>
    <x v="0"/>
    <s v="USD"/>
    <n v="1448125935"/>
    <n v="1444666335"/>
    <b v="0"/>
    <n v="355"/>
    <b v="0"/>
    <x v="8"/>
    <n v="381"/>
    <n v="161.12"/>
    <x v="2"/>
    <x v="8"/>
  </r>
  <r>
    <n v="1018"/>
    <s v="Owl (Canceled)"/>
    <s v="Owl is a fitness tracker along with an accompanying iOS app, that is both fun and interactive for children."/>
    <n v="15000"/>
    <n v="621"/>
    <x v="1"/>
    <x v="0"/>
    <s v="USD"/>
    <n v="1468496933"/>
    <n v="1465904933"/>
    <b v="0"/>
    <n v="7"/>
    <b v="0"/>
    <x v="8"/>
    <n v="4"/>
    <n v="88.71"/>
    <x v="2"/>
    <x v="8"/>
  </r>
  <r>
    <n v="1019"/>
    <s v="Tempi - The Smart Way to Monitor Temperature and Humidity"/>
    <s v="Tempi Is a Wearable Bluetooth Device That Gives Accurate Temperature and Humidity Readings."/>
    <n v="15000"/>
    <n v="21300"/>
    <x v="1"/>
    <x v="0"/>
    <s v="USD"/>
    <n v="1423092149"/>
    <n v="1420500149"/>
    <b v="0"/>
    <n v="400"/>
    <b v="0"/>
    <x v="8"/>
    <n v="142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000"/>
    <n v="3186"/>
    <x v="0"/>
    <x v="5"/>
    <s v="CAD"/>
    <n v="1433206020"/>
    <n v="1430617209"/>
    <b v="0"/>
    <n v="30"/>
    <b v="1"/>
    <x v="15"/>
    <n v="21"/>
    <n v="106.2"/>
    <x v="4"/>
    <x v="15"/>
  </r>
  <r>
    <n v="1021"/>
    <s v="Rick and Morty Album &amp; Music Video"/>
    <s v="Rick and Morty concept album written by Allie Goertz + music video directed by Paul B. Cummings!"/>
    <n v="15000"/>
    <n v="10554.11"/>
    <x v="0"/>
    <x v="0"/>
    <s v="USD"/>
    <n v="1445054400"/>
    <n v="1443074571"/>
    <b v="1"/>
    <n v="478"/>
    <b v="1"/>
    <x v="15"/>
    <n v="70"/>
    <n v="22.08"/>
    <x v="4"/>
    <x v="15"/>
  </r>
  <r>
    <n v="1022"/>
    <s v="Sammy Bananas - Bootlegs Vol. 2!!"/>
    <s v="Help get four new bootlegs onto vinyl in the second installment of my series!"/>
    <n v="15000"/>
    <n v="2298"/>
    <x v="0"/>
    <x v="0"/>
    <s v="USD"/>
    <n v="1431876677"/>
    <n v="1429284677"/>
    <b v="1"/>
    <n v="74"/>
    <b v="1"/>
    <x v="15"/>
    <n v="15"/>
    <n v="31.05"/>
    <x v="4"/>
    <x v="15"/>
  </r>
  <r>
    <n v="1023"/>
    <s v="'Pathfinder' - a High Five Spaceship album"/>
    <s v="A collaborative, electronic journey helmed by producer Christopher Bingham and guitarist Carlos Montero."/>
    <n v="15000"/>
    <n v="4743"/>
    <x v="0"/>
    <x v="1"/>
    <s v="GBP"/>
    <n v="1434837861"/>
    <n v="1432245861"/>
    <b v="0"/>
    <n v="131"/>
    <b v="1"/>
    <x v="15"/>
    <n v="32"/>
    <n v="36.21"/>
    <x v="4"/>
    <x v="15"/>
  </r>
  <r>
    <n v="1024"/>
    <s v="The Last Art Fact Album Ever"/>
    <s v="Art Fact is a legendary Swedish synth pop act from the 80's. This album will contain updated remakes of their greatest songs."/>
    <n v="15000"/>
    <n v="23727.55"/>
    <x v="0"/>
    <x v="11"/>
    <s v="SEK"/>
    <n v="1454248563"/>
    <n v="1451656563"/>
    <b v="1"/>
    <n v="61"/>
    <b v="1"/>
    <x v="15"/>
    <n v="158"/>
    <n v="388.98"/>
    <x v="4"/>
    <x v="15"/>
  </r>
  <r>
    <n v="1025"/>
    <s v="[NUREN] The New Renaissance"/>
    <s v="Jake Kaufman and Jessie Seely present THE WORLD'S FIRST VIRTUAL REALITY ROCK OPERA."/>
    <n v="15000"/>
    <n v="76949.820000000007"/>
    <x v="0"/>
    <x v="0"/>
    <s v="USD"/>
    <n v="1426532437"/>
    <n v="1423944037"/>
    <b v="1"/>
    <n v="1071"/>
    <b v="1"/>
    <x v="15"/>
    <n v="51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15000"/>
    <n v="7000.58"/>
    <x v="0"/>
    <x v="1"/>
    <s v="GBP"/>
    <n v="1459414016"/>
    <n v="1456480016"/>
    <b v="1"/>
    <n v="122"/>
    <b v="1"/>
    <x v="15"/>
    <n v="47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15000"/>
    <n v="7733"/>
    <x v="0"/>
    <x v="0"/>
    <s v="USD"/>
    <n v="1414025347"/>
    <n v="1411433347"/>
    <b v="1"/>
    <n v="111"/>
    <b v="1"/>
    <x v="15"/>
    <n v="52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5000"/>
    <n v="11727"/>
    <x v="0"/>
    <x v="1"/>
    <s v="GBP"/>
    <n v="1488830400"/>
    <n v="1484924605"/>
    <b v="1"/>
    <n v="255"/>
    <b v="1"/>
    <x v="15"/>
    <n v="78"/>
    <n v="45.99"/>
    <x v="4"/>
    <x v="15"/>
  </r>
  <r>
    <n v="1029"/>
    <s v="StrobeHouse presents Valborg 2015"/>
    <s v="We want to recreate last years massive Valborgparty in Lund but this time even bigger!"/>
    <n v="15000"/>
    <n v="11176"/>
    <x v="0"/>
    <x v="11"/>
    <s v="SEK"/>
    <n v="1428184740"/>
    <n v="1423501507"/>
    <b v="0"/>
    <n v="141"/>
    <b v="1"/>
    <x v="15"/>
    <n v="75"/>
    <n v="79.260000000000005"/>
    <x v="4"/>
    <x v="15"/>
  </r>
  <r>
    <n v="1030"/>
    <s v="The Gothsicles - I FEEL SICLE"/>
    <s v="Help fund the latest Gothsicles mega-album, I FEEL SICLE!"/>
    <n v="15000"/>
    <n v="6842"/>
    <x v="0"/>
    <x v="0"/>
    <s v="USD"/>
    <n v="1473680149"/>
    <n v="1472470549"/>
    <b v="0"/>
    <n v="159"/>
    <b v="1"/>
    <x v="15"/>
    <n v="46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5000"/>
    <n v="10740"/>
    <x v="0"/>
    <x v="0"/>
    <s v="USD"/>
    <n v="1450290010"/>
    <n v="1447698010"/>
    <b v="0"/>
    <n v="99"/>
    <b v="1"/>
    <x v="15"/>
    <n v="72"/>
    <n v="108.48"/>
    <x v="4"/>
    <x v="15"/>
  </r>
  <r>
    <n v="1032"/>
    <s v="Phantom Ship / Coastal (Album Preorder)"/>
    <s v="Ideal for living rooms and open spaces."/>
    <n v="15000"/>
    <n v="5858.84"/>
    <x v="0"/>
    <x v="0"/>
    <s v="USD"/>
    <n v="1466697625"/>
    <n v="1464105625"/>
    <b v="0"/>
    <n v="96"/>
    <b v="1"/>
    <x v="15"/>
    <n v="3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5000"/>
    <n v="1366"/>
    <x v="0"/>
    <x v="1"/>
    <s v="GBP"/>
    <n v="1481564080"/>
    <n v="1479144880"/>
    <b v="0"/>
    <n v="27"/>
    <b v="1"/>
    <x v="15"/>
    <n v="9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15000"/>
    <n v="6500.09"/>
    <x v="0"/>
    <x v="0"/>
    <s v="USD"/>
    <n v="1470369540"/>
    <n v="1467604804"/>
    <b v="0"/>
    <n v="166"/>
    <b v="1"/>
    <x v="15"/>
    <n v="43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15000"/>
    <n v="4952"/>
    <x v="0"/>
    <x v="0"/>
    <s v="USD"/>
    <n v="1423668220"/>
    <n v="1421076220"/>
    <b v="0"/>
    <n v="76"/>
    <b v="1"/>
    <x v="15"/>
    <n v="33"/>
    <n v="65.16"/>
    <x v="4"/>
    <x v="15"/>
  </r>
  <r>
    <n v="1036"/>
    <s v="Bring Kyrstyn's Album to Life!"/>
    <s v="Help this Soulful &amp; Cinematic Glitch-Pop Songwriter Bring her Music to the World!  (And your Ears:)"/>
    <n v="15000"/>
    <n v="5056.22"/>
    <x v="0"/>
    <x v="0"/>
    <s v="USD"/>
    <n v="1357545600"/>
    <n v="1354790790"/>
    <b v="0"/>
    <n v="211"/>
    <b v="1"/>
    <x v="15"/>
    <n v="3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5000"/>
    <n v="1021"/>
    <x v="0"/>
    <x v="0"/>
    <s v="USD"/>
    <n v="1431925200"/>
    <n v="1429991062"/>
    <b v="0"/>
    <n v="21"/>
    <b v="1"/>
    <x v="15"/>
    <n v="7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0"/>
    <n v="2180"/>
    <x v="0"/>
    <x v="0"/>
    <s v="USD"/>
    <n v="1458362023"/>
    <n v="1455773623"/>
    <b v="0"/>
    <n v="61"/>
    <b v="1"/>
    <x v="15"/>
    <n v="1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15000"/>
    <n v="641"/>
    <x v="0"/>
    <x v="0"/>
    <s v="USD"/>
    <n v="1481615940"/>
    <n v="1479436646"/>
    <b v="0"/>
    <n v="30"/>
    <b v="1"/>
    <x v="15"/>
    <n v="4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15000"/>
    <n v="250"/>
    <x v="1"/>
    <x v="0"/>
    <s v="USD"/>
    <n v="1472317209"/>
    <n v="1469725209"/>
    <b v="0"/>
    <n v="1"/>
    <b v="0"/>
    <x v="16"/>
    <n v="2"/>
    <n v="250"/>
    <x v="5"/>
    <x v="16"/>
  </r>
  <r>
    <n v="1041"/>
    <s v="Industry Success Project (Canceled)"/>
    <s v="I am trying to document what it is like to plunge head first into the music/audio industry as an intern."/>
    <n v="1500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15000"/>
    <n v="10"/>
    <x v="1"/>
    <x v="0"/>
    <s v="USD"/>
    <n v="1410516000"/>
    <n v="1406824948"/>
    <b v="0"/>
    <n v="1"/>
    <b v="0"/>
    <x v="16"/>
    <n v="0"/>
    <n v="10"/>
    <x v="5"/>
    <x v="16"/>
  </r>
  <r>
    <n v="1043"/>
    <s v="Printing TONE Audio 10th Anniversary Edition! (Canceled)"/>
    <s v="We're seeking funding for a special 10th Anniversary PRINT EDITION! Receive your own copy for only $8"/>
    <n v="15000"/>
    <n v="8537"/>
    <x v="1"/>
    <x v="0"/>
    <s v="USD"/>
    <n v="1432101855"/>
    <n v="1429509855"/>
    <b v="0"/>
    <n v="292"/>
    <b v="0"/>
    <x v="16"/>
    <n v="57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15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5000"/>
    <n v="266"/>
    <x v="1"/>
    <x v="0"/>
    <s v="USD"/>
    <n v="1408827550"/>
    <n v="1406235550"/>
    <b v="0"/>
    <n v="8"/>
    <b v="0"/>
    <x v="16"/>
    <n v="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15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15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5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150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150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15000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0"/>
    <n v="15"/>
    <x v="1"/>
    <x v="0"/>
    <s v="USD"/>
    <n v="1488773332"/>
    <n v="1486613332"/>
    <b v="0"/>
    <n v="1"/>
    <b v="0"/>
    <x v="16"/>
    <n v="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150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150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5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5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15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50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15000"/>
    <n v="50"/>
    <x v="1"/>
    <x v="0"/>
    <s v="USD"/>
    <n v="1429134893"/>
    <n v="1426542893"/>
    <b v="0"/>
    <n v="1"/>
    <b v="0"/>
    <x v="16"/>
    <n v="0"/>
    <n v="50"/>
    <x v="5"/>
    <x v="16"/>
  </r>
  <r>
    <n v="1061"/>
    <s v="Chat Box 23 (Canceled)"/>
    <s v="T.O., Adi &amp; Mercedes discuss their point of views, women's issues &amp; Hollywood Hotties."/>
    <n v="15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5000"/>
    <n v="190"/>
    <x v="1"/>
    <x v="0"/>
    <s v="USD"/>
    <n v="1468351341"/>
    <n v="1467746541"/>
    <b v="0"/>
    <n v="4"/>
    <b v="0"/>
    <x v="16"/>
    <n v="1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5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15000"/>
    <n v="8077"/>
    <x v="2"/>
    <x v="0"/>
    <s v="USD"/>
    <n v="1373174903"/>
    <n v="1369286903"/>
    <b v="0"/>
    <n v="123"/>
    <b v="0"/>
    <x v="17"/>
    <n v="5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15000"/>
    <n v="81"/>
    <x v="2"/>
    <x v="2"/>
    <s v="AUD"/>
    <n v="1392800922"/>
    <n v="1390381722"/>
    <b v="0"/>
    <n v="5"/>
    <b v="0"/>
    <x v="17"/>
    <n v="1"/>
    <n v="16.2"/>
    <x v="6"/>
    <x v="17"/>
  </r>
  <r>
    <n v="1066"/>
    <s v="So I'm A Dark Lord"/>
    <s v="A parody of old school RPGs where you are a new Dark Lord on a quest to amass monsters and allies on your side."/>
    <n v="15000"/>
    <n v="5051"/>
    <x v="2"/>
    <x v="0"/>
    <s v="USD"/>
    <n v="1375657582"/>
    <n v="1371769582"/>
    <b v="0"/>
    <n v="148"/>
    <b v="0"/>
    <x v="17"/>
    <n v="34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15000"/>
    <n v="130"/>
    <x v="2"/>
    <x v="0"/>
    <s v="USD"/>
    <n v="1387657931"/>
    <n v="1385065931"/>
    <b v="0"/>
    <n v="10"/>
    <b v="0"/>
    <x v="17"/>
    <n v="1"/>
    <n v="13"/>
    <x v="6"/>
    <x v="17"/>
  </r>
  <r>
    <n v="1068"/>
    <s v="The Quest To Save Hip Hop"/>
    <s v="THE QUEST TO SAVE HIP HOP is an old school beat em up st game that has a focus on old school hip hop and new age hip hop coming to pc."/>
    <n v="15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15000"/>
    <n v="850"/>
    <x v="2"/>
    <x v="0"/>
    <s v="USD"/>
    <n v="1385447459"/>
    <n v="1382679059"/>
    <b v="0"/>
    <n v="21"/>
    <b v="0"/>
    <x v="17"/>
    <n v="6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5000"/>
    <n v="70"/>
    <x v="2"/>
    <x v="0"/>
    <s v="USD"/>
    <n v="1349050622"/>
    <n v="1347322622"/>
    <b v="0"/>
    <n v="2"/>
    <b v="0"/>
    <x v="17"/>
    <n v="0"/>
    <n v="35"/>
    <x v="6"/>
    <x v="17"/>
  </r>
  <r>
    <n v="1071"/>
    <s v="DJ's Bane"/>
    <s v="I'm making a game where you choose how you want to kill the DJ, so you yourself can decide what music will be played at the party."/>
    <n v="150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1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15000"/>
    <n v="10"/>
    <x v="2"/>
    <x v="0"/>
    <s v="USD"/>
    <n v="1318806541"/>
    <n v="1316214541"/>
    <b v="0"/>
    <n v="1"/>
    <b v="0"/>
    <x v="17"/>
    <n v="0"/>
    <n v="10"/>
    <x v="6"/>
    <x v="17"/>
  </r>
  <r>
    <n v="1074"/>
    <s v="Kingdom Espionage"/>
    <s v="An ambitious multiplayer game set in fantastical medieval world where you must defend your castle while attacking others to gain ranks!"/>
    <n v="15000"/>
    <n v="3407"/>
    <x v="2"/>
    <x v="0"/>
    <s v="USD"/>
    <n v="1388808545"/>
    <n v="1386216545"/>
    <b v="0"/>
    <n v="30"/>
    <b v="0"/>
    <x v="17"/>
    <n v="23"/>
    <n v="113.57"/>
    <x v="6"/>
    <x v="17"/>
  </r>
  <r>
    <n v="1075"/>
    <s v="Towers Of The Apocalypse"/>
    <s v="Fully 3D, post Apocalyptic themed tower defense video game. New take on the genre."/>
    <n v="15000"/>
    <n v="45"/>
    <x v="2"/>
    <x v="0"/>
    <s v="USD"/>
    <n v="1336340516"/>
    <n v="1333748516"/>
    <b v="0"/>
    <n v="3"/>
    <b v="0"/>
    <x v="17"/>
    <n v="0"/>
    <n v="15"/>
    <x v="6"/>
    <x v="17"/>
  </r>
  <r>
    <n v="1076"/>
    <s v="Kaptain Brawe 2: A Space Travesty"/>
    <s v="A comical point and click adventure by veteran team of Broken Sword and Monkey Island fame - Steve Ince and Bill Tiller"/>
    <n v="15000"/>
    <n v="47074"/>
    <x v="2"/>
    <x v="0"/>
    <s v="USD"/>
    <n v="1410426250"/>
    <n v="1405674250"/>
    <b v="0"/>
    <n v="975"/>
    <b v="0"/>
    <x v="17"/>
    <n v="314"/>
    <n v="48.28"/>
    <x v="6"/>
    <x v="17"/>
  </r>
  <r>
    <n v="1077"/>
    <s v="Legends of Callasia [Demo Available NOW!]"/>
    <s v="An epic strategy game of world conquest with simultaneous turn-based multiplayer gameplay and no hotseat waiting"/>
    <n v="15000"/>
    <n v="7344"/>
    <x v="2"/>
    <x v="0"/>
    <s v="USD"/>
    <n v="1452744011"/>
    <n v="1450152011"/>
    <b v="0"/>
    <n v="167"/>
    <b v="0"/>
    <x v="17"/>
    <n v="4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15000"/>
    <n v="45"/>
    <x v="2"/>
    <x v="0"/>
    <s v="USD"/>
    <n v="1311309721"/>
    <n v="1307421721"/>
    <b v="0"/>
    <n v="5"/>
    <b v="0"/>
    <x v="17"/>
    <n v="0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15000"/>
    <n v="678"/>
    <x v="2"/>
    <x v="12"/>
    <s v="EUR"/>
    <n v="1463232936"/>
    <n v="1461072936"/>
    <b v="0"/>
    <n v="18"/>
    <b v="0"/>
    <x v="17"/>
    <n v="5"/>
    <n v="37.67"/>
    <x v="6"/>
    <x v="17"/>
  </r>
  <r>
    <n v="1080"/>
    <s v="Skullforge: The Hunt"/>
    <s v="A fantasy action RPG which follows an elven ex-slave on a journey of magic, revenge, intrigue, and deceit."/>
    <n v="15000"/>
    <n v="1821"/>
    <x v="2"/>
    <x v="0"/>
    <s v="USD"/>
    <n v="1399778333"/>
    <n v="1397186333"/>
    <b v="0"/>
    <n v="98"/>
    <b v="0"/>
    <x v="17"/>
    <n v="12"/>
    <n v="18.579999999999998"/>
    <x v="6"/>
    <x v="17"/>
  </r>
  <r>
    <n v="1081"/>
    <s v="The Creature"/>
    <s v="Finishing your last job before you retire until a disaster strikes the cargo ship can you survive The Creature?"/>
    <n v="15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5000"/>
    <n v="56"/>
    <x v="2"/>
    <x v="0"/>
    <s v="USD"/>
    <n v="1344635088"/>
    <n v="1342043088"/>
    <b v="0"/>
    <n v="3"/>
    <b v="0"/>
    <x v="17"/>
    <n v="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15000"/>
    <n v="410"/>
    <x v="2"/>
    <x v="5"/>
    <s v="CAD"/>
    <n v="1406994583"/>
    <n v="1401810583"/>
    <b v="0"/>
    <n v="1"/>
    <b v="0"/>
    <x v="17"/>
    <n v="3"/>
    <n v="410"/>
    <x v="6"/>
    <x v="17"/>
  </r>
  <r>
    <n v="1084"/>
    <s v="My own channel"/>
    <s v="I want to start my own channel for gaming"/>
    <n v="1500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15000"/>
    <n v="1026"/>
    <x v="2"/>
    <x v="5"/>
    <s v="CAD"/>
    <n v="1457967975"/>
    <n v="1455379575"/>
    <b v="0"/>
    <n v="9"/>
    <b v="0"/>
    <x v="17"/>
    <n v="7"/>
    <n v="114"/>
    <x v="6"/>
    <x v="17"/>
  </r>
  <r>
    <n v="1086"/>
    <s v="Cyber Universe Online"/>
    <s v="Humanity's future in the Galaxy"/>
    <n v="15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50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15000"/>
    <n v="6382.34"/>
    <x v="2"/>
    <x v="0"/>
    <s v="USD"/>
    <n v="1398366667"/>
    <n v="1395774667"/>
    <b v="0"/>
    <n v="147"/>
    <b v="0"/>
    <x v="17"/>
    <n v="43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5000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15000"/>
    <n v="25"/>
    <x v="2"/>
    <x v="1"/>
    <s v="GBP"/>
    <n v="1460313672"/>
    <n v="1457725272"/>
    <b v="0"/>
    <n v="2"/>
    <b v="0"/>
    <x v="17"/>
    <n v="0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15000"/>
    <n v="21"/>
    <x v="2"/>
    <x v="0"/>
    <s v="USD"/>
    <n v="1357432638"/>
    <n v="1354840638"/>
    <b v="0"/>
    <n v="7"/>
    <b v="0"/>
    <x v="17"/>
    <n v="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15000"/>
    <n v="42.25"/>
    <x v="2"/>
    <x v="5"/>
    <s v="CAD"/>
    <n v="1455232937"/>
    <n v="1453936937"/>
    <b v="0"/>
    <n v="4"/>
    <b v="0"/>
    <x v="17"/>
    <n v="0"/>
    <n v="10.56"/>
    <x v="6"/>
    <x v="17"/>
  </r>
  <r>
    <n v="1094"/>
    <s v="Sprocket Junkie"/>
    <s v="An action racing game for iOS. Set in a steampunk world, players battle their way to the finish line on customizable rocket engines!"/>
    <n v="15000"/>
    <n v="3294.01"/>
    <x v="2"/>
    <x v="0"/>
    <s v="USD"/>
    <n v="1318180033"/>
    <n v="1315588033"/>
    <b v="0"/>
    <n v="27"/>
    <b v="0"/>
    <x v="17"/>
    <n v="22"/>
    <n v="122"/>
    <x v="6"/>
    <x v="17"/>
  </r>
  <r>
    <n v="1095"/>
    <s v="Project Snowstorm"/>
    <s v="MMORPG with Real-Time Pet Battles, Expansive 3D World and Ranked Individual &amp; Guild PvP arenas all on your mobile device!"/>
    <n v="15000"/>
    <n v="25174"/>
    <x v="2"/>
    <x v="0"/>
    <s v="USD"/>
    <n v="1377867220"/>
    <n v="1375275220"/>
    <b v="0"/>
    <n v="94"/>
    <b v="0"/>
    <x v="17"/>
    <n v="168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5000"/>
    <n v="2152"/>
    <x v="2"/>
    <x v="0"/>
    <s v="USD"/>
    <n v="1412393400"/>
    <n v="1409747154"/>
    <b v="0"/>
    <n v="29"/>
    <b v="0"/>
    <x v="17"/>
    <n v="14"/>
    <n v="74.209999999999994"/>
    <x v="6"/>
    <x v="17"/>
  </r>
  <r>
    <n v="1097"/>
    <s v="Rabbly"/>
    <s v="Rabbly is action-adventure game. Is about a scientist going on an adventure, to find rare materials in another galaxy."/>
    <n v="15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15000"/>
    <n v="1803"/>
    <x v="2"/>
    <x v="0"/>
    <s v="USD"/>
    <n v="1397413095"/>
    <n v="1394821095"/>
    <b v="0"/>
    <n v="22"/>
    <b v="0"/>
    <x v="17"/>
    <n v="12"/>
    <n v="81.95"/>
    <x v="6"/>
    <x v="17"/>
  </r>
  <r>
    <n v="1099"/>
    <s v="Xeno - A Sci-Fi FPS"/>
    <s v="Xeno is an FPS which combines all the best elements of old school and modern games to create a fresh and unique gameplay experience."/>
    <n v="15000"/>
    <n v="25"/>
    <x v="2"/>
    <x v="1"/>
    <s v="GBP"/>
    <n v="1431547468"/>
    <n v="1428955468"/>
    <b v="0"/>
    <n v="1"/>
    <b v="0"/>
    <x v="17"/>
    <n v="0"/>
    <n v="25"/>
    <x v="6"/>
    <x v="17"/>
  </r>
  <r>
    <n v="1100"/>
    <s v="Aeldengald Saga Book I"/>
    <s v="A retro style puzzle rpg with a dark story. Your decisions will influence the world and decide the outcome of the story."/>
    <n v="15000"/>
    <n v="100"/>
    <x v="2"/>
    <x v="12"/>
    <s v="EUR"/>
    <n v="1455417571"/>
    <n v="1452825571"/>
    <b v="0"/>
    <n v="10"/>
    <b v="0"/>
    <x v="17"/>
    <n v="1"/>
    <n v="10"/>
    <x v="6"/>
    <x v="17"/>
  </r>
  <r>
    <n v="1101"/>
    <s v="Strain Wars"/>
    <s v="Different strains of marijuana leafs battling to the death to see which one is the top strain."/>
    <n v="15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15000"/>
    <n v="425"/>
    <x v="2"/>
    <x v="0"/>
    <s v="USD"/>
    <n v="1386568740"/>
    <n v="1383095125"/>
    <b v="0"/>
    <n v="24"/>
    <b v="0"/>
    <x v="17"/>
    <n v="3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15000"/>
    <n v="2971"/>
    <x v="2"/>
    <x v="1"/>
    <s v="GBP"/>
    <n v="1402480221"/>
    <n v="1399888221"/>
    <b v="0"/>
    <n v="37"/>
    <b v="0"/>
    <x v="17"/>
    <n v="20"/>
    <n v="80.3"/>
    <x v="6"/>
    <x v="17"/>
  </r>
  <r>
    <n v="1105"/>
    <s v="Nightmare Zombies"/>
    <s v="Nightmare Zombies is the first Oculus Rift Only immersive zombie simulator in the Post-Apocalypse urban environment of New York City."/>
    <n v="15000"/>
    <n v="1431"/>
    <x v="2"/>
    <x v="0"/>
    <s v="USD"/>
    <n v="1395627327"/>
    <n v="1393038927"/>
    <b v="0"/>
    <n v="20"/>
    <b v="0"/>
    <x v="17"/>
    <n v="10"/>
    <n v="71.55"/>
    <x v="6"/>
    <x v="17"/>
  </r>
  <r>
    <n v="1106"/>
    <s v="Backyard Zombies"/>
    <s v="Collect coins and save civilians while you blast your way through tons of zombies! Unlock new characters and levels!"/>
    <n v="15000"/>
    <n v="165"/>
    <x v="2"/>
    <x v="0"/>
    <s v="USD"/>
    <n v="1333557975"/>
    <n v="1330969575"/>
    <b v="0"/>
    <n v="7"/>
    <b v="0"/>
    <x v="17"/>
    <n v="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5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15000"/>
    <n v="732.5"/>
    <x v="2"/>
    <x v="0"/>
    <s v="USD"/>
    <n v="1334326635"/>
    <n v="1329146235"/>
    <b v="0"/>
    <n v="21"/>
    <b v="0"/>
    <x v="17"/>
    <n v="5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5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15000"/>
    <n v="255"/>
    <x v="2"/>
    <x v="0"/>
    <s v="USD"/>
    <n v="1354919022"/>
    <n v="1352327022"/>
    <b v="0"/>
    <n v="11"/>
    <b v="0"/>
    <x v="17"/>
    <n v="2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150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15000"/>
    <n v="31272.92"/>
    <x v="2"/>
    <x v="0"/>
    <s v="USD"/>
    <n v="1421656200"/>
    <n v="1416507211"/>
    <b v="0"/>
    <n v="312"/>
    <b v="0"/>
    <x v="17"/>
    <n v="208"/>
    <n v="100.23"/>
    <x v="6"/>
    <x v="17"/>
  </r>
  <r>
    <n v="1113"/>
    <s v="A YouTube Gaming Channel"/>
    <s v="A start up YouTube PC Gaming channel named ''Jeansie''. Comprised of witty banter and slightly above average  gaming skills :)"/>
    <n v="15000"/>
    <n v="5"/>
    <x v="2"/>
    <x v="1"/>
    <s v="GBP"/>
    <n v="1408058820"/>
    <n v="1405466820"/>
    <b v="0"/>
    <n v="1"/>
    <b v="0"/>
    <x v="17"/>
    <n v="0"/>
    <n v="5"/>
    <x v="6"/>
    <x v="17"/>
  </r>
  <r>
    <n v="1114"/>
    <s v="TeleRide"/>
    <s v="SciFi racing game for Android &amp; iOS platforms. Player gets a unique weapon which introduces an additional dimension to the competition."/>
    <n v="15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15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15000"/>
    <n v="178.52"/>
    <x v="2"/>
    <x v="0"/>
    <s v="USD"/>
    <n v="1339273208"/>
    <n v="1334089208"/>
    <b v="0"/>
    <n v="10"/>
    <b v="0"/>
    <x v="17"/>
    <n v="1"/>
    <n v="17.850000000000001"/>
    <x v="6"/>
    <x v="17"/>
  </r>
  <r>
    <n v="1117"/>
    <s v="Medieval Village"/>
    <s v="Experience the Medieval in your own village. Increase your village into a city and walk through the streets."/>
    <n v="15000"/>
    <n v="83"/>
    <x v="2"/>
    <x v="12"/>
    <s v="EUR"/>
    <n v="1451053313"/>
    <n v="1448461313"/>
    <b v="0"/>
    <n v="8"/>
    <b v="0"/>
    <x v="17"/>
    <n v="1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15000"/>
    <n v="109"/>
    <x v="2"/>
    <x v="2"/>
    <s v="AUD"/>
    <n v="1396666779"/>
    <n v="1394078379"/>
    <b v="0"/>
    <n v="3"/>
    <b v="0"/>
    <x v="17"/>
    <n v="1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150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1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15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150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1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15000"/>
    <n v="425"/>
    <x v="2"/>
    <x v="0"/>
    <s v="USD"/>
    <n v="1430409651"/>
    <n v="1427817651"/>
    <b v="0"/>
    <n v="7"/>
    <b v="0"/>
    <x v="18"/>
    <n v="3"/>
    <n v="60.71"/>
    <x v="6"/>
    <x v="18"/>
  </r>
  <r>
    <n v="1125"/>
    <s v="Ultimate Supremacy"/>
    <s v="Ultimate Supremacy will be the ultimate in mobile gaming, if you love fighting and strategy games, you will love Ultimate Supremacy."/>
    <n v="15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15000"/>
    <n v="10"/>
    <x v="2"/>
    <x v="0"/>
    <s v="USD"/>
    <n v="1468482694"/>
    <n v="1465890694"/>
    <b v="0"/>
    <n v="2"/>
    <b v="0"/>
    <x v="18"/>
    <n v="0"/>
    <n v="5"/>
    <x v="6"/>
    <x v="18"/>
  </r>
  <r>
    <n v="1127"/>
    <s v="ABRAcaPOCUS!!"/>
    <s v="A fast-paced, creepy/cute mobile puzzle game where you draw series of magic symbols to summon &amp; collect demons, monsters, gods, &amp; myths"/>
    <n v="15000"/>
    <n v="585"/>
    <x v="2"/>
    <x v="0"/>
    <s v="USD"/>
    <n v="1416000600"/>
    <n v="1413318600"/>
    <b v="0"/>
    <n v="23"/>
    <b v="0"/>
    <x v="18"/>
    <n v="4"/>
    <n v="25.43"/>
    <x v="6"/>
    <x v="18"/>
  </r>
  <r>
    <n v="1128"/>
    <s v="Flying Turds"/>
    <s v="#havingfunFTW"/>
    <n v="15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15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1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15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5000"/>
    <n v="1438"/>
    <x v="2"/>
    <x v="5"/>
    <s v="CAD"/>
    <n v="1483238771"/>
    <n v="1480646771"/>
    <b v="0"/>
    <n v="13"/>
    <b v="0"/>
    <x v="18"/>
    <n v="10"/>
    <n v="110.62"/>
    <x v="6"/>
    <x v="18"/>
  </r>
  <r>
    <n v="1133"/>
    <s v="Ping"/>
    <s v="Ping is a simple game currently in the design process, where the player lives off of the power of their connection to the internet."/>
    <n v="15000"/>
    <n v="20"/>
    <x v="2"/>
    <x v="1"/>
    <s v="GBP"/>
    <n v="1406799981"/>
    <n v="1404207981"/>
    <b v="0"/>
    <n v="1"/>
    <b v="0"/>
    <x v="18"/>
    <n v="0"/>
    <n v="20"/>
    <x v="6"/>
    <x v="18"/>
  </r>
  <r>
    <n v="1134"/>
    <s v="New Mario Bro's style game!"/>
    <s v="We are creating a new Mario Bro's style game called KFK:Original. It's challenging, fun and totally awesome!!!"/>
    <n v="1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5000"/>
    <n v="50"/>
    <x v="2"/>
    <x v="12"/>
    <s v="EUR"/>
    <n v="1470527094"/>
    <n v="1467935094"/>
    <b v="0"/>
    <n v="1"/>
    <b v="0"/>
    <x v="18"/>
    <n v="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15000"/>
    <n v="270"/>
    <x v="2"/>
    <x v="6"/>
    <s v="EUR"/>
    <n v="1450541229"/>
    <n v="1447949229"/>
    <b v="0"/>
    <n v="6"/>
    <b v="0"/>
    <x v="18"/>
    <n v="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15000"/>
    <n v="9875"/>
    <x v="2"/>
    <x v="0"/>
    <s v="USD"/>
    <n v="1461440421"/>
    <n v="1458848421"/>
    <b v="0"/>
    <n v="39"/>
    <b v="0"/>
    <x v="18"/>
    <n v="66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15000"/>
    <n v="125"/>
    <x v="2"/>
    <x v="0"/>
    <s v="USD"/>
    <n v="1485035131"/>
    <n v="1483307131"/>
    <b v="0"/>
    <n v="4"/>
    <b v="0"/>
    <x v="18"/>
    <n v="1"/>
    <n v="31.25"/>
    <x v="6"/>
    <x v="18"/>
  </r>
  <r>
    <n v="1139"/>
    <s v="Soulwalker"/>
    <s v="Take control of the Void and bend it to your will as you perfect your strategy and amass your deck. The light gathers, your power grows"/>
    <n v="15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1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150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15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15000"/>
    <n v="186"/>
    <x v="2"/>
    <x v="0"/>
    <s v="USD"/>
    <n v="1450327126"/>
    <n v="1447735126"/>
    <b v="0"/>
    <n v="8"/>
    <b v="0"/>
    <x v="18"/>
    <n v="1"/>
    <n v="23.25"/>
    <x v="6"/>
    <x v="18"/>
  </r>
  <r>
    <n v="1144"/>
    <s v="We Need Your Help to Finish Our BBQ Food Truck"/>
    <s v="We need your help to finish our food truck. We are building a BBQ Food Truck to serve competition style BBQ."/>
    <n v="150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14920"/>
    <n v="100"/>
    <x v="2"/>
    <x v="0"/>
    <s v="USD"/>
    <n v="1412272592"/>
    <n v="1407088592"/>
    <b v="0"/>
    <n v="1"/>
    <b v="0"/>
    <x v="19"/>
    <n v="1"/>
    <n v="100"/>
    <x v="7"/>
    <x v="19"/>
  </r>
  <r>
    <n v="1146"/>
    <s v="Sleepy PIg Barbecue: Auburn's First BBQ Food Truck"/>
    <s v="Bringing the flavor of competition BBQ to small town Auburn with the ease of a big city food truck."/>
    <n v="14500"/>
    <n v="530"/>
    <x v="2"/>
    <x v="0"/>
    <s v="USD"/>
    <n v="1399071173"/>
    <n v="1395787973"/>
    <b v="0"/>
    <n v="12"/>
    <b v="0"/>
    <x v="19"/>
    <n v="4"/>
    <n v="44.17"/>
    <x v="7"/>
    <x v="19"/>
  </r>
  <r>
    <n v="1147"/>
    <s v="baked pugtato"/>
    <s v="amazing gourmet baked potato truck with variable options for everyone, its always been my dream, help me make it come true :)."/>
    <n v="145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4500"/>
    <n v="73"/>
    <x v="2"/>
    <x v="0"/>
    <s v="USD"/>
    <n v="1480568781"/>
    <n v="1477973181"/>
    <b v="0"/>
    <n v="3"/>
    <b v="0"/>
    <x v="19"/>
    <n v="1"/>
    <n v="24.33"/>
    <x v="7"/>
    <x v="19"/>
  </r>
  <r>
    <n v="1149"/>
    <s v="The Floridian Food Truck"/>
    <s v="Bringing culturally diverse Floridian cuisine to the people!"/>
    <n v="14500"/>
    <n v="75"/>
    <x v="2"/>
    <x v="0"/>
    <s v="USD"/>
    <n v="1466096566"/>
    <n v="1463504566"/>
    <b v="0"/>
    <n v="2"/>
    <b v="0"/>
    <x v="19"/>
    <n v="1"/>
    <n v="37.5"/>
    <x v="7"/>
    <x v="19"/>
  </r>
  <r>
    <n v="1150"/>
    <s v="Chef Po's Food Truck"/>
    <s v="Bringing delicious authentic and fusion Taiwanese Food to the West Coast."/>
    <n v="14440"/>
    <n v="252"/>
    <x v="2"/>
    <x v="0"/>
    <s v="USD"/>
    <n v="1452293675"/>
    <n v="1447109675"/>
    <b v="0"/>
    <n v="6"/>
    <b v="0"/>
    <x v="19"/>
    <n v="2"/>
    <n v="42"/>
    <x v="7"/>
    <x v="19"/>
  </r>
  <r>
    <n v="1151"/>
    <s v="Blaze'n Pontiac Grill"/>
    <s v="Basically home style foods as huge sandwiches, burgers, and apps. Limitited to NOTHING. Irish,Mexican, cajÃ£n, southern bqq even veggies"/>
    <n v="14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4000"/>
    <n v="911"/>
    <x v="2"/>
    <x v="0"/>
    <s v="USD"/>
    <n v="1431709312"/>
    <n v="1429117312"/>
    <b v="0"/>
    <n v="15"/>
    <b v="0"/>
    <x v="19"/>
    <n v="7"/>
    <n v="60.73"/>
    <x v="7"/>
    <x v="19"/>
  </r>
  <r>
    <n v="1153"/>
    <s v="The Cold Spot Mobile Trailer"/>
    <s v="A mobile concession trailer for snow cones, ice cream, smoothies and more"/>
    <n v="14000"/>
    <n v="50"/>
    <x v="2"/>
    <x v="0"/>
    <s v="USD"/>
    <n v="1434647305"/>
    <n v="1432055305"/>
    <b v="0"/>
    <n v="1"/>
    <b v="0"/>
    <x v="19"/>
    <n v="0"/>
    <n v="50"/>
    <x v="7"/>
    <x v="19"/>
  </r>
  <r>
    <n v="1154"/>
    <s v="Food Truck Funding"/>
    <s v="We're about to launch our first ever food truck to share our amazing food and we need your help! Be a part of our truck!"/>
    <n v="14000"/>
    <n v="325"/>
    <x v="2"/>
    <x v="0"/>
    <s v="USD"/>
    <n v="1441507006"/>
    <n v="1438915006"/>
    <b v="0"/>
    <n v="3"/>
    <b v="0"/>
    <x v="19"/>
    <n v="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14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140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4000"/>
    <n v="151"/>
    <x v="2"/>
    <x v="0"/>
    <s v="USD"/>
    <n v="1417795480"/>
    <n v="1412607880"/>
    <b v="0"/>
    <n v="3"/>
    <b v="0"/>
    <x v="19"/>
    <n v="1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140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1400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14000"/>
    <n v="1155"/>
    <x v="2"/>
    <x v="0"/>
    <s v="USD"/>
    <n v="1427510586"/>
    <n v="1424922186"/>
    <b v="0"/>
    <n v="19"/>
    <b v="0"/>
    <x v="19"/>
    <n v="8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4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14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140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3803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3500"/>
    <n v="2070.5"/>
    <x v="2"/>
    <x v="0"/>
    <s v="USD"/>
    <n v="1404623330"/>
    <n v="1401685730"/>
    <b v="0"/>
    <n v="25"/>
    <b v="0"/>
    <x v="19"/>
    <n v="15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3111"/>
    <n v="2871"/>
    <x v="2"/>
    <x v="0"/>
    <s v="USD"/>
    <n v="1435291200"/>
    <n v="1432640342"/>
    <b v="0"/>
    <n v="8"/>
    <b v="0"/>
    <x v="19"/>
    <n v="22"/>
    <n v="358.88"/>
    <x v="7"/>
    <x v="19"/>
  </r>
  <r>
    <n v="1167"/>
    <s v="Empanada Express Food Truck"/>
    <s v="A mobile food truck serving up a Latino-inspired fusion cuisine using fresh, local, &amp; organic ingredients!"/>
    <n v="13000"/>
    <n v="979"/>
    <x v="2"/>
    <x v="0"/>
    <s v="USD"/>
    <n v="1410543495"/>
    <n v="1407865095"/>
    <b v="0"/>
    <n v="16"/>
    <b v="0"/>
    <x v="19"/>
    <n v="8"/>
    <n v="61.19"/>
    <x v="7"/>
    <x v="19"/>
  </r>
  <r>
    <n v="1168"/>
    <s v="SiMpLy FreSH fOoD TrUck"/>
    <s v="Simply fresh farm to table on wheels working close with local farms to ensure the highest of quality of product ."/>
    <n v="13000"/>
    <n v="1020"/>
    <x v="2"/>
    <x v="0"/>
    <s v="USD"/>
    <n v="1474507065"/>
    <n v="1471915065"/>
    <b v="0"/>
    <n v="3"/>
    <b v="0"/>
    <x v="19"/>
    <n v="8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3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13000"/>
    <n v="100"/>
    <x v="2"/>
    <x v="1"/>
    <s v="GBP"/>
    <n v="1433021171"/>
    <n v="1430429171"/>
    <b v="0"/>
    <n v="2"/>
    <b v="0"/>
    <x v="19"/>
    <n v="1"/>
    <n v="50"/>
    <x v="7"/>
    <x v="19"/>
  </r>
  <r>
    <n v="1171"/>
    <s v="The Mean Green Purple Machine"/>
    <s v="Tulsa's first true biodiesel, alternative energy powered food truck! Oh yeah, and delicious food!"/>
    <n v="13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13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3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3000"/>
    <n v="886"/>
    <x v="2"/>
    <x v="0"/>
    <s v="USD"/>
    <n v="1462738327"/>
    <n v="1460146327"/>
    <b v="0"/>
    <n v="19"/>
    <b v="0"/>
    <x v="19"/>
    <n v="7"/>
    <n v="46.63"/>
    <x v="7"/>
    <x v="19"/>
  </r>
  <r>
    <n v="1175"/>
    <s v="Bad To The Cone Food Service ATX"/>
    <s v="&quot;Create-Your-Cone&quot;. Freshly made waffle cones stuffed with your choice of yummy ingredients, or frozen yogurt!"/>
    <n v="13000"/>
    <n v="585"/>
    <x v="2"/>
    <x v="0"/>
    <s v="USD"/>
    <n v="1436981339"/>
    <n v="1434389339"/>
    <b v="0"/>
    <n v="9"/>
    <b v="0"/>
    <x v="19"/>
    <n v="5"/>
    <n v="65"/>
    <x v="7"/>
    <x v="19"/>
  </r>
  <r>
    <n v="1176"/>
    <s v="Mirlin's Sushi"/>
    <s v="Mirlins Sushi!_x000a_Find us on Facebook!_x000a_(Gives backers a voice, and a direct link to us! No kickstarter disappearing act here!)"/>
    <n v="13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13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13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13000"/>
    <n v="3200"/>
    <x v="2"/>
    <x v="5"/>
    <s v="CAD"/>
    <n v="1446052627"/>
    <n v="1443460627"/>
    <b v="0"/>
    <n v="5"/>
    <b v="0"/>
    <x v="19"/>
    <n v="25"/>
    <n v="640"/>
    <x v="7"/>
    <x v="19"/>
  </r>
  <r>
    <n v="1180"/>
    <s v="Hogzilla S.O.W. (Squeals On Wheels) A Veteran Owned Company"/>
    <s v="We would like to start a military-themed food truck to serve the Battle Creek/Kalamazoo area."/>
    <n v="13000"/>
    <n v="5875"/>
    <x v="2"/>
    <x v="0"/>
    <s v="USD"/>
    <n v="1403983314"/>
    <n v="1400786514"/>
    <b v="0"/>
    <n v="85"/>
    <b v="0"/>
    <x v="19"/>
    <n v="45"/>
    <n v="69.12"/>
    <x v="7"/>
    <x v="19"/>
  </r>
  <r>
    <n v="1181"/>
    <s v="Gringo Loco Tacos Food Truck"/>
    <s v="Bringing the best tacos to the streets of Chicago!"/>
    <n v="13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2999"/>
    <n v="42"/>
    <x v="2"/>
    <x v="0"/>
    <s v="USD"/>
    <n v="1484239320"/>
    <n v="1482609088"/>
    <b v="0"/>
    <n v="4"/>
    <b v="0"/>
    <x v="19"/>
    <n v="0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12800"/>
    <n v="100"/>
    <x v="2"/>
    <x v="0"/>
    <s v="USD"/>
    <n v="1478059140"/>
    <n v="1476391223"/>
    <b v="0"/>
    <n v="3"/>
    <b v="0"/>
    <x v="19"/>
    <n v="1"/>
    <n v="33.33"/>
    <x v="7"/>
    <x v="19"/>
  </r>
  <r>
    <n v="1184"/>
    <s v="2016/2017 Cyclocross Album"/>
    <s v="This coffee table album is the chronicle of the 2016/2017 cyclocross season, the latest edition of the renowned cyclephotos books."/>
    <n v="12700"/>
    <n v="23086"/>
    <x v="0"/>
    <x v="1"/>
    <s v="GBP"/>
    <n v="1486391011"/>
    <n v="1483712611"/>
    <b v="0"/>
    <n v="375"/>
    <b v="1"/>
    <x v="20"/>
    <n v="18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700"/>
    <n v="13180"/>
    <x v="0"/>
    <x v="0"/>
    <s v="USD"/>
    <n v="1433736000"/>
    <n v="1430945149"/>
    <b v="0"/>
    <n v="111"/>
    <b v="1"/>
    <x v="20"/>
    <n v="10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12516"/>
    <n v="8005"/>
    <x v="0"/>
    <x v="1"/>
    <s v="GBP"/>
    <n v="1433198520"/>
    <n v="1430340195"/>
    <b v="0"/>
    <n v="123"/>
    <b v="1"/>
    <x v="20"/>
    <n v="64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12500"/>
    <n v="9111"/>
    <x v="0"/>
    <x v="0"/>
    <s v="USD"/>
    <n v="1431885600"/>
    <n v="1429133323"/>
    <b v="0"/>
    <n v="70"/>
    <b v="1"/>
    <x v="20"/>
    <n v="73"/>
    <n v="130.16"/>
    <x v="8"/>
    <x v="20"/>
  </r>
  <r>
    <n v="1188"/>
    <s v="Because Dance."/>
    <s v="A photobook of young dancers and their inspiring stories, photographed in beautiful and unique locations."/>
    <n v="12500"/>
    <n v="3211"/>
    <x v="0"/>
    <x v="5"/>
    <s v="CAD"/>
    <n v="1482943740"/>
    <n v="1481129340"/>
    <b v="0"/>
    <n v="85"/>
    <b v="1"/>
    <x v="20"/>
    <n v="26"/>
    <n v="37.78"/>
    <x v="8"/>
    <x v="20"/>
  </r>
  <r>
    <n v="1189"/>
    <s v="Road Ramblers"/>
    <s v="A couple of experienced road trippers setting out for the big one. Six months traveling in a converted bus with a book at the end."/>
    <n v="12500"/>
    <n v="9700"/>
    <x v="0"/>
    <x v="0"/>
    <s v="USD"/>
    <n v="1467242995"/>
    <n v="1465428595"/>
    <b v="0"/>
    <n v="86"/>
    <b v="1"/>
    <x v="20"/>
    <n v="78"/>
    <n v="112.79"/>
    <x v="8"/>
    <x v="20"/>
  </r>
  <r>
    <n v="1190"/>
    <s v="The Reality Of Chronic Illness - The Book"/>
    <s v="A pairing of self portraiture and writing to shed light on the reality of life with chronic illness."/>
    <n v="12500"/>
    <n v="675"/>
    <x v="0"/>
    <x v="0"/>
    <s v="USD"/>
    <n v="1409500725"/>
    <n v="1406908725"/>
    <b v="0"/>
    <n v="13"/>
    <b v="1"/>
    <x v="20"/>
    <n v="5"/>
    <n v="51.92"/>
    <x v="8"/>
    <x v="20"/>
  </r>
  <r>
    <n v="1191"/>
    <s v="Good Morning Japan"/>
    <s v="A photo journal capturing 30 days of sweetness in Kyoto, Tokyo, and more. Join me to see the cutest &amp; prettiest images of Japan :)"/>
    <n v="12500"/>
    <n v="2945"/>
    <x v="0"/>
    <x v="0"/>
    <s v="USD"/>
    <n v="1458480560"/>
    <n v="1455892160"/>
    <b v="0"/>
    <n v="33"/>
    <b v="1"/>
    <x v="20"/>
    <n v="24"/>
    <n v="89.24"/>
    <x v="8"/>
    <x v="20"/>
  </r>
  <r>
    <n v="1192"/>
    <s v="Other Worlds - A Make 100 Project"/>
    <s v="A macro landscape photography art book &amp; limited edition prints. A Make 100 project."/>
    <n v="12500"/>
    <n v="290"/>
    <x v="0"/>
    <x v="1"/>
    <s v="GBP"/>
    <n v="1486814978"/>
    <n v="1484222978"/>
    <b v="0"/>
    <n v="15"/>
    <b v="1"/>
    <x v="20"/>
    <n v="2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12500"/>
    <n v="21831"/>
    <x v="0"/>
    <x v="0"/>
    <s v="USD"/>
    <n v="1460223453"/>
    <n v="1455043053"/>
    <b v="0"/>
    <n v="273"/>
    <b v="1"/>
    <x v="20"/>
    <n v="175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2500"/>
    <n v="13500"/>
    <x v="0"/>
    <x v="13"/>
    <s v="EUR"/>
    <n v="1450602000"/>
    <n v="1445415653"/>
    <b v="0"/>
    <n v="170"/>
    <b v="1"/>
    <x v="20"/>
    <n v="108"/>
    <n v="79.41"/>
    <x v="8"/>
    <x v="20"/>
  </r>
  <r>
    <n v="1196"/>
    <s v="NAKED IBIZA - A Large Scale Photography Book by Dylan Rosser"/>
    <s v="A book of male nudes photographed on location in Ibiza over the last 4 years."/>
    <n v="12500"/>
    <n v="39137"/>
    <x v="0"/>
    <x v="1"/>
    <s v="GBP"/>
    <n v="1450467539"/>
    <n v="1447875539"/>
    <b v="0"/>
    <n v="512"/>
    <b v="1"/>
    <x v="20"/>
    <n v="313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2444"/>
    <n v="37994"/>
    <x v="0"/>
    <x v="0"/>
    <s v="USD"/>
    <n v="1465797540"/>
    <n v="1463155034"/>
    <b v="0"/>
    <n v="314"/>
    <b v="1"/>
    <x v="20"/>
    <n v="305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12200"/>
    <n v="9121"/>
    <x v="0"/>
    <x v="0"/>
    <s v="USD"/>
    <n v="1451530800"/>
    <n v="1448463086"/>
    <b v="0"/>
    <n v="167"/>
    <b v="1"/>
    <x v="20"/>
    <n v="75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12100"/>
    <n v="2693"/>
    <x v="0"/>
    <x v="1"/>
    <s v="GBP"/>
    <n v="1436380200"/>
    <n v="1433615400"/>
    <b v="0"/>
    <n v="9"/>
    <b v="1"/>
    <x v="20"/>
    <n v="22"/>
    <n v="299.22000000000003"/>
    <x v="8"/>
    <x v="20"/>
  </r>
  <r>
    <n v="1200"/>
    <s v="Modern Nomads"/>
    <s v="Modern Nomads Journal is an 88 page magazine style publication containing photo stories about Somalis in the Horn of Africa."/>
    <n v="12001"/>
    <n v="6029"/>
    <x v="0"/>
    <x v="0"/>
    <s v="USD"/>
    <n v="1429183656"/>
    <n v="1427369256"/>
    <b v="0"/>
    <n v="103"/>
    <b v="1"/>
    <x v="20"/>
    <n v="50"/>
    <n v="58.53"/>
    <x v="8"/>
    <x v="20"/>
  </r>
  <r>
    <n v="1201"/>
    <s v="Invisible People of Belarus"/>
    <s v="Documentary book about the lives of disabled people and Chernobyl victims living in governmental institutions called Internats"/>
    <n v="12000"/>
    <n v="6146.27"/>
    <x v="0"/>
    <x v="1"/>
    <s v="GBP"/>
    <n v="1468593246"/>
    <n v="1466001246"/>
    <b v="0"/>
    <n v="111"/>
    <b v="1"/>
    <x v="20"/>
    <n v="5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12000"/>
    <n v="49811"/>
    <x v="0"/>
    <x v="2"/>
    <s v="AUD"/>
    <n v="1435388154"/>
    <n v="1432796154"/>
    <b v="0"/>
    <n v="271"/>
    <b v="1"/>
    <x v="20"/>
    <n v="415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2000"/>
    <n v="16700"/>
    <x v="0"/>
    <x v="0"/>
    <s v="USD"/>
    <n v="1433083527"/>
    <n v="1430491527"/>
    <b v="0"/>
    <n v="101"/>
    <b v="1"/>
    <x v="20"/>
    <n v="139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2000"/>
    <n v="13383"/>
    <x v="0"/>
    <x v="0"/>
    <s v="USD"/>
    <n v="1449205200"/>
    <n v="1445363833"/>
    <b v="0"/>
    <n v="57"/>
    <b v="1"/>
    <x v="20"/>
    <n v="112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2000"/>
    <n v="13112"/>
    <x v="0"/>
    <x v="12"/>
    <s v="EUR"/>
    <n v="1434197351"/>
    <n v="1431605351"/>
    <b v="0"/>
    <n v="62"/>
    <b v="1"/>
    <x v="20"/>
    <n v="109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12000"/>
    <n v="1035"/>
    <x v="0"/>
    <x v="15"/>
    <s v="EUR"/>
    <n v="1489238940"/>
    <n v="1486406253"/>
    <b v="0"/>
    <n v="32"/>
    <b v="1"/>
    <x v="20"/>
    <n v="9"/>
    <n v="32.340000000000003"/>
    <x v="8"/>
    <x v="20"/>
  </r>
  <r>
    <n v="1207"/>
    <s v="ITALIANA"/>
    <s v="A humanistic photo book about ancestral &amp; post-modern Italy."/>
    <n v="12000"/>
    <n v="17396"/>
    <x v="0"/>
    <x v="13"/>
    <s v="EUR"/>
    <n v="1459418400"/>
    <n v="1456827573"/>
    <b v="0"/>
    <n v="141"/>
    <b v="1"/>
    <x v="20"/>
    <n v="145"/>
    <n v="123.38"/>
    <x v="8"/>
    <x v="20"/>
  </r>
  <r>
    <n v="1208"/>
    <s v="Into The Great White Sands"/>
    <s v="Help me complete the photography and publish a fine art book on White Sands National Monument, a uniquely significant place."/>
    <n v="12000"/>
    <n v="15530"/>
    <x v="0"/>
    <x v="0"/>
    <s v="USD"/>
    <n v="1458835264"/>
    <n v="1456246864"/>
    <b v="0"/>
    <n v="75"/>
    <b v="1"/>
    <x v="20"/>
    <n v="12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12000"/>
    <n v="6360"/>
    <x v="0"/>
    <x v="0"/>
    <s v="USD"/>
    <n v="1488053905"/>
    <n v="1485461905"/>
    <b v="0"/>
    <n v="46"/>
    <b v="1"/>
    <x v="20"/>
    <n v="53"/>
    <n v="138.26"/>
    <x v="8"/>
    <x v="20"/>
  </r>
  <r>
    <n v="1210"/>
    <s v="Det Andra GÃ¶teborg"/>
    <s v="En fotobok om livet i det enda andra GÃ¶teborg i vÃ¤rlden"/>
    <n v="12000"/>
    <n v="50863"/>
    <x v="0"/>
    <x v="11"/>
    <s v="SEK"/>
    <n v="1433106000"/>
    <n v="1431124572"/>
    <b v="0"/>
    <n v="103"/>
    <b v="1"/>
    <x v="20"/>
    <n v="424"/>
    <n v="493.82"/>
    <x v="8"/>
    <x v="20"/>
  </r>
  <r>
    <n v="1211"/>
    <s v="500 Views of Japan"/>
    <s v="From 2010 to 2015, I took over 15 000 photos in Japan. Here's 500 of them. Landscape, city view, people and so much more!"/>
    <n v="12000"/>
    <n v="1011"/>
    <x v="0"/>
    <x v="5"/>
    <s v="CAD"/>
    <n v="1465505261"/>
    <n v="1464209261"/>
    <b v="0"/>
    <n v="6"/>
    <b v="1"/>
    <x v="20"/>
    <n v="8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12000"/>
    <n v="3226"/>
    <x v="0"/>
    <x v="0"/>
    <s v="USD"/>
    <n v="1448586000"/>
    <n v="1447195695"/>
    <b v="0"/>
    <n v="83"/>
    <b v="1"/>
    <x v="20"/>
    <n v="27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12000"/>
    <n v="6645"/>
    <x v="0"/>
    <x v="1"/>
    <s v="GBP"/>
    <n v="1485886100"/>
    <n v="1482862100"/>
    <b v="0"/>
    <n v="108"/>
    <b v="1"/>
    <x v="20"/>
    <n v="55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12000"/>
    <n v="2636"/>
    <x v="0"/>
    <x v="0"/>
    <s v="USD"/>
    <n v="1433880605"/>
    <n v="1428696605"/>
    <b v="0"/>
    <n v="25"/>
    <b v="1"/>
    <x v="20"/>
    <n v="22"/>
    <n v="105.44"/>
    <x v="8"/>
    <x v="20"/>
  </r>
  <r>
    <n v="1215"/>
    <s v="ShootTokyo: The Book"/>
    <s v="A photography book that brings you on a journey through Tokyo and beyond.   This is a collection of my best images from ShootTokyo."/>
    <n v="12000"/>
    <n v="39304.01"/>
    <x v="0"/>
    <x v="0"/>
    <s v="USD"/>
    <n v="1401487756"/>
    <n v="1398895756"/>
    <b v="0"/>
    <n v="549"/>
    <b v="1"/>
    <x v="20"/>
    <n v="328"/>
    <n v="71.59"/>
    <x v="8"/>
    <x v="20"/>
  </r>
  <r>
    <n v="1216"/>
    <s v="In Training: a book of Bonsai photographs"/>
    <s v="A fine art photography book taking a new look at the art of bonsai."/>
    <n v="12000"/>
    <n v="20398"/>
    <x v="0"/>
    <x v="0"/>
    <s v="USD"/>
    <n v="1443826980"/>
    <n v="1441032457"/>
    <b v="0"/>
    <n v="222"/>
    <b v="1"/>
    <x v="20"/>
    <n v="170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12000"/>
    <n v="27189"/>
    <x v="0"/>
    <x v="0"/>
    <s v="USD"/>
    <n v="1468524340"/>
    <n v="1465932340"/>
    <b v="0"/>
    <n v="183"/>
    <b v="1"/>
    <x v="20"/>
    <n v="227"/>
    <n v="148.57"/>
    <x v="8"/>
    <x v="20"/>
  </r>
  <r>
    <n v="1218"/>
    <s v="The Alaska Range"/>
    <s v="The Mountaineers Books and I, Carl Battreall, have teamed up to create the first photography book of the legendary Alaska Range."/>
    <n v="12000"/>
    <n v="15505"/>
    <x v="0"/>
    <x v="0"/>
    <s v="USD"/>
    <n v="1446346800"/>
    <n v="1443714800"/>
    <b v="0"/>
    <n v="89"/>
    <b v="1"/>
    <x v="20"/>
    <n v="129"/>
    <n v="174.21"/>
    <x v="8"/>
    <x v="20"/>
  </r>
  <r>
    <n v="1219"/>
    <s v="The Box"/>
    <s v="The Box is a fine art book of Ron Amato's innovative and seductive photography project."/>
    <n v="12000"/>
    <n v="26024"/>
    <x v="0"/>
    <x v="0"/>
    <s v="USD"/>
    <n v="1476961513"/>
    <n v="1474369513"/>
    <b v="0"/>
    <n v="253"/>
    <b v="1"/>
    <x v="20"/>
    <n v="217"/>
    <n v="102.86"/>
    <x v="8"/>
    <x v="20"/>
  </r>
  <r>
    <n v="1220"/>
    <s v="All The People"/>
    <s v="A beautiful photo art book of portraits and conversations with people that may expand your idea of gender."/>
    <n v="12000"/>
    <n v="15565"/>
    <x v="0"/>
    <x v="12"/>
    <s v="EUR"/>
    <n v="1440515112"/>
    <n v="1437923112"/>
    <b v="0"/>
    <n v="140"/>
    <b v="1"/>
    <x v="20"/>
    <n v="130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12000"/>
    <n v="2451.0100000000002"/>
    <x v="0"/>
    <x v="1"/>
    <s v="GBP"/>
    <n v="1480809600"/>
    <n v="1478431488"/>
    <b v="0"/>
    <n v="103"/>
    <b v="1"/>
    <x v="20"/>
    <n v="20"/>
    <n v="23.8"/>
    <x v="8"/>
    <x v="20"/>
  </r>
  <r>
    <n v="1222"/>
    <s v="Project Pilgrim"/>
    <s v="Project Pilgrim is my effort to work towards normalizing mental health."/>
    <n v="12000"/>
    <n v="11215"/>
    <x v="0"/>
    <x v="5"/>
    <s v="CAD"/>
    <n v="1459483200"/>
    <n v="1456852647"/>
    <b v="0"/>
    <n v="138"/>
    <b v="1"/>
    <x v="20"/>
    <n v="93"/>
    <n v="81.27"/>
    <x v="8"/>
    <x v="20"/>
  </r>
  <r>
    <n v="1223"/>
    <s v="YOSEMITE PEOPLE"/>
    <s v="A photography book focusing on the people rather than the nature at Yosemite National Park."/>
    <n v="12000"/>
    <n v="22197"/>
    <x v="0"/>
    <x v="0"/>
    <s v="USD"/>
    <n v="1478754909"/>
    <n v="1476159309"/>
    <b v="0"/>
    <n v="191"/>
    <b v="1"/>
    <x v="20"/>
    <n v="185"/>
    <n v="116.21"/>
    <x v="8"/>
    <x v="20"/>
  </r>
  <r>
    <n v="1224"/>
    <s v="&quot;I Dreamed Last Night&quot; Album (Canceled)"/>
    <s v="Modern Celtic influenced CD.  Help me finish what I started before the stroke."/>
    <n v="12000"/>
    <n v="1060"/>
    <x v="1"/>
    <x v="0"/>
    <s v="USD"/>
    <n v="1402060302"/>
    <n v="1396876302"/>
    <b v="0"/>
    <n v="18"/>
    <b v="0"/>
    <x v="21"/>
    <n v="9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12000"/>
    <n v="132"/>
    <x v="1"/>
    <x v="0"/>
    <s v="USD"/>
    <n v="1382478278"/>
    <n v="1377294278"/>
    <b v="0"/>
    <n v="3"/>
    <b v="0"/>
    <x v="21"/>
    <n v="1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12000"/>
    <n v="1937"/>
    <x v="1"/>
    <x v="0"/>
    <s v="USD"/>
    <n v="1398042000"/>
    <n v="1395089981"/>
    <b v="0"/>
    <n v="40"/>
    <b v="0"/>
    <x v="21"/>
    <n v="16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1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12000"/>
    <n v="1465"/>
    <x v="1"/>
    <x v="0"/>
    <s v="USD"/>
    <n v="1317231008"/>
    <n v="1312047008"/>
    <b v="0"/>
    <n v="24"/>
    <b v="0"/>
    <x v="21"/>
    <n v="12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12000"/>
    <n v="25"/>
    <x v="1"/>
    <x v="0"/>
    <s v="USD"/>
    <n v="1334592000"/>
    <n v="1331982127"/>
    <b v="0"/>
    <n v="1"/>
    <b v="0"/>
    <x v="21"/>
    <n v="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12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12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12000"/>
    <n v="40"/>
    <x v="1"/>
    <x v="0"/>
    <s v="USD"/>
    <n v="1381090870"/>
    <n v="1377030070"/>
    <b v="0"/>
    <n v="1"/>
    <b v="0"/>
    <x v="21"/>
    <n v="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2000"/>
    <n v="116"/>
    <x v="1"/>
    <x v="0"/>
    <s v="USD"/>
    <n v="1329864374"/>
    <n v="1328049974"/>
    <b v="0"/>
    <n v="6"/>
    <b v="0"/>
    <x v="21"/>
    <n v="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12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12000"/>
    <n v="210"/>
    <x v="1"/>
    <x v="0"/>
    <s v="USD"/>
    <n v="1387077299"/>
    <n v="1383621299"/>
    <b v="0"/>
    <n v="6"/>
    <b v="0"/>
    <x v="21"/>
    <n v="2"/>
    <n v="35"/>
    <x v="4"/>
    <x v="21"/>
  </r>
  <r>
    <n v="1236"/>
    <s v="&quot;Volando&quot; CD Release (Canceled)"/>
    <s v="Raising money to give the musicians their due."/>
    <n v="120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12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2000"/>
    <n v="178"/>
    <x v="1"/>
    <x v="0"/>
    <s v="USD"/>
    <n v="1312641536"/>
    <n v="1310049536"/>
    <b v="0"/>
    <n v="3"/>
    <b v="0"/>
    <x v="21"/>
    <n v="1"/>
    <n v="59.33"/>
    <x v="4"/>
    <x v="21"/>
  </r>
  <r>
    <n v="1239"/>
    <s v="Help Calmenco! finance new CD and Tour (Canceled)"/>
    <s v="Please consider helping us with our new CD and Riverdance Tour"/>
    <n v="120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12000"/>
    <n v="241"/>
    <x v="1"/>
    <x v="0"/>
    <s v="USD"/>
    <n v="1373665860"/>
    <n v="1368579457"/>
    <b v="0"/>
    <n v="8"/>
    <b v="0"/>
    <x v="21"/>
    <n v="2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12000"/>
    <n v="2537"/>
    <x v="1"/>
    <x v="0"/>
    <s v="USD"/>
    <n v="1414994340"/>
    <n v="1413057980"/>
    <b v="0"/>
    <n v="34"/>
    <b v="0"/>
    <x v="21"/>
    <n v="2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12000"/>
    <n v="5"/>
    <x v="1"/>
    <x v="0"/>
    <s v="USD"/>
    <n v="1315747080"/>
    <n v="1314417502"/>
    <b v="0"/>
    <n v="1"/>
    <b v="0"/>
    <x v="21"/>
    <n v="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12000"/>
    <n v="2076"/>
    <x v="0"/>
    <x v="0"/>
    <s v="USD"/>
    <n v="1366664400"/>
    <n v="1363981723"/>
    <b v="1"/>
    <n v="45"/>
    <b v="1"/>
    <x v="11"/>
    <n v="17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12000"/>
    <n v="2405"/>
    <x v="0"/>
    <x v="0"/>
    <s v="USD"/>
    <n v="1402755834"/>
    <n v="1400163834"/>
    <b v="1"/>
    <n v="17"/>
    <b v="1"/>
    <x v="11"/>
    <n v="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12000"/>
    <n v="2340"/>
    <x v="0"/>
    <x v="0"/>
    <s v="USD"/>
    <n v="1323136949"/>
    <n v="1319245349"/>
    <b v="1"/>
    <n v="31"/>
    <b v="1"/>
    <x v="11"/>
    <n v="20"/>
    <n v="75.48"/>
    <x v="4"/>
    <x v="11"/>
  </r>
  <r>
    <n v="1247"/>
    <s v="BRAIN DEAD to record debut EP with SLAYER producer!"/>
    <s v="BRAIN DEAD is going to record their debut EP and they need your help, Bozos!"/>
    <n v="12000"/>
    <n v="4275"/>
    <x v="0"/>
    <x v="0"/>
    <s v="USD"/>
    <n v="1367823655"/>
    <n v="1365231655"/>
    <b v="1"/>
    <n v="50"/>
    <b v="1"/>
    <x v="11"/>
    <n v="36"/>
    <n v="85.5"/>
    <x v="4"/>
    <x v="11"/>
  </r>
  <r>
    <n v="1248"/>
    <s v="The Vandies // Full length album!"/>
    <s v="The Vandies make pop rock in glorious Portland, Oregon. Help us fund our first full length album!"/>
    <n v="12000"/>
    <n v="3791"/>
    <x v="0"/>
    <x v="0"/>
    <s v="USD"/>
    <n v="1402642740"/>
    <n v="1399563953"/>
    <b v="1"/>
    <n v="59"/>
    <b v="1"/>
    <x v="11"/>
    <n v="3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12000"/>
    <n v="5222"/>
    <x v="0"/>
    <x v="0"/>
    <s v="USD"/>
    <n v="1341683211"/>
    <n v="1339091211"/>
    <b v="1"/>
    <n v="81"/>
    <b v="1"/>
    <x v="11"/>
    <n v="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12000"/>
    <n v="60046"/>
    <x v="0"/>
    <x v="0"/>
    <s v="USD"/>
    <n v="1410017131"/>
    <n v="1406129131"/>
    <b v="1"/>
    <n v="508"/>
    <b v="1"/>
    <x v="11"/>
    <n v="500"/>
    <n v="118.2"/>
    <x v="4"/>
    <x v="11"/>
  </r>
  <r>
    <n v="1251"/>
    <s v="Jack Oblivian Harlan t Bobo Limes european tour"/>
    <s v="A tour of europe with 3 memphis artist, Jack Oblivian, Harlan T Bobo and Shawn Cripps."/>
    <n v="12000"/>
    <n v="6108"/>
    <x v="0"/>
    <x v="0"/>
    <s v="USD"/>
    <n v="1316979167"/>
    <n v="1311795167"/>
    <b v="1"/>
    <n v="74"/>
    <b v="1"/>
    <x v="11"/>
    <n v="5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12000"/>
    <n v="4818"/>
    <x v="0"/>
    <x v="0"/>
    <s v="USD"/>
    <n v="1382658169"/>
    <n v="1380238969"/>
    <b v="1"/>
    <n v="141"/>
    <b v="1"/>
    <x v="11"/>
    <n v="40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2000"/>
    <n v="30383.32"/>
    <x v="0"/>
    <x v="0"/>
    <s v="USD"/>
    <n v="1409770107"/>
    <n v="1407178107"/>
    <b v="1"/>
    <n v="711"/>
    <b v="1"/>
    <x v="11"/>
    <n v="253"/>
    <n v="42.73"/>
    <x v="4"/>
    <x v="11"/>
  </r>
  <r>
    <n v="1254"/>
    <s v="Album4"/>
    <s v="Fresh off the heels of, &quot;Let the Waves Come in Threes,&quot; (#6 National Folk Chart) we're making a new record. Huge thanks for your help!"/>
    <n v="12000"/>
    <n v="13323"/>
    <x v="0"/>
    <x v="0"/>
    <s v="USD"/>
    <n v="1293857940"/>
    <n v="1288968886"/>
    <b v="1"/>
    <n v="141"/>
    <b v="1"/>
    <x v="11"/>
    <n v="11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11999"/>
    <n v="6071"/>
    <x v="0"/>
    <x v="0"/>
    <s v="USD"/>
    <n v="1385932652"/>
    <n v="1383337052"/>
    <b v="1"/>
    <n v="109"/>
    <b v="1"/>
    <x v="11"/>
    <n v="51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11737"/>
    <n v="35389.129999999997"/>
    <x v="0"/>
    <x v="0"/>
    <s v="USD"/>
    <n v="1329084231"/>
    <n v="1326492231"/>
    <b v="1"/>
    <n v="361"/>
    <b v="1"/>
    <x v="11"/>
    <n v="302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11500"/>
    <n v="16210"/>
    <x v="0"/>
    <x v="0"/>
    <s v="USD"/>
    <n v="1301792590"/>
    <n v="1297562590"/>
    <b v="1"/>
    <n v="176"/>
    <b v="1"/>
    <x v="11"/>
    <n v="141"/>
    <n v="92.1"/>
    <x v="4"/>
    <x v="11"/>
  </r>
  <r>
    <n v="1258"/>
    <s v="Mustard Plug New Record!"/>
    <s v="Mustard Plug needs help funding their new record.  Please help the Grand Rapids, MI band put out their 7th record!"/>
    <n v="11500"/>
    <n v="25577.56"/>
    <x v="0"/>
    <x v="0"/>
    <s v="USD"/>
    <n v="1377960012"/>
    <n v="1375368012"/>
    <b v="1"/>
    <n v="670"/>
    <b v="1"/>
    <x v="11"/>
    <n v="222"/>
    <n v="38.18"/>
    <x v="4"/>
    <x v="11"/>
  </r>
  <r>
    <n v="1259"/>
    <s v="Help Falling From One complete their CD!!!"/>
    <s v="Falling From One is currently in the studio recording their first CD and they need your help!"/>
    <n v="11500"/>
    <n v="2606"/>
    <x v="0"/>
    <x v="0"/>
    <s v="USD"/>
    <n v="1402286340"/>
    <n v="1399504664"/>
    <b v="1"/>
    <n v="96"/>
    <b v="1"/>
    <x v="11"/>
    <n v="2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11260"/>
    <n v="3751"/>
    <x v="0"/>
    <x v="0"/>
    <s v="USD"/>
    <n v="1393445620"/>
    <n v="1390853620"/>
    <b v="1"/>
    <n v="74"/>
    <b v="1"/>
    <x v="11"/>
    <n v="33"/>
    <n v="50.69"/>
    <x v="4"/>
    <x v="11"/>
  </r>
  <r>
    <n v="1261"/>
    <s v="The Puget EP's Vinyl Release"/>
    <s v="We just recorded a stellar EP and we're trying to put it out on vinyl.  Can you help these punx out?"/>
    <n v="11200"/>
    <n v="2025"/>
    <x v="0"/>
    <x v="0"/>
    <s v="USD"/>
    <n v="1390983227"/>
    <n v="1388391227"/>
    <b v="1"/>
    <n v="52"/>
    <b v="1"/>
    <x v="11"/>
    <n v="18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11180"/>
    <n v="8152"/>
    <x v="0"/>
    <x v="5"/>
    <s v="CAD"/>
    <n v="1392574692"/>
    <n v="1389982692"/>
    <b v="1"/>
    <n v="105"/>
    <b v="1"/>
    <x v="11"/>
    <n v="73"/>
    <n v="77.64"/>
    <x v="4"/>
    <x v="11"/>
  </r>
  <r>
    <n v="1263"/>
    <s v="New Tropic Bombs EP ~ &quot;Return to Bomber Bay&quot;"/>
    <s v="A fresh batch of chaos from Toledo, Ohio's reggae-rockers, Tropic Bombs!"/>
    <n v="11140"/>
    <n v="1785"/>
    <x v="0"/>
    <x v="0"/>
    <s v="USD"/>
    <n v="1396054800"/>
    <n v="1393034470"/>
    <b v="1"/>
    <n v="41"/>
    <b v="1"/>
    <x v="11"/>
    <n v="16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11000"/>
    <n v="1082"/>
    <x v="0"/>
    <x v="0"/>
    <s v="USD"/>
    <n v="1383062083"/>
    <n v="1380556483"/>
    <b v="1"/>
    <n v="34"/>
    <b v="1"/>
    <x v="11"/>
    <n v="10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11000"/>
    <n v="4170.17"/>
    <x v="0"/>
    <x v="0"/>
    <s v="USD"/>
    <n v="1291131815"/>
    <n v="1287071015"/>
    <b v="1"/>
    <n v="66"/>
    <b v="1"/>
    <x v="11"/>
    <n v="38"/>
    <n v="63.18"/>
    <x v="4"/>
    <x v="11"/>
  </r>
  <r>
    <n v="1266"/>
    <s v="Sensory Station's First EP"/>
    <s v="We are looking to record our first EP produced by Aaron Harris (ISIS/Palms) at Studio West."/>
    <n v="11000"/>
    <n v="9545"/>
    <x v="0"/>
    <x v="0"/>
    <s v="USD"/>
    <n v="1389474145"/>
    <n v="1386882145"/>
    <b v="1"/>
    <n v="50"/>
    <b v="1"/>
    <x v="11"/>
    <n v="8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11000"/>
    <n v="22396"/>
    <x v="0"/>
    <x v="0"/>
    <s v="USD"/>
    <n v="1374674558"/>
    <n v="1372082558"/>
    <b v="1"/>
    <n v="159"/>
    <b v="1"/>
    <x v="11"/>
    <n v="204"/>
    <n v="140.86000000000001"/>
    <x v="4"/>
    <x v="11"/>
  </r>
  <r>
    <n v="1268"/>
    <s v="Full Devil Jacket 2nd Album Release"/>
    <s v="Full Devil Jacket Is releasing their first record in over 12 yrs and we want you to be a part of it!"/>
    <n v="11000"/>
    <n v="14000"/>
    <x v="0"/>
    <x v="0"/>
    <s v="USD"/>
    <n v="1379708247"/>
    <n v="1377116247"/>
    <b v="1"/>
    <n v="182"/>
    <b v="1"/>
    <x v="11"/>
    <n v="12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1000"/>
    <n v="20426"/>
    <x v="0"/>
    <x v="0"/>
    <s v="USD"/>
    <n v="1460764800"/>
    <n v="1458157512"/>
    <b v="1"/>
    <n v="206"/>
    <b v="1"/>
    <x v="11"/>
    <n v="186"/>
    <n v="99.16"/>
    <x v="4"/>
    <x v="11"/>
  </r>
  <r>
    <n v="1270"/>
    <s v="Resolution15 records their next album, Svaha"/>
    <s v="We make awake metal using violins in place of guitars and want to record a full length album."/>
    <n v="11000"/>
    <n v="11472"/>
    <x v="0"/>
    <x v="0"/>
    <s v="USD"/>
    <n v="1332704042"/>
    <n v="1327523642"/>
    <b v="1"/>
    <n v="169"/>
    <b v="1"/>
    <x v="11"/>
    <n v="104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11000"/>
    <n v="7635"/>
    <x v="0"/>
    <x v="0"/>
    <s v="USD"/>
    <n v="1384363459"/>
    <n v="1381767859"/>
    <b v="1"/>
    <n v="31"/>
    <b v="1"/>
    <x v="11"/>
    <n v="69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11000"/>
    <n v="5300"/>
    <x v="0"/>
    <x v="0"/>
    <s v="USD"/>
    <n v="1276574400"/>
    <n v="1270576379"/>
    <b v="1"/>
    <n v="28"/>
    <b v="1"/>
    <x v="11"/>
    <n v="48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10600"/>
    <n v="4140"/>
    <x v="0"/>
    <x v="5"/>
    <s v="CAD"/>
    <n v="1409506291"/>
    <n v="1406914291"/>
    <b v="1"/>
    <n v="54"/>
    <b v="1"/>
    <x v="11"/>
    <n v="3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10557"/>
    <n v="38743.839999999997"/>
    <x v="0"/>
    <x v="0"/>
    <s v="USD"/>
    <n v="1346344425"/>
    <n v="1343320425"/>
    <b v="1"/>
    <n v="467"/>
    <b v="1"/>
    <x v="11"/>
    <n v="367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0500"/>
    <n v="24321.1"/>
    <x v="0"/>
    <x v="0"/>
    <s v="USD"/>
    <n v="1375908587"/>
    <n v="1372884587"/>
    <b v="1"/>
    <n v="389"/>
    <b v="1"/>
    <x v="11"/>
    <n v="232"/>
    <n v="62.52"/>
    <x v="4"/>
    <x v="11"/>
  </r>
  <r>
    <n v="1276"/>
    <s v="MR. DREAM GOES TO JAIL"/>
    <s v="Sponsor this Brooklyn punk band's debut seven-inch, MR. DREAM GOES TO JAIL."/>
    <n v="10500"/>
    <n v="3132.63"/>
    <x v="0"/>
    <x v="0"/>
    <s v="USD"/>
    <n v="1251777600"/>
    <n v="1247504047"/>
    <b v="1"/>
    <n v="68"/>
    <b v="1"/>
    <x v="11"/>
    <n v="30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0500"/>
    <n v="15918.65"/>
    <x v="0"/>
    <x v="0"/>
    <s v="USD"/>
    <n v="1346765347"/>
    <n v="1343741347"/>
    <b v="1"/>
    <n v="413"/>
    <b v="1"/>
    <x v="11"/>
    <n v="152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10500"/>
    <n v="10071"/>
    <x v="0"/>
    <x v="0"/>
    <s v="USD"/>
    <n v="1403661600"/>
    <n v="1401196766"/>
    <b v="1"/>
    <n v="190"/>
    <b v="1"/>
    <x v="11"/>
    <n v="96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0500"/>
    <n v="13864.17"/>
    <x v="0"/>
    <x v="0"/>
    <s v="USD"/>
    <n v="1395624170"/>
    <n v="1392171770"/>
    <b v="1"/>
    <n v="189"/>
    <b v="1"/>
    <x v="11"/>
    <n v="132"/>
    <n v="73.36"/>
    <x v="4"/>
    <x v="11"/>
  </r>
  <r>
    <n v="1280"/>
    <s v="Nothing More's New Album"/>
    <s v="Nothing More is recording their forthcoming record and needs to join forces with you to make this album HUGE! "/>
    <n v="10500"/>
    <n v="16636.78"/>
    <x v="0"/>
    <x v="0"/>
    <s v="USD"/>
    <n v="1299003054"/>
    <n v="1291227054"/>
    <b v="1"/>
    <n v="130"/>
    <b v="1"/>
    <x v="11"/>
    <n v="15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10275"/>
    <n v="7750"/>
    <x v="0"/>
    <x v="0"/>
    <s v="USD"/>
    <n v="1375033836"/>
    <n v="1373305836"/>
    <b v="1"/>
    <n v="74"/>
    <b v="1"/>
    <x v="11"/>
    <n v="75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0115"/>
    <n v="18542"/>
    <x v="0"/>
    <x v="0"/>
    <s v="USD"/>
    <n v="1386565140"/>
    <n v="1383909855"/>
    <b v="1"/>
    <n v="274"/>
    <b v="1"/>
    <x v="11"/>
    <n v="183"/>
    <n v="67.67"/>
    <x v="4"/>
    <x v="11"/>
  </r>
  <r>
    <n v="1283"/>
    <s v="Sketching In Stereo 3rd Album!"/>
    <s v="Our 3rd album is halfway complete, but we need your help to record, mix and master the final product!"/>
    <n v="10050"/>
    <n v="2110.5"/>
    <x v="0"/>
    <x v="0"/>
    <s v="USD"/>
    <n v="1362974400"/>
    <n v="1360948389"/>
    <b v="1"/>
    <n v="22"/>
    <b v="1"/>
    <x v="11"/>
    <n v="2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10000"/>
    <n v="2020"/>
    <x v="0"/>
    <x v="0"/>
    <s v="USD"/>
    <n v="1483203540"/>
    <n v="1481175482"/>
    <b v="0"/>
    <n v="31"/>
    <b v="1"/>
    <x v="6"/>
    <n v="20"/>
    <n v="65.16"/>
    <x v="1"/>
    <x v="6"/>
  </r>
  <r>
    <n v="1285"/>
    <s v="We just keep going"/>
    <s v="The world premiere of hysterically funny and heartbreaking story about family, unconditional love and facing the unfaceable"/>
    <n v="10000"/>
    <n v="2033"/>
    <x v="0"/>
    <x v="1"/>
    <s v="GBP"/>
    <n v="1434808775"/>
    <n v="1433512775"/>
    <b v="0"/>
    <n v="63"/>
    <b v="1"/>
    <x v="6"/>
    <n v="20"/>
    <n v="32.270000000000003"/>
    <x v="1"/>
    <x v="6"/>
  </r>
  <r>
    <n v="1286"/>
    <s v="The Diary of a Nobody"/>
    <s v="A touring production of FRED's modern adaptation of the classic Victorian comic novel, reaching out to new audiences."/>
    <n v="10000"/>
    <n v="1625"/>
    <x v="0"/>
    <x v="1"/>
    <s v="GBP"/>
    <n v="1424181600"/>
    <n v="1423041227"/>
    <b v="0"/>
    <n v="20"/>
    <b v="1"/>
    <x v="6"/>
    <n v="16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10000"/>
    <n v="605"/>
    <x v="0"/>
    <x v="1"/>
    <s v="GBP"/>
    <n v="1434120856"/>
    <n v="1428936856"/>
    <b v="0"/>
    <n v="25"/>
    <b v="1"/>
    <x v="6"/>
    <n v="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10000"/>
    <n v="4018"/>
    <x v="0"/>
    <x v="0"/>
    <s v="USD"/>
    <n v="1470801600"/>
    <n v="1468122163"/>
    <b v="0"/>
    <n v="61"/>
    <b v="1"/>
    <x v="6"/>
    <n v="40"/>
    <n v="65.87"/>
    <x v="1"/>
    <x v="6"/>
  </r>
  <r>
    <n v="1289"/>
    <s v="No Brains for Dinner"/>
    <s v="A chilling original Edwardian Comedy of errors and foolishness made for the Patrick Henry College stage."/>
    <n v="10000"/>
    <n v="1876"/>
    <x v="0"/>
    <x v="0"/>
    <s v="USD"/>
    <n v="1483499645"/>
    <n v="1480907645"/>
    <b v="0"/>
    <n v="52"/>
    <b v="1"/>
    <x v="6"/>
    <n v="19"/>
    <n v="36.08"/>
    <x v="1"/>
    <x v="6"/>
  </r>
  <r>
    <n v="1290"/>
    <s v="I Died... I Came Back, ... Whatever"/>
    <s v="Sometimes your Heart has to STOP for your Life to START."/>
    <n v="10000"/>
    <n v="3800"/>
    <x v="0"/>
    <x v="0"/>
    <s v="USD"/>
    <n v="1429772340"/>
    <n v="1427121931"/>
    <b v="0"/>
    <n v="86"/>
    <b v="1"/>
    <x v="6"/>
    <n v="38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10000"/>
    <n v="4371"/>
    <x v="0"/>
    <x v="0"/>
    <s v="USD"/>
    <n v="1428390000"/>
    <n v="1425224391"/>
    <b v="0"/>
    <n v="42"/>
    <b v="1"/>
    <x v="6"/>
    <n v="44"/>
    <n v="104.07"/>
    <x v="1"/>
    <x v="6"/>
  </r>
  <r>
    <n v="1292"/>
    <s v="Season Scandinavia"/>
    <s v="Empty Deck presents the most exciting unknown contemporary Scandinavian plays in co-production with The Other Room Theatre, Cardiff."/>
    <n v="10000"/>
    <n v="1870"/>
    <x v="0"/>
    <x v="1"/>
    <s v="GBP"/>
    <n v="1444172340"/>
    <n v="1441822828"/>
    <b v="0"/>
    <n v="52"/>
    <b v="1"/>
    <x v="6"/>
    <n v="19"/>
    <n v="35.96"/>
    <x v="1"/>
    <x v="6"/>
  </r>
  <r>
    <n v="1293"/>
    <s v="WORSE THAN TIGERS"/>
    <s v="Invest in the world premiere of WORSE THAN TIGERS at ACT, and in the future of Seattle's newest, female-led theatre company: RED STAGE."/>
    <n v="10000"/>
    <n v="15335"/>
    <x v="0"/>
    <x v="0"/>
    <s v="USD"/>
    <n v="1447523371"/>
    <n v="1444927771"/>
    <b v="0"/>
    <n v="120"/>
    <b v="1"/>
    <x v="6"/>
    <n v="153"/>
    <n v="127.79"/>
    <x v="1"/>
    <x v="6"/>
  </r>
  <r>
    <n v="1294"/>
    <s v="HELMER'S LOO"/>
    <s v="We have an award-winning Danish play, now we just need a bathroom set to perform it in. Spend a penny to help us build the set!"/>
    <n v="10000"/>
    <n v="610"/>
    <x v="0"/>
    <x v="1"/>
    <s v="GBP"/>
    <n v="1445252400"/>
    <n v="1443696797"/>
    <b v="0"/>
    <n v="22"/>
    <b v="1"/>
    <x v="6"/>
    <n v="6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10000"/>
    <n v="2549"/>
    <x v="0"/>
    <x v="1"/>
    <s v="GBP"/>
    <n v="1438189200"/>
    <n v="1435585497"/>
    <b v="0"/>
    <n v="64"/>
    <b v="1"/>
    <x v="6"/>
    <n v="25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10000"/>
    <n v="1200"/>
    <x v="0"/>
    <x v="1"/>
    <s v="GBP"/>
    <n v="1457914373"/>
    <n v="1456189973"/>
    <b v="0"/>
    <n v="23"/>
    <b v="1"/>
    <x v="6"/>
    <n v="12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10000"/>
    <n v="21905"/>
    <x v="0"/>
    <x v="0"/>
    <s v="USD"/>
    <n v="1462125358"/>
    <n v="1459533358"/>
    <b v="0"/>
    <n v="238"/>
    <b v="1"/>
    <x v="6"/>
    <n v="219"/>
    <n v="92.04"/>
    <x v="1"/>
    <x v="6"/>
  </r>
  <r>
    <n v="1298"/>
    <s v="Dinosaur Dreams"/>
    <s v="A play that raises awareness for mental health and explores the psychological effects childhood abuse can have on an adult."/>
    <n v="10000"/>
    <n v="2093"/>
    <x v="0"/>
    <x v="1"/>
    <s v="GBP"/>
    <n v="1461860432"/>
    <n v="1459268432"/>
    <b v="0"/>
    <n v="33"/>
    <b v="1"/>
    <x v="6"/>
    <n v="21"/>
    <n v="63.42"/>
    <x v="1"/>
    <x v="6"/>
  </r>
  <r>
    <n v="1299"/>
    <s v="The (out)Siders Project"/>
    <s v="A new work inspired by the classic novel and created by Dallas teens under the direction of professional artists."/>
    <n v="10000"/>
    <n v="4340"/>
    <x v="0"/>
    <x v="0"/>
    <s v="USD"/>
    <n v="1436902359"/>
    <n v="1434310359"/>
    <b v="0"/>
    <n v="32"/>
    <b v="1"/>
    <x v="6"/>
    <n v="43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10000"/>
    <n v="4050"/>
    <x v="0"/>
    <x v="0"/>
    <s v="USD"/>
    <n v="1464807420"/>
    <n v="1461427938"/>
    <b v="0"/>
    <n v="24"/>
    <b v="1"/>
    <x v="6"/>
    <n v="41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10000"/>
    <n v="2055"/>
    <x v="0"/>
    <x v="0"/>
    <s v="USD"/>
    <n v="1437447600"/>
    <n v="1436551178"/>
    <b v="0"/>
    <n v="29"/>
    <b v="1"/>
    <x v="6"/>
    <n v="21"/>
    <n v="70.86"/>
    <x v="1"/>
    <x v="6"/>
  </r>
  <r>
    <n v="1302"/>
    <s v="Help bring Boys of a Certain Age back to NYC!"/>
    <s v="Boys of a Certain Age is a unique and special show that we're trying to remount in New York City in 2017."/>
    <n v="10000"/>
    <n v="2500"/>
    <x v="0"/>
    <x v="0"/>
    <s v="USD"/>
    <n v="1480559011"/>
    <n v="1477963411"/>
    <b v="0"/>
    <n v="50"/>
    <b v="1"/>
    <x v="6"/>
    <n v="25"/>
    <n v="50"/>
    <x v="1"/>
    <x v="6"/>
  </r>
  <r>
    <n v="1303"/>
    <s v="Forward Arena Theatre Company: Summer Season"/>
    <s v="Groundbreaking queer theatre."/>
    <n v="10000"/>
    <n v="4559.13"/>
    <x v="0"/>
    <x v="1"/>
    <s v="GBP"/>
    <n v="1469962800"/>
    <n v="1468578920"/>
    <b v="0"/>
    <n v="108"/>
    <b v="1"/>
    <x v="6"/>
    <n v="4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10000"/>
    <n v="15851"/>
    <x v="1"/>
    <x v="1"/>
    <s v="GBP"/>
    <n v="1489376405"/>
    <n v="1484196005"/>
    <b v="0"/>
    <n v="104"/>
    <b v="0"/>
    <x v="8"/>
    <n v="159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10000"/>
    <n v="7793"/>
    <x v="1"/>
    <x v="0"/>
    <s v="USD"/>
    <n v="1469122200"/>
    <n v="1466611108"/>
    <b v="0"/>
    <n v="86"/>
    <b v="0"/>
    <x v="8"/>
    <n v="78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0000"/>
    <n v="71771"/>
    <x v="1"/>
    <x v="0"/>
    <s v="USD"/>
    <n v="1417690734"/>
    <n v="1415098734"/>
    <b v="0"/>
    <n v="356"/>
    <b v="0"/>
    <x v="8"/>
    <n v="718"/>
    <n v="201.6"/>
    <x v="2"/>
    <x v="8"/>
  </r>
  <r>
    <n v="1307"/>
    <s v="VR Card - Customized Virtual Reality Viewer (Canceled)"/>
    <s v="Get VR to Everyone with Mailable, Ready to Use Viewers"/>
    <n v="10000"/>
    <n v="5757"/>
    <x v="1"/>
    <x v="0"/>
    <s v="USD"/>
    <n v="1455710679"/>
    <n v="1453118679"/>
    <b v="0"/>
    <n v="45"/>
    <b v="0"/>
    <x v="8"/>
    <n v="58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0000"/>
    <n v="12879"/>
    <x v="1"/>
    <x v="0"/>
    <s v="USD"/>
    <n v="1444943468"/>
    <n v="1441919468"/>
    <b v="0"/>
    <n v="35"/>
    <b v="0"/>
    <x v="8"/>
    <n v="129"/>
    <n v="367.97"/>
    <x v="2"/>
    <x v="8"/>
  </r>
  <r>
    <n v="1310"/>
    <s v="k5-jkt.by kiger (Canceled)"/>
    <s v="An essential hoodie that holds all sized smart phones and keep your headphone wires tangle free."/>
    <n v="10000"/>
    <n v="3100"/>
    <x v="1"/>
    <x v="0"/>
    <s v="USD"/>
    <n v="1471622450"/>
    <n v="1467734450"/>
    <b v="0"/>
    <n v="24"/>
    <b v="0"/>
    <x v="8"/>
    <n v="31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10000"/>
    <n v="80070"/>
    <x v="1"/>
    <x v="0"/>
    <s v="USD"/>
    <n v="1480536919"/>
    <n v="1477509319"/>
    <b v="0"/>
    <n v="100"/>
    <b v="0"/>
    <x v="8"/>
    <n v="801"/>
    <n v="800.7"/>
    <x v="2"/>
    <x v="8"/>
  </r>
  <r>
    <n v="1312"/>
    <s v="GoSolo Hat for GoPro (Canceled)"/>
    <s v="People loved the original Black and Gray GoSolo hats and asked for more. So we received sample for 3 more colors!"/>
    <n v="10000"/>
    <n v="28"/>
    <x v="1"/>
    <x v="0"/>
    <s v="USD"/>
    <n v="1429375922"/>
    <n v="1426783922"/>
    <b v="0"/>
    <n v="1"/>
    <b v="0"/>
    <x v="8"/>
    <n v="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10000"/>
    <n v="12446"/>
    <x v="1"/>
    <x v="0"/>
    <s v="USD"/>
    <n v="1457024514"/>
    <n v="1454432514"/>
    <b v="0"/>
    <n v="122"/>
    <b v="0"/>
    <x v="8"/>
    <n v="124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0000"/>
    <n v="2028"/>
    <x v="1"/>
    <x v="0"/>
    <s v="USD"/>
    <n v="1477065860"/>
    <n v="1471881860"/>
    <b v="0"/>
    <n v="11"/>
    <b v="0"/>
    <x v="8"/>
    <n v="20"/>
    <n v="184.36"/>
    <x v="2"/>
    <x v="8"/>
  </r>
  <r>
    <n v="1315"/>
    <s v="World's First Amphibious Heart Rate &amp; Fitness Wearable"/>
    <s v="Zoom will happen - THANK YOU! Received outside funding due amazing early success!"/>
    <n v="10000"/>
    <n v="40404"/>
    <x v="1"/>
    <x v="0"/>
    <s v="USD"/>
    <n v="1446771600"/>
    <n v="1443700648"/>
    <b v="0"/>
    <n v="248"/>
    <b v="0"/>
    <x v="8"/>
    <n v="404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10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10000"/>
    <n v="11467"/>
    <x v="1"/>
    <x v="8"/>
    <s v="DKK"/>
    <n v="1469109600"/>
    <n v="1464586746"/>
    <b v="0"/>
    <n v="19"/>
    <b v="0"/>
    <x v="8"/>
    <n v="115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10000"/>
    <n v="6130"/>
    <x v="1"/>
    <x v="0"/>
    <s v="USD"/>
    <n v="1420938172"/>
    <n v="1418346172"/>
    <b v="0"/>
    <n v="135"/>
    <b v="0"/>
    <x v="8"/>
    <n v="61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10000"/>
    <n v="876"/>
    <x v="1"/>
    <x v="1"/>
    <s v="GBP"/>
    <n v="1405094400"/>
    <n v="1403810965"/>
    <b v="0"/>
    <n v="9"/>
    <b v="0"/>
    <x v="8"/>
    <n v="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"/>
    <n v="503"/>
    <x v="1"/>
    <x v="9"/>
    <s v="EUR"/>
    <n v="1483138800"/>
    <n v="1480610046"/>
    <b v="0"/>
    <n v="3"/>
    <b v="0"/>
    <x v="8"/>
    <n v="5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10000"/>
    <n v="6019"/>
    <x v="1"/>
    <x v="11"/>
    <s v="SEK"/>
    <n v="1482515937"/>
    <n v="1479923937"/>
    <b v="0"/>
    <n v="7"/>
    <b v="0"/>
    <x v="8"/>
    <n v="6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10000"/>
    <n v="106"/>
    <x v="1"/>
    <x v="1"/>
    <s v="GBP"/>
    <n v="1432223125"/>
    <n v="1429631125"/>
    <b v="0"/>
    <n v="4"/>
    <b v="0"/>
    <x v="8"/>
    <n v="1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0000"/>
    <n v="1332"/>
    <x v="1"/>
    <x v="0"/>
    <s v="USD"/>
    <n v="1461653700"/>
    <n v="1458665146"/>
    <b v="0"/>
    <n v="44"/>
    <b v="0"/>
    <x v="8"/>
    <n v="13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10000"/>
    <n v="4920"/>
    <x v="1"/>
    <x v="0"/>
    <s v="USD"/>
    <n v="1476371552"/>
    <n v="1473779552"/>
    <b v="0"/>
    <n v="90"/>
    <b v="0"/>
    <x v="8"/>
    <n v="49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10000"/>
    <n v="486"/>
    <x v="1"/>
    <x v="0"/>
    <s v="USD"/>
    <n v="1483063435"/>
    <n v="1480471435"/>
    <b v="0"/>
    <n v="8"/>
    <b v="0"/>
    <x v="8"/>
    <n v="5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"/>
    <n v="1130"/>
    <x v="1"/>
    <x v="0"/>
    <s v="USD"/>
    <n v="1421348428"/>
    <n v="1417460428"/>
    <b v="0"/>
    <n v="11"/>
    <b v="0"/>
    <x v="8"/>
    <n v="1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10000"/>
    <n v="1705"/>
    <x v="1"/>
    <x v="0"/>
    <s v="USD"/>
    <n v="1432916235"/>
    <n v="1430324235"/>
    <b v="0"/>
    <n v="41"/>
    <b v="0"/>
    <x v="8"/>
    <n v="17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10000"/>
    <n v="1748"/>
    <x v="1"/>
    <x v="0"/>
    <s v="USD"/>
    <n v="1476458734"/>
    <n v="1472570734"/>
    <b v="0"/>
    <n v="15"/>
    <b v="0"/>
    <x v="8"/>
    <n v="17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10000"/>
    <n v="408"/>
    <x v="1"/>
    <x v="0"/>
    <s v="USD"/>
    <n v="1417501145"/>
    <n v="1414041545"/>
    <b v="0"/>
    <n v="9"/>
    <b v="0"/>
    <x v="8"/>
    <n v="4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10000"/>
    <n v="7873"/>
    <x v="1"/>
    <x v="0"/>
    <s v="USD"/>
    <n v="1467432000"/>
    <n v="1464763109"/>
    <b v="0"/>
    <n v="50"/>
    <b v="0"/>
    <x v="8"/>
    <n v="79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10000"/>
    <n v="3417"/>
    <x v="1"/>
    <x v="0"/>
    <s v="USD"/>
    <n v="1471435554"/>
    <n v="1468843554"/>
    <b v="0"/>
    <n v="34"/>
    <b v="0"/>
    <x v="8"/>
    <n v="3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000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100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0000"/>
    <n v="14303"/>
    <x v="1"/>
    <x v="0"/>
    <s v="USD"/>
    <n v="1457721287"/>
    <n v="1455129287"/>
    <b v="0"/>
    <n v="276"/>
    <b v="0"/>
    <x v="8"/>
    <n v="143"/>
    <n v="51.82"/>
    <x v="2"/>
    <x v="8"/>
  </r>
  <r>
    <n v="1335"/>
    <s v="UB Fit (Canceled)"/>
    <s v="Dial up your performance with UB Fit: 1st wearable resistance technology that allows you to tone muscles while doing a cardio workout"/>
    <n v="10000"/>
    <n v="4940"/>
    <x v="1"/>
    <x v="0"/>
    <s v="USD"/>
    <n v="1449354502"/>
    <n v="1446762502"/>
    <b v="0"/>
    <n v="16"/>
    <b v="0"/>
    <x v="8"/>
    <n v="49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"/>
    <n v="84947"/>
    <x v="1"/>
    <x v="0"/>
    <s v="USD"/>
    <n v="1418849028"/>
    <n v="1415825028"/>
    <b v="0"/>
    <n v="224"/>
    <b v="0"/>
    <x v="8"/>
    <n v="84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10000"/>
    <n v="24691"/>
    <x v="1"/>
    <x v="0"/>
    <s v="USD"/>
    <n v="1488549079"/>
    <n v="1485957079"/>
    <b v="0"/>
    <n v="140"/>
    <b v="0"/>
    <x v="8"/>
    <n v="247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10000"/>
    <n v="991"/>
    <x v="1"/>
    <x v="0"/>
    <s v="USD"/>
    <n v="1438543033"/>
    <n v="1435951033"/>
    <b v="0"/>
    <n v="15"/>
    <b v="0"/>
    <x v="8"/>
    <n v="10"/>
    <n v="66.069999999999993"/>
    <x v="2"/>
    <x v="8"/>
  </r>
  <r>
    <n v="1339"/>
    <s v="Linkoo (Canceled)"/>
    <s v="World's Smallest customizable Phone &amp; GPS Watch for kids !"/>
    <n v="10000"/>
    <n v="3317"/>
    <x v="1"/>
    <x v="0"/>
    <s v="USD"/>
    <n v="1418056315"/>
    <n v="1414164715"/>
    <b v="0"/>
    <n v="37"/>
    <b v="0"/>
    <x v="8"/>
    <n v="33"/>
    <n v="89.65"/>
    <x v="2"/>
    <x v="8"/>
  </r>
  <r>
    <n v="1340"/>
    <s v="Glass Designs (Canceled)"/>
    <s v="I would like to make nicer, more stylish looking frames for the Google Glass using 3D printing technology."/>
    <n v="1000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10000"/>
    <n v="17590"/>
    <x v="1"/>
    <x v="1"/>
    <s v="GBP"/>
    <n v="1475333917"/>
    <n v="1472569117"/>
    <b v="0"/>
    <n v="46"/>
    <b v="0"/>
    <x v="8"/>
    <n v="17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10000"/>
    <n v="100"/>
    <x v="1"/>
    <x v="0"/>
    <s v="USD"/>
    <n v="1437161739"/>
    <n v="1434569739"/>
    <b v="0"/>
    <n v="1"/>
    <b v="0"/>
    <x v="8"/>
    <n v="1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10000"/>
    <n v="51149"/>
    <x v="1"/>
    <x v="0"/>
    <s v="USD"/>
    <n v="1471579140"/>
    <n v="1466512683"/>
    <b v="0"/>
    <n v="323"/>
    <b v="0"/>
    <x v="8"/>
    <n v="51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0000"/>
    <n v="5666"/>
    <x v="0"/>
    <x v="5"/>
    <s v="CAD"/>
    <n v="1467313039"/>
    <n v="1464807439"/>
    <b v="0"/>
    <n v="139"/>
    <b v="1"/>
    <x v="9"/>
    <n v="57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10000"/>
    <n v="375"/>
    <x v="0"/>
    <x v="0"/>
    <s v="USD"/>
    <n v="1405366359"/>
    <n v="1402342359"/>
    <b v="0"/>
    <n v="7"/>
    <b v="1"/>
    <x v="9"/>
    <n v="4"/>
    <n v="53.57"/>
    <x v="3"/>
    <x v="9"/>
  </r>
  <r>
    <n v="1346"/>
    <s v="Anthology of Stories from LGBT Nepal"/>
    <s v="An anthology of nonfiction stories written by Nepal's Lesbian, Gay, Bisexual, and Transgender (LGBT) community."/>
    <n v="10000"/>
    <n v="7219"/>
    <x v="0"/>
    <x v="0"/>
    <s v="USD"/>
    <n v="1372297751"/>
    <n v="1369705751"/>
    <b v="0"/>
    <n v="149"/>
    <b v="1"/>
    <x v="9"/>
    <n v="7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10000"/>
    <n v="2555"/>
    <x v="0"/>
    <x v="0"/>
    <s v="USD"/>
    <n v="1425741525"/>
    <n v="1423149525"/>
    <b v="0"/>
    <n v="31"/>
    <b v="1"/>
    <x v="9"/>
    <n v="26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10000"/>
    <n v="5985"/>
    <x v="0"/>
    <x v="0"/>
    <s v="USD"/>
    <n v="1418904533"/>
    <n v="1416485333"/>
    <b v="0"/>
    <n v="26"/>
    <b v="1"/>
    <x v="9"/>
    <n v="60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10000"/>
    <n v="10210"/>
    <x v="0"/>
    <x v="5"/>
    <s v="CAD"/>
    <n v="1450249140"/>
    <n v="1447055935"/>
    <b v="0"/>
    <n v="172"/>
    <b v="1"/>
    <x v="9"/>
    <n v="10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10000"/>
    <n v="5202.5"/>
    <x v="0"/>
    <x v="0"/>
    <s v="USD"/>
    <n v="1451089134"/>
    <n v="1448497134"/>
    <b v="0"/>
    <n v="78"/>
    <b v="1"/>
    <x v="9"/>
    <n v="52"/>
    <n v="66.7"/>
    <x v="3"/>
    <x v="9"/>
  </r>
  <r>
    <n v="1351"/>
    <s v="Purpose: Your Journey To Find Meaning"/>
    <s v="Discover your purpose, live a more fulfilling life, leave a positive footprint on society."/>
    <n v="10000"/>
    <n v="20253"/>
    <x v="0"/>
    <x v="0"/>
    <s v="USD"/>
    <n v="1455299144"/>
    <n v="1452707144"/>
    <b v="0"/>
    <n v="120"/>
    <b v="1"/>
    <x v="9"/>
    <n v="203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0"/>
    <n v="1336"/>
    <x v="0"/>
    <x v="0"/>
    <s v="USD"/>
    <n v="1362960000"/>
    <n v="1359946188"/>
    <b v="0"/>
    <n v="42"/>
    <b v="1"/>
    <x v="9"/>
    <n v="13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0000"/>
    <n v="1563"/>
    <x v="0"/>
    <x v="1"/>
    <s v="GBP"/>
    <n v="1465672979"/>
    <n v="1463080979"/>
    <b v="0"/>
    <n v="64"/>
    <b v="1"/>
    <x v="9"/>
    <n v="16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10000"/>
    <n v="3067"/>
    <x v="0"/>
    <x v="1"/>
    <s v="GBP"/>
    <n v="1354269600"/>
    <n v="1351663605"/>
    <b v="0"/>
    <n v="121"/>
    <b v="1"/>
    <x v="9"/>
    <n v="31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10000"/>
    <n v="6215.56"/>
    <x v="0"/>
    <x v="0"/>
    <s v="USD"/>
    <n v="1372985760"/>
    <n v="1370393760"/>
    <b v="0"/>
    <n v="87"/>
    <b v="1"/>
    <x v="9"/>
    <n v="62"/>
    <n v="71.44"/>
    <x v="3"/>
    <x v="9"/>
  </r>
  <r>
    <n v="1357"/>
    <s v="Becoming Alicia"/>
    <s v="The search for identity leads one young woman to Mexico, where she follows her grandfather's journey back to America."/>
    <n v="10000"/>
    <n v="2506"/>
    <x v="0"/>
    <x v="0"/>
    <s v="USD"/>
    <n v="1362117540"/>
    <n v="1359587137"/>
    <b v="0"/>
    <n v="65"/>
    <b v="1"/>
    <x v="9"/>
    <n v="25"/>
    <n v="38.549999999999997"/>
    <x v="3"/>
    <x v="9"/>
  </r>
  <r>
    <n v="1358"/>
    <s v="The Masada Story Project"/>
    <s v="I am working on a book about what people do when they visit Masada, an ancient fortress in the Judean desert."/>
    <n v="10000"/>
    <n v="3350"/>
    <x v="0"/>
    <x v="0"/>
    <s v="USD"/>
    <n v="1309009323"/>
    <n v="1306417323"/>
    <b v="0"/>
    <n v="49"/>
    <b v="1"/>
    <x v="9"/>
    <n v="34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10000"/>
    <n v="764"/>
    <x v="0"/>
    <x v="0"/>
    <s v="USD"/>
    <n v="1309980790"/>
    <n v="1304623990"/>
    <b v="0"/>
    <n v="19"/>
    <b v="1"/>
    <x v="9"/>
    <n v="8"/>
    <n v="40.21"/>
    <x v="3"/>
    <x v="9"/>
  </r>
  <r>
    <n v="1360"/>
    <s v="So Bad, It's Good! - A Book of Bad Movies"/>
    <s v="So Bad, It's Good! is a guide to finding the best films for your bad movie night."/>
    <n v="10000"/>
    <n v="2598"/>
    <x v="0"/>
    <x v="0"/>
    <s v="USD"/>
    <n v="1343943420"/>
    <n v="1341524220"/>
    <b v="0"/>
    <n v="81"/>
    <b v="1"/>
    <x v="9"/>
    <n v="2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10000"/>
    <n v="7559"/>
    <x v="0"/>
    <x v="1"/>
    <s v="GBP"/>
    <n v="1403370772"/>
    <n v="1400778772"/>
    <b v="0"/>
    <n v="264"/>
    <b v="1"/>
    <x v="9"/>
    <n v="7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0"/>
    <n v="1091"/>
    <x v="0"/>
    <x v="0"/>
    <s v="USD"/>
    <n v="1378592731"/>
    <n v="1373408731"/>
    <b v="0"/>
    <n v="25"/>
    <b v="1"/>
    <x v="9"/>
    <n v="1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10000"/>
    <n v="200"/>
    <x v="0"/>
    <x v="0"/>
    <s v="USD"/>
    <n v="1455523140"/>
    <n v="1453925727"/>
    <b v="0"/>
    <n v="5"/>
    <b v="1"/>
    <x v="9"/>
    <n v="2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"/>
    <n v="49830"/>
    <x v="0"/>
    <x v="8"/>
    <s v="DKK"/>
    <n v="1420648906"/>
    <n v="1415464906"/>
    <b v="0"/>
    <n v="144"/>
    <b v="1"/>
    <x v="11"/>
    <n v="498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10000"/>
    <n v="7520"/>
    <x v="0"/>
    <x v="0"/>
    <s v="USD"/>
    <n v="1426523752"/>
    <n v="1423935352"/>
    <b v="0"/>
    <n v="92"/>
    <b v="1"/>
    <x v="11"/>
    <n v="75"/>
    <n v="81.739999999999995"/>
    <x v="4"/>
    <x v="11"/>
  </r>
  <r>
    <n v="1366"/>
    <s v="Kick It! A Tribute to the A.K.s"/>
    <s v="A musical memorial for Alexi Petersen."/>
    <n v="10000"/>
    <n v="9486.69"/>
    <x v="0"/>
    <x v="0"/>
    <s v="USD"/>
    <n v="1417049663"/>
    <n v="1413158063"/>
    <b v="0"/>
    <n v="147"/>
    <b v="1"/>
    <x v="11"/>
    <n v="95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10000"/>
    <n v="5713"/>
    <x v="0"/>
    <x v="0"/>
    <s v="USD"/>
    <n v="1447463050"/>
    <n v="1444867450"/>
    <b v="0"/>
    <n v="90"/>
    <b v="1"/>
    <x v="11"/>
    <n v="57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10000"/>
    <n v="5535"/>
    <x v="0"/>
    <x v="0"/>
    <s v="USD"/>
    <n v="1434342894"/>
    <n v="1432269294"/>
    <b v="0"/>
    <n v="87"/>
    <b v="1"/>
    <x v="11"/>
    <n v="55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10000"/>
    <n v="34090.629999999997"/>
    <x v="0"/>
    <x v="0"/>
    <s v="USD"/>
    <n v="1397225746"/>
    <n v="1394633746"/>
    <b v="0"/>
    <n v="406"/>
    <b v="1"/>
    <x v="11"/>
    <n v="341"/>
    <n v="83.97"/>
    <x v="4"/>
    <x v="11"/>
  </r>
  <r>
    <n v="1370"/>
    <s v="Food On You presents Baby's First Parental Advisory"/>
    <s v="Songs about the first year of parenthood, often inappropriate for children"/>
    <n v="10000"/>
    <n v="1555"/>
    <x v="0"/>
    <x v="0"/>
    <s v="USD"/>
    <n v="1381881890"/>
    <n v="1380585890"/>
    <b v="0"/>
    <n v="20"/>
    <b v="1"/>
    <x v="11"/>
    <n v="1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10000"/>
    <n v="7495"/>
    <x v="0"/>
    <x v="0"/>
    <s v="USD"/>
    <n v="1431022342"/>
    <n v="1428430342"/>
    <b v="0"/>
    <n v="70"/>
    <b v="1"/>
    <x v="11"/>
    <n v="75"/>
    <n v="107.07"/>
    <x v="4"/>
    <x v="11"/>
  </r>
  <r>
    <n v="1372"/>
    <s v="Ted Lukas &amp; the Misled new CD - &quot;FEED&quot;"/>
    <s v="Please help us raise funds to press our new CD!"/>
    <n v="10000"/>
    <n v="620"/>
    <x v="0"/>
    <x v="0"/>
    <s v="USD"/>
    <n v="1342115132"/>
    <n v="1339523132"/>
    <b v="0"/>
    <n v="16"/>
    <b v="1"/>
    <x v="11"/>
    <n v="6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0000"/>
    <n v="2842"/>
    <x v="0"/>
    <x v="0"/>
    <s v="USD"/>
    <n v="1458874388"/>
    <n v="1456285988"/>
    <b v="0"/>
    <n v="66"/>
    <b v="1"/>
    <x v="11"/>
    <n v="28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10000"/>
    <n v="6853"/>
    <x v="0"/>
    <x v="6"/>
    <s v="EUR"/>
    <n v="1484444119"/>
    <n v="1481852119"/>
    <b v="0"/>
    <n v="109"/>
    <b v="1"/>
    <x v="11"/>
    <n v="69"/>
    <n v="62.87"/>
    <x v="4"/>
    <x v="11"/>
  </r>
  <r>
    <n v="1376"/>
    <s v="Dead Pirates / HIGHMARE LP 2nd pressing"/>
    <s v="Dead Pirates are planning a second pressing of HIGHMARE LP, who wants one ?"/>
    <n v="10000"/>
    <n v="9342"/>
    <x v="0"/>
    <x v="1"/>
    <s v="GBP"/>
    <n v="1480784606"/>
    <n v="1478189006"/>
    <b v="0"/>
    <n v="168"/>
    <b v="1"/>
    <x v="11"/>
    <n v="93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0000"/>
    <n v="1510"/>
    <x v="0"/>
    <x v="0"/>
    <s v="USD"/>
    <n v="1486095060"/>
    <n v="1484198170"/>
    <b v="0"/>
    <n v="31"/>
    <b v="1"/>
    <x v="11"/>
    <n v="15"/>
    <n v="48.71"/>
    <x v="4"/>
    <x v="11"/>
  </r>
  <r>
    <n v="1378"/>
    <s v="SIX BY SEVEN"/>
    <s v="A psychedelic post rock masterpiece!"/>
    <n v="10000"/>
    <n v="4067"/>
    <x v="0"/>
    <x v="1"/>
    <s v="GBP"/>
    <n v="1470075210"/>
    <n v="1468779210"/>
    <b v="0"/>
    <n v="133"/>
    <b v="1"/>
    <x v="11"/>
    <n v="41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10000"/>
    <n v="106"/>
    <x v="0"/>
    <x v="0"/>
    <s v="USD"/>
    <n v="1433815200"/>
    <n v="1431886706"/>
    <b v="0"/>
    <n v="5"/>
    <b v="1"/>
    <x v="11"/>
    <n v="1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0000"/>
    <n v="5355"/>
    <x v="0"/>
    <x v="0"/>
    <s v="USD"/>
    <n v="1482988125"/>
    <n v="1480396125"/>
    <b v="0"/>
    <n v="73"/>
    <b v="1"/>
    <x v="11"/>
    <n v="54"/>
    <n v="73.36"/>
    <x v="4"/>
    <x v="11"/>
  </r>
  <r>
    <n v="1382"/>
    <s v="The Floorwalkers New Album!"/>
    <s v="We're making a new record -- independently! We've got some great new songs we're really excited to bring to you!"/>
    <n v="10000"/>
    <n v="8349"/>
    <x v="0"/>
    <x v="0"/>
    <s v="USD"/>
    <n v="1367867536"/>
    <n v="1365275536"/>
    <b v="0"/>
    <n v="148"/>
    <b v="1"/>
    <x v="11"/>
    <n v="8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10000"/>
    <n v="4673"/>
    <x v="0"/>
    <x v="5"/>
    <s v="CAD"/>
    <n v="1482457678"/>
    <n v="1480729678"/>
    <b v="0"/>
    <n v="93"/>
    <b v="1"/>
    <x v="11"/>
    <n v="47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10000"/>
    <n v="4343"/>
    <x v="0"/>
    <x v="0"/>
    <s v="USD"/>
    <n v="1436117922"/>
    <n v="1433525922"/>
    <b v="0"/>
    <n v="63"/>
    <b v="1"/>
    <x v="11"/>
    <n v="43"/>
    <n v="68.94"/>
    <x v="4"/>
    <x v="11"/>
  </r>
  <r>
    <n v="1385"/>
    <s v="Chi Might Project"/>
    <s v="Musicians, singers &amp; songwriters from all over the world collaborate via YouTube in order to create an amazing album!"/>
    <n v="10000"/>
    <n v="8832.49"/>
    <x v="0"/>
    <x v="12"/>
    <s v="EUR"/>
    <n v="1461931860"/>
    <n v="1457109121"/>
    <b v="0"/>
    <n v="134"/>
    <b v="1"/>
    <x v="11"/>
    <n v="88"/>
    <n v="65.91"/>
    <x v="4"/>
    <x v="11"/>
  </r>
  <r>
    <n v="1386"/>
    <s v="MALTESE CROSS: The First Album"/>
    <s v="We are a classic hard rock/heavy metal band just trying to keep rock alive!"/>
    <n v="10000"/>
    <n v="875"/>
    <x v="0"/>
    <x v="0"/>
    <s v="USD"/>
    <n v="1438183889"/>
    <n v="1435591889"/>
    <b v="0"/>
    <n v="14"/>
    <b v="1"/>
    <x v="11"/>
    <n v="9"/>
    <n v="62.5"/>
    <x v="4"/>
    <x v="11"/>
  </r>
  <r>
    <n v="1387"/>
    <s v="FAMILY BUSINESS KICKSTARTER"/>
    <s v="Less than one week to PLEDGE YOUR SUPPORT for THE FAMILY BUSINESS as the band raises funds for the next full length rock album."/>
    <n v="10000"/>
    <n v="5465"/>
    <x v="0"/>
    <x v="0"/>
    <s v="USD"/>
    <n v="1433305800"/>
    <n v="1430604395"/>
    <b v="0"/>
    <n v="78"/>
    <b v="1"/>
    <x v="11"/>
    <n v="5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10000"/>
    <n v="6740.37"/>
    <x v="0"/>
    <x v="0"/>
    <s v="USD"/>
    <n v="1476720840"/>
    <n v="1474469117"/>
    <b v="0"/>
    <n v="112"/>
    <b v="1"/>
    <x v="11"/>
    <n v="67"/>
    <n v="60.18"/>
    <x v="4"/>
    <x v="11"/>
  </r>
  <r>
    <n v="1389"/>
    <s v="Pre-order DANCEHALL's first record!!!"/>
    <s v="Help fund the pressing of DANCEHALL's first record by pre-ordering it in advance!!!"/>
    <n v="10000"/>
    <n v="727"/>
    <x v="0"/>
    <x v="1"/>
    <s v="GBP"/>
    <n v="1471087957"/>
    <n v="1468495957"/>
    <b v="0"/>
    <n v="34"/>
    <b v="1"/>
    <x v="11"/>
    <n v="7"/>
    <n v="21.38"/>
    <x v="4"/>
    <x v="11"/>
  </r>
  <r>
    <n v="1390"/>
    <s v="New Music Video/Artist Development"/>
    <s v="Breakout Artist Management will be working with us on a brand new music video and we need your help!"/>
    <n v="10000"/>
    <n v="3055"/>
    <x v="0"/>
    <x v="0"/>
    <s v="USD"/>
    <n v="1430154720"/>
    <n v="1427224606"/>
    <b v="0"/>
    <n v="19"/>
    <b v="1"/>
    <x v="11"/>
    <n v="31"/>
    <n v="160.79"/>
    <x v="4"/>
    <x v="11"/>
  </r>
  <r>
    <n v="1391"/>
    <s v="Rules and Regulations"/>
    <s v="With the money donated through this project we intend on investing in sound equipment for live shows"/>
    <n v="10000"/>
    <n v="551"/>
    <x v="0"/>
    <x v="0"/>
    <s v="USD"/>
    <n v="1440219540"/>
    <n v="1436369818"/>
    <b v="0"/>
    <n v="13"/>
    <b v="1"/>
    <x v="11"/>
    <n v="6"/>
    <n v="42.38"/>
    <x v="4"/>
    <x v="11"/>
  </r>
  <r>
    <n v="1392"/>
    <s v="Telesomniac's Debut Album"/>
    <s v="Telesomniac is a rock band from Provo, UT releasing their debut album Thirty-One Flashes in the Dark."/>
    <n v="10000"/>
    <n v="2841"/>
    <x v="0"/>
    <x v="0"/>
    <s v="USD"/>
    <n v="1456976586"/>
    <n v="1454298186"/>
    <b v="0"/>
    <n v="104"/>
    <b v="1"/>
    <x v="11"/>
    <n v="28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10000"/>
    <n v="916"/>
    <x v="0"/>
    <x v="0"/>
    <s v="USD"/>
    <n v="1488337200"/>
    <n v="1484623726"/>
    <b v="0"/>
    <n v="17"/>
    <b v="1"/>
    <x v="11"/>
    <n v="9"/>
    <n v="53.88"/>
    <x v="4"/>
    <x v="11"/>
  </r>
  <r>
    <n v="1395"/>
    <s v="Quiet Oaks Full Length Album"/>
    <s v="Help Quiet Oaks record their debut album!!!"/>
    <n v="10000"/>
    <n v="3916"/>
    <x v="0"/>
    <x v="0"/>
    <s v="USD"/>
    <n v="1484430481"/>
    <n v="1481838481"/>
    <b v="0"/>
    <n v="82"/>
    <b v="1"/>
    <x v="11"/>
    <n v="39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10000"/>
    <n v="6438"/>
    <x v="0"/>
    <x v="0"/>
    <s v="USD"/>
    <n v="1423871882"/>
    <n v="1421279882"/>
    <b v="0"/>
    <n v="73"/>
    <b v="1"/>
    <x v="11"/>
    <n v="64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10000"/>
    <n v="4826"/>
    <x v="0"/>
    <x v="0"/>
    <s v="USD"/>
    <n v="1467752334"/>
    <n v="1465160334"/>
    <b v="0"/>
    <n v="65"/>
    <b v="1"/>
    <x v="11"/>
    <n v="48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10000"/>
    <n v="11353"/>
    <x v="0"/>
    <x v="0"/>
    <s v="USD"/>
    <n v="1412640373"/>
    <n v="1410048373"/>
    <b v="0"/>
    <n v="184"/>
    <b v="1"/>
    <x v="11"/>
    <n v="114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10000"/>
    <n v="586"/>
    <x v="0"/>
    <x v="1"/>
    <s v="GBP"/>
    <n v="1465709400"/>
    <n v="1462695073"/>
    <b v="0"/>
    <n v="34"/>
    <b v="1"/>
    <x v="11"/>
    <n v="6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10000"/>
    <n v="12413"/>
    <x v="0"/>
    <x v="0"/>
    <s v="USD"/>
    <n v="1369612474"/>
    <n v="1367798074"/>
    <b v="0"/>
    <n v="240"/>
    <b v="1"/>
    <x v="11"/>
    <n v="124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10000"/>
    <n v="2729"/>
    <x v="0"/>
    <x v="1"/>
    <s v="GBP"/>
    <n v="1430439411"/>
    <n v="1425259011"/>
    <b v="0"/>
    <n v="113"/>
    <b v="1"/>
    <x v="11"/>
    <n v="27"/>
    <n v="24.15"/>
    <x v="4"/>
    <x v="11"/>
  </r>
  <r>
    <n v="1403"/>
    <s v="Gregorian Rock"/>
    <s v="Gregorian Rock merges Gregorian chant with modern music. It is serene, yet pummeling. It's not for everyone, but it might be for you."/>
    <n v="10000"/>
    <n v="4103"/>
    <x v="0"/>
    <x v="0"/>
    <s v="USD"/>
    <n v="1374802235"/>
    <n v="1372210235"/>
    <b v="0"/>
    <n v="66"/>
    <b v="1"/>
    <x v="11"/>
    <n v="41"/>
    <n v="62.17"/>
    <x v="4"/>
    <x v="11"/>
  </r>
  <r>
    <n v="1404"/>
    <s v="3 Men and a Book"/>
    <s v="Translation &amp; publication of possibly the most famous piece of English literature - Act II Scene II of Romeo and Juliet into txt-speak."/>
    <n v="100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10000"/>
    <n v="105"/>
    <x v="2"/>
    <x v="0"/>
    <s v="USD"/>
    <n v="1417195201"/>
    <n v="1414599601"/>
    <b v="1"/>
    <n v="17"/>
    <b v="0"/>
    <x v="22"/>
    <n v="1"/>
    <n v="6.18"/>
    <x v="3"/>
    <x v="22"/>
  </r>
  <r>
    <n v="1406"/>
    <s v="Man Down! Translation project"/>
    <s v="The White coat and the battle dress uniform"/>
    <n v="10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10000"/>
    <n v="15"/>
    <x v="2"/>
    <x v="0"/>
    <s v="USD"/>
    <n v="1407847978"/>
    <n v="1405687978"/>
    <b v="0"/>
    <n v="2"/>
    <b v="0"/>
    <x v="22"/>
    <n v="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0"/>
    <n v="72"/>
    <x v="2"/>
    <x v="1"/>
    <s v="GBP"/>
    <n v="1447451756"/>
    <n v="1444856156"/>
    <b v="0"/>
    <n v="6"/>
    <b v="0"/>
    <x v="22"/>
    <n v="1"/>
    <n v="12"/>
    <x v="3"/>
    <x v="22"/>
  </r>
  <r>
    <n v="1409"/>
    <s v="Modern Literal Torah Translation: Genesis"/>
    <s v="Modern Literal Translation of the 1st Book of the Torah in English and Russian with sub-linear and interlinear layout."/>
    <n v="10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10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10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10000"/>
    <n v="320"/>
    <x v="2"/>
    <x v="0"/>
    <s v="USD"/>
    <n v="1417656699"/>
    <n v="1415064699"/>
    <b v="0"/>
    <n v="13"/>
    <b v="0"/>
    <x v="22"/>
    <n v="3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10000"/>
    <n v="100"/>
    <x v="2"/>
    <x v="13"/>
    <s v="EUR"/>
    <n v="1455964170"/>
    <n v="1450780170"/>
    <b v="0"/>
    <n v="1"/>
    <b v="0"/>
    <x v="22"/>
    <n v="1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100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10000"/>
    <n v="800"/>
    <x v="2"/>
    <x v="0"/>
    <s v="USD"/>
    <n v="1439741591"/>
    <n v="1436285591"/>
    <b v="0"/>
    <n v="9"/>
    <b v="0"/>
    <x v="22"/>
    <n v="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1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100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10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10000"/>
    <n v="445"/>
    <x v="2"/>
    <x v="0"/>
    <s v="USD"/>
    <n v="1476010619"/>
    <n v="1473418619"/>
    <b v="0"/>
    <n v="10"/>
    <b v="0"/>
    <x v="22"/>
    <n v="4"/>
    <n v="44.5"/>
    <x v="3"/>
    <x v="22"/>
  </r>
  <r>
    <n v="1420"/>
    <s v="Shakespeare in the Hood - Romeo and Juliet"/>
    <s v="Help me butcher Shakespeare in a satirical fashion."/>
    <n v="10000"/>
    <n v="3"/>
    <x v="2"/>
    <x v="0"/>
    <s v="USD"/>
    <n v="1467129686"/>
    <n v="1464969686"/>
    <b v="0"/>
    <n v="3"/>
    <b v="0"/>
    <x v="22"/>
    <n v="0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10000"/>
    <n v="200"/>
    <x v="2"/>
    <x v="11"/>
    <s v="SEK"/>
    <n v="1423432709"/>
    <n v="1420840709"/>
    <b v="0"/>
    <n v="2"/>
    <b v="0"/>
    <x v="22"/>
    <n v="2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10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10000"/>
    <n v="100"/>
    <x v="2"/>
    <x v="2"/>
    <s v="AUD"/>
    <n v="1451637531"/>
    <n v="1449045531"/>
    <b v="0"/>
    <n v="1"/>
    <b v="0"/>
    <x v="22"/>
    <n v="1"/>
    <n v="100"/>
    <x v="3"/>
    <x v="22"/>
  </r>
  <r>
    <n v="1424"/>
    <s v="Subway Mantras"/>
    <s v="A short book of practical mantras that can be used every day of the week. Mantras are cogwheels of universal engines."/>
    <n v="10000"/>
    <n v="1527"/>
    <x v="2"/>
    <x v="0"/>
    <s v="USD"/>
    <n v="1479233602"/>
    <n v="1478106802"/>
    <b v="0"/>
    <n v="14"/>
    <b v="0"/>
    <x v="22"/>
    <n v="15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0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10000"/>
    <n v="419"/>
    <x v="2"/>
    <x v="12"/>
    <s v="EUR"/>
    <n v="1474230385"/>
    <n v="1471638385"/>
    <b v="0"/>
    <n v="4"/>
    <b v="0"/>
    <x v="22"/>
    <n v="4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0"/>
    <n v="45"/>
    <x v="2"/>
    <x v="3"/>
    <s v="EUR"/>
    <n v="1459584417"/>
    <n v="1456996017"/>
    <b v="0"/>
    <n v="3"/>
    <b v="0"/>
    <x v="22"/>
    <n v="0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10000"/>
    <n v="403"/>
    <x v="2"/>
    <x v="0"/>
    <s v="USD"/>
    <n v="1419017488"/>
    <n v="1416339088"/>
    <b v="0"/>
    <n v="5"/>
    <b v="0"/>
    <x v="22"/>
    <n v="4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0000"/>
    <n v="5431"/>
    <x v="2"/>
    <x v="0"/>
    <s v="USD"/>
    <n v="1448517816"/>
    <n v="1445922216"/>
    <b v="0"/>
    <n v="47"/>
    <b v="0"/>
    <x v="22"/>
    <n v="54"/>
    <n v="115.55"/>
    <x v="3"/>
    <x v="22"/>
  </r>
  <r>
    <n v="1432"/>
    <s v="The Holy Bib-el"/>
    <s v="THE HOLY BIB-EL Translated By Leon Cook. The Creation: CHAPTER 1.  1* In the beginning Gods created The Heavens and The Planet Earth."/>
    <n v="1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0000"/>
    <n v="805"/>
    <x v="2"/>
    <x v="13"/>
    <s v="EUR"/>
    <n v="1481367600"/>
    <n v="1477839675"/>
    <b v="0"/>
    <n v="10"/>
    <b v="0"/>
    <x v="22"/>
    <n v="8"/>
    <n v="80.5"/>
    <x v="3"/>
    <x v="22"/>
  </r>
  <r>
    <n v="1434"/>
    <s v="Translation of 'SOCIALCAPITALISM' (2014)"/>
    <s v="Interest from abroad to publish my book SOCIALCAPITALISM. Need translation to English master. Help appreciated."/>
    <n v="10000"/>
    <n v="8190"/>
    <x v="2"/>
    <x v="8"/>
    <s v="DKK"/>
    <n v="1433775600"/>
    <n v="1431973478"/>
    <b v="0"/>
    <n v="11"/>
    <b v="0"/>
    <x v="22"/>
    <n v="82"/>
    <n v="744.55"/>
    <x v="3"/>
    <x v="22"/>
  </r>
  <r>
    <n v="1435"/>
    <s v="Trilogy of Crystals, book 1, translation"/>
    <s v="English translation of the first book from a sword and sorcery Fantasy trilogy, by Paolo Parente"/>
    <n v="10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10000"/>
    <n v="807"/>
    <x v="2"/>
    <x v="0"/>
    <s v="USD"/>
    <n v="1405227540"/>
    <n v="1402058739"/>
    <b v="0"/>
    <n v="22"/>
    <b v="0"/>
    <x v="22"/>
    <n v="8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10000"/>
    <n v="600"/>
    <x v="2"/>
    <x v="8"/>
    <s v="DKK"/>
    <n v="1461765300"/>
    <n v="1459198499"/>
    <b v="0"/>
    <n v="8"/>
    <b v="0"/>
    <x v="22"/>
    <n v="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10000"/>
    <n v="180"/>
    <x v="2"/>
    <x v="5"/>
    <s v="CAD"/>
    <n v="1425758101"/>
    <n v="1423166101"/>
    <b v="0"/>
    <n v="6"/>
    <b v="0"/>
    <x v="22"/>
    <n v="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0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0000"/>
    <n v="2020"/>
    <x v="2"/>
    <x v="1"/>
    <s v="GBP"/>
    <n v="1441995769"/>
    <n v="1436811769"/>
    <b v="0"/>
    <n v="3"/>
    <b v="0"/>
    <x v="22"/>
    <n v="2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00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0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1000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100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10000"/>
    <n v="75"/>
    <x v="2"/>
    <x v="0"/>
    <s v="USD"/>
    <n v="1467999134"/>
    <n v="1465407134"/>
    <b v="0"/>
    <n v="3"/>
    <b v="0"/>
    <x v="22"/>
    <n v="1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1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10000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000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0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10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0000"/>
    <n v="15"/>
    <x v="1"/>
    <x v="3"/>
    <s v="EUR"/>
    <n v="1461535140"/>
    <n v="1459716480"/>
    <b v="0"/>
    <n v="1"/>
    <b v="0"/>
    <x v="22"/>
    <n v="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0000"/>
    <n v="1575"/>
    <x v="1"/>
    <x v="0"/>
    <s v="USD"/>
    <n v="1409924340"/>
    <n v="1405181320"/>
    <b v="0"/>
    <n v="7"/>
    <b v="0"/>
    <x v="22"/>
    <n v="16"/>
    <n v="225"/>
    <x v="3"/>
    <x v="22"/>
  </r>
  <r>
    <n v="1456"/>
    <s v="Sometimes you don't need love (Canceled)"/>
    <s v="English Version of my auto-published novel"/>
    <n v="10000"/>
    <n v="145"/>
    <x v="1"/>
    <x v="13"/>
    <s v="EUR"/>
    <n v="1483459365"/>
    <n v="1480867365"/>
    <b v="0"/>
    <n v="3"/>
    <b v="0"/>
    <x v="22"/>
    <n v="1"/>
    <n v="48.33"/>
    <x v="3"/>
    <x v="22"/>
  </r>
  <r>
    <n v="1457"/>
    <s v="Hey! I&quot;m not invisable, I am Just Old (Canceled)"/>
    <s v="Age is more than just a number, I hope your younger than you feel."/>
    <n v="10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10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10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1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0000"/>
    <n v="15186.69"/>
    <x v="0"/>
    <x v="0"/>
    <s v="USD"/>
    <n v="1413849600"/>
    <n v="1410967754"/>
    <b v="1"/>
    <n v="340"/>
    <b v="1"/>
    <x v="23"/>
    <n v="152"/>
    <n v="44.67"/>
    <x v="3"/>
    <x v="23"/>
  </r>
  <r>
    <n v="1462"/>
    <s v="Unbound: Fiction on the Radio"/>
    <s v="A new radio show focused on short fiction produced by Louisville Public Media"/>
    <n v="10000"/>
    <n v="4340.7"/>
    <x v="0"/>
    <x v="0"/>
    <s v="USD"/>
    <n v="1365609271"/>
    <n v="1363017271"/>
    <b v="1"/>
    <n v="150"/>
    <b v="1"/>
    <x v="23"/>
    <n v="43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10000"/>
    <n v="886"/>
    <x v="0"/>
    <x v="0"/>
    <s v="USD"/>
    <n v="1365367938"/>
    <n v="1361483538"/>
    <b v="1"/>
    <n v="25"/>
    <b v="1"/>
    <x v="23"/>
    <n v="9"/>
    <n v="35.44"/>
    <x v="3"/>
    <x v="23"/>
  </r>
  <r>
    <n v="1464"/>
    <s v="Science Studio"/>
    <s v="The Best Science Media on the Web"/>
    <n v="10000"/>
    <n v="8160"/>
    <x v="0"/>
    <x v="0"/>
    <s v="USD"/>
    <n v="1361029958"/>
    <n v="1358437958"/>
    <b v="1"/>
    <n v="234"/>
    <b v="1"/>
    <x v="23"/>
    <n v="82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10000"/>
    <n v="136924.35"/>
    <x v="0"/>
    <x v="0"/>
    <s v="USD"/>
    <n v="1332385200"/>
    <n v="1329759452"/>
    <b v="1"/>
    <n v="2602"/>
    <b v="1"/>
    <x v="23"/>
    <n v="1369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0000"/>
    <n v="17260.37"/>
    <x v="0"/>
    <x v="0"/>
    <s v="USD"/>
    <n v="1452574800"/>
    <n v="1449029266"/>
    <b v="1"/>
    <n v="248"/>
    <b v="1"/>
    <x v="23"/>
    <n v="173"/>
    <n v="69.599999999999994"/>
    <x v="3"/>
    <x v="23"/>
  </r>
  <r>
    <n v="1467"/>
    <s v="Radio Ambulante"/>
    <s v="We are a new Spanish language podcast telling uniquely Latin American stories."/>
    <n v="10000"/>
    <n v="46032"/>
    <x v="0"/>
    <x v="0"/>
    <s v="USD"/>
    <n v="1332699285"/>
    <n v="1327518885"/>
    <b v="1"/>
    <n v="600"/>
    <b v="1"/>
    <x v="23"/>
    <n v="460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10000"/>
    <n v="9725"/>
    <x v="0"/>
    <x v="0"/>
    <s v="USD"/>
    <n v="1307838049"/>
    <n v="1302654049"/>
    <b v="1"/>
    <n v="293"/>
    <b v="1"/>
    <x v="23"/>
    <n v="97"/>
    <n v="33.19"/>
    <x v="3"/>
    <x v="23"/>
  </r>
  <r>
    <n v="1469"/>
    <s v="The Local Global Mashup Show"/>
    <s v="Get the inside edge on the stories that connect Americans to the world -- in your ear every week."/>
    <n v="10000"/>
    <n v="47978"/>
    <x v="0"/>
    <x v="0"/>
    <s v="USD"/>
    <n v="1360938109"/>
    <n v="1358346109"/>
    <b v="1"/>
    <n v="321"/>
    <b v="1"/>
    <x v="23"/>
    <n v="480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0000"/>
    <n v="1877"/>
    <x v="0"/>
    <x v="0"/>
    <s v="USD"/>
    <n v="1356724263"/>
    <n v="1354909863"/>
    <b v="1"/>
    <n v="81"/>
    <b v="1"/>
    <x v="23"/>
    <n v="19"/>
    <n v="23.17"/>
    <x v="3"/>
    <x v="23"/>
  </r>
  <r>
    <n v="1471"/>
    <s v="93.5 KNCE: True Taos Radio"/>
    <s v="Help improve the equipment, signal, and reach of 93.5 KNCE True Taos Radio, a new experiment in grassroots community media."/>
    <n v="10000"/>
    <n v="33229"/>
    <x v="0"/>
    <x v="0"/>
    <s v="USD"/>
    <n v="1428620334"/>
    <n v="1426028334"/>
    <b v="1"/>
    <n v="343"/>
    <b v="1"/>
    <x v="23"/>
    <n v="332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10000"/>
    <n v="34676"/>
    <x v="0"/>
    <x v="0"/>
    <s v="USD"/>
    <n v="1381928503"/>
    <n v="1379336503"/>
    <b v="1"/>
    <n v="336"/>
    <b v="1"/>
    <x v="23"/>
    <n v="347"/>
    <n v="103.2"/>
    <x v="3"/>
    <x v="23"/>
  </r>
  <r>
    <n v="1473"/>
    <s v="ONE LOVES ONLY FORM"/>
    <s v="Public Radio Project"/>
    <n v="10000"/>
    <n v="1807.74"/>
    <x v="0"/>
    <x v="0"/>
    <s v="USD"/>
    <n v="1330644639"/>
    <n v="1328052639"/>
    <b v="1"/>
    <n v="47"/>
    <b v="1"/>
    <x v="23"/>
    <n v="18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10000"/>
    <n v="3368"/>
    <x v="0"/>
    <x v="0"/>
    <s v="USD"/>
    <n v="1379093292"/>
    <n v="1376501292"/>
    <b v="1"/>
    <n v="76"/>
    <b v="1"/>
    <x v="23"/>
    <n v="34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0000"/>
    <n v="28300.45"/>
    <x v="0"/>
    <x v="0"/>
    <s v="USD"/>
    <n v="1419051540"/>
    <n v="1416244863"/>
    <b v="1"/>
    <n v="441"/>
    <b v="1"/>
    <x v="23"/>
    <n v="283"/>
    <n v="64.17"/>
    <x v="3"/>
    <x v="23"/>
  </r>
  <r>
    <n v="1476"/>
    <s v="The Comedy Button Podcast"/>
    <s v="The Comedy Button is a brand new nerd pop culture podcast with weekly video sketches."/>
    <n v="10000"/>
    <n v="39693.279999999999"/>
    <x v="0"/>
    <x v="0"/>
    <s v="USD"/>
    <n v="1315616422"/>
    <n v="1313024422"/>
    <b v="1"/>
    <n v="916"/>
    <b v="1"/>
    <x v="23"/>
    <n v="397"/>
    <n v="43.33"/>
    <x v="3"/>
    <x v="23"/>
  </r>
  <r>
    <n v="1477"/>
    <s v="Keep Live Music on WMSE"/>
    <s v="WMSE, a community-funded radio station in Milwaukee, WI needs to replace its in-house digital studio to keep live music on the air."/>
    <n v="10000"/>
    <n v="33393"/>
    <x v="0"/>
    <x v="0"/>
    <s v="USD"/>
    <n v="1324609200"/>
    <n v="1319467604"/>
    <b v="1"/>
    <n v="369"/>
    <b v="1"/>
    <x v="23"/>
    <n v="334"/>
    <n v="90.5"/>
    <x v="3"/>
    <x v="23"/>
  </r>
  <r>
    <n v="1478"/>
    <s v="Planet Money T-shirt"/>
    <s v="We are a team of multimedia reporters covering the global economy. We are going to make a t-shirt and tell the story of its creation."/>
    <n v="10000"/>
    <n v="590807.11"/>
    <x v="0"/>
    <x v="0"/>
    <s v="USD"/>
    <n v="1368564913"/>
    <n v="1367355313"/>
    <b v="1"/>
    <n v="20242"/>
    <b v="1"/>
    <x v="23"/>
    <n v="5908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0000"/>
    <n v="2198"/>
    <x v="0"/>
    <x v="0"/>
    <s v="USD"/>
    <n v="1399694340"/>
    <n v="1398448389"/>
    <b v="1"/>
    <n v="71"/>
    <b v="1"/>
    <x v="23"/>
    <n v="22"/>
    <n v="30.96"/>
    <x v="3"/>
    <x v="23"/>
  </r>
  <r>
    <n v="1480"/>
    <s v="The Stage at KDHX"/>
    <s v="The Stage at KDHX will be a beacon for artistic independence in the heart of the country, showcasing new artists and old favorites."/>
    <n v="10000"/>
    <n v="58520.2"/>
    <x v="0"/>
    <x v="0"/>
    <s v="USD"/>
    <n v="1374858000"/>
    <n v="1373408699"/>
    <b v="1"/>
    <n v="635"/>
    <b v="1"/>
    <x v="23"/>
    <n v="585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10000"/>
    <n v="105"/>
    <x v="2"/>
    <x v="5"/>
    <s v="CAD"/>
    <n v="1383430145"/>
    <n v="1380838145"/>
    <b v="0"/>
    <n v="6"/>
    <b v="0"/>
    <x v="10"/>
    <n v="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10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10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10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100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1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0000"/>
    <n v="360"/>
    <x v="2"/>
    <x v="2"/>
    <s v="AUD"/>
    <n v="1388928660"/>
    <n v="1386336660"/>
    <b v="0"/>
    <n v="6"/>
    <b v="0"/>
    <x v="10"/>
    <n v="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10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10000"/>
    <n v="895"/>
    <x v="2"/>
    <x v="0"/>
    <s v="USD"/>
    <n v="1380720474"/>
    <n v="1378214874"/>
    <b v="0"/>
    <n v="19"/>
    <b v="0"/>
    <x v="10"/>
    <n v="9"/>
    <n v="47.11"/>
    <x v="3"/>
    <x v="10"/>
  </r>
  <r>
    <n v="1491"/>
    <s v="Tales of guns, gold and a beagle in the Old West"/>
    <s v="What do you get when you take outlaws, guns, gold and and old beagle in the old west? Adventure!"/>
    <n v="10000"/>
    <n v="100"/>
    <x v="2"/>
    <x v="0"/>
    <s v="USD"/>
    <n v="1424014680"/>
    <n v="1418922443"/>
    <b v="0"/>
    <n v="1"/>
    <b v="0"/>
    <x v="10"/>
    <n v="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10000"/>
    <n v="30"/>
    <x v="2"/>
    <x v="0"/>
    <s v="USD"/>
    <n v="1308431646"/>
    <n v="1305839646"/>
    <b v="0"/>
    <n v="2"/>
    <b v="0"/>
    <x v="10"/>
    <n v="0"/>
    <n v="15"/>
    <x v="3"/>
    <x v="10"/>
  </r>
  <r>
    <n v="1493"/>
    <s v="The Great Grand Zeppelin Chase"/>
    <s v="Help illustrate the sequel to the bestselling _x000a_The Transylvania Flying Squad of Detectives"/>
    <n v="100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10000"/>
    <n v="445"/>
    <x v="2"/>
    <x v="0"/>
    <s v="USD"/>
    <n v="1428075480"/>
    <n v="1425489613"/>
    <b v="0"/>
    <n v="11"/>
    <b v="0"/>
    <x v="10"/>
    <n v="4"/>
    <n v="40.450000000000003"/>
    <x v="3"/>
    <x v="10"/>
  </r>
  <r>
    <n v="1495"/>
    <s v="A Magical Bildungsroman with a Female Heroine"/>
    <s v="The Adventures of Penelope Hawthorne. Part One: The Spellbook of Dracone."/>
    <n v="10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00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0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10000"/>
    <n v="57"/>
    <x v="2"/>
    <x v="0"/>
    <s v="USD"/>
    <n v="1409787378"/>
    <n v="1405899378"/>
    <b v="0"/>
    <n v="3"/>
    <b v="0"/>
    <x v="10"/>
    <n v="1"/>
    <n v="19"/>
    <x v="3"/>
    <x v="10"/>
  </r>
  <r>
    <n v="1499"/>
    <s v="The Second Renaissance"/>
    <s v="Coming soon, a new science fiction novel about human evolution and sorcery. In the near future, you are either forced to adapt or die"/>
    <n v="10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10000"/>
    <n v="701"/>
    <x v="2"/>
    <x v="0"/>
    <s v="USD"/>
    <n v="1367444557"/>
    <n v="1364852557"/>
    <b v="0"/>
    <n v="15"/>
    <b v="0"/>
    <x v="10"/>
    <n v="7"/>
    <n v="46.73"/>
    <x v="3"/>
    <x v="10"/>
  </r>
  <r>
    <n v="1501"/>
    <s v="This is Nowhere"/>
    <s v="A hardcover book of surf, outdoor and nature photos from the British Columbia coast."/>
    <n v="10000"/>
    <n v="86492"/>
    <x v="0"/>
    <x v="5"/>
    <s v="CAD"/>
    <n v="1436364023"/>
    <n v="1433772023"/>
    <b v="1"/>
    <n v="885"/>
    <b v="1"/>
    <x v="20"/>
    <n v="865"/>
    <n v="97.73"/>
    <x v="8"/>
    <x v="20"/>
  </r>
  <r>
    <n v="1502"/>
    <s v="Cosmic Surgery"/>
    <s v="Cosmic Surgery is a photo book, set in the not too distant future where the world of cosmetic surgery is about to be transformed"/>
    <n v="10000"/>
    <n v="22318"/>
    <x v="0"/>
    <x v="1"/>
    <s v="GBP"/>
    <n v="1458943200"/>
    <n v="1456491680"/>
    <b v="1"/>
    <n v="329"/>
    <b v="1"/>
    <x v="20"/>
    <n v="223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10000"/>
    <n v="4045.93"/>
    <x v="0"/>
    <x v="18"/>
    <s v="EUR"/>
    <n v="1477210801"/>
    <n v="1472026801"/>
    <b v="1"/>
    <n v="71"/>
    <b v="1"/>
    <x v="20"/>
    <n v="40"/>
    <n v="56.98"/>
    <x v="8"/>
    <x v="20"/>
  </r>
  <r>
    <n v="1504"/>
    <s v="RYU X RIO"/>
    <s v="A football photography book like no other about the 2014 World Cup in Brazil, by Ryu Voelkel."/>
    <n v="10000"/>
    <n v="18066"/>
    <x v="0"/>
    <x v="1"/>
    <s v="GBP"/>
    <n v="1402389180"/>
    <n v="1399996024"/>
    <b v="1"/>
    <n v="269"/>
    <b v="1"/>
    <x v="20"/>
    <n v="181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16573"/>
    <x v="0"/>
    <x v="12"/>
    <s v="EUR"/>
    <n v="1458676860"/>
    <n v="1455446303"/>
    <b v="1"/>
    <n v="345"/>
    <b v="1"/>
    <x v="20"/>
    <n v="166"/>
    <n v="48.04"/>
    <x v="8"/>
    <x v="20"/>
  </r>
  <r>
    <n v="1506"/>
    <s v="Holden Lane High School photobook"/>
    <s v="A photographic book consisting of 36 colour photographs that explore Holden Lane High School in its final state."/>
    <n v="9999"/>
    <n v="1671"/>
    <x v="0"/>
    <x v="1"/>
    <s v="GBP"/>
    <n v="1406227904"/>
    <n v="1403635904"/>
    <b v="1"/>
    <n v="43"/>
    <b v="1"/>
    <x v="20"/>
    <n v="17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9999"/>
    <n v="2580"/>
    <x v="0"/>
    <x v="0"/>
    <s v="USD"/>
    <n v="1273911000"/>
    <n v="1268822909"/>
    <b v="1"/>
    <n v="33"/>
    <b v="1"/>
    <x v="20"/>
    <n v="26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9999"/>
    <n v="20491"/>
    <x v="0"/>
    <x v="0"/>
    <s v="USD"/>
    <n v="1403880281"/>
    <n v="1401201881"/>
    <b v="1"/>
    <n v="211"/>
    <b v="1"/>
    <x v="20"/>
    <n v="205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9850"/>
    <n v="21637.22"/>
    <x v="0"/>
    <x v="12"/>
    <s v="EUR"/>
    <n v="1487113140"/>
    <n v="1484570885"/>
    <b v="1"/>
    <n v="196"/>
    <b v="1"/>
    <x v="20"/>
    <n v="220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9800"/>
    <n v="16165.6"/>
    <x v="0"/>
    <x v="1"/>
    <s v="GBP"/>
    <n v="1405761278"/>
    <n v="1403169278"/>
    <b v="1"/>
    <n v="405"/>
    <b v="1"/>
    <x v="20"/>
    <n v="165"/>
    <n v="39.92"/>
    <x v="8"/>
    <x v="20"/>
  </r>
  <r>
    <n v="1511"/>
    <s v="Hidden Mother"/>
    <s v="A book that presents an account of my daughterâ€™s adoption through an examination of 19th-century &quot;hidden mother&quot; photographs"/>
    <n v="9800"/>
    <n v="15651"/>
    <x v="0"/>
    <x v="0"/>
    <s v="USD"/>
    <n v="1447858804"/>
    <n v="1445263204"/>
    <b v="1"/>
    <n v="206"/>
    <b v="1"/>
    <x v="20"/>
    <n v="16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9665"/>
    <n v="19557"/>
    <x v="0"/>
    <x v="0"/>
    <s v="USD"/>
    <n v="1486311939"/>
    <n v="1483719939"/>
    <b v="1"/>
    <n v="335"/>
    <b v="1"/>
    <x v="20"/>
    <n v="202"/>
    <n v="58.38"/>
    <x v="8"/>
    <x v="20"/>
  </r>
  <r>
    <n v="1513"/>
    <s v="Russian Interiors"/>
    <s v="An intimate portrait of Russian women in their private spaces by late photographer Andy Rocchelli published by Cesura."/>
    <n v="9600"/>
    <n v="12001.5"/>
    <x v="0"/>
    <x v="1"/>
    <s v="GBP"/>
    <n v="1405523866"/>
    <n v="1402931866"/>
    <b v="1"/>
    <n v="215"/>
    <b v="1"/>
    <x v="20"/>
    <n v="125"/>
    <n v="55.82"/>
    <x v="8"/>
    <x v="20"/>
  </r>
  <r>
    <n v="1514"/>
    <s v="Racing Age"/>
    <s v="Racing Age is a documentary photography book about masters track &amp; field athletes of retirement age and older."/>
    <n v="9600"/>
    <n v="26619"/>
    <x v="0"/>
    <x v="0"/>
    <s v="USD"/>
    <n v="1443363640"/>
    <n v="1439907640"/>
    <b v="1"/>
    <n v="176"/>
    <b v="1"/>
    <x v="20"/>
    <n v="277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9500"/>
    <n v="471567"/>
    <x v="0"/>
    <x v="10"/>
    <s v="NOK"/>
    <n v="1458104697"/>
    <n v="1455516297"/>
    <b v="1"/>
    <n v="555"/>
    <b v="1"/>
    <x v="20"/>
    <n v="4964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9500"/>
    <n v="18472"/>
    <x v="0"/>
    <x v="0"/>
    <s v="USD"/>
    <n v="1475762400"/>
    <n v="1473160292"/>
    <b v="1"/>
    <n v="116"/>
    <b v="1"/>
    <x v="20"/>
    <n v="194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9500"/>
    <n v="24297"/>
    <x v="0"/>
    <x v="0"/>
    <s v="USD"/>
    <n v="1417845600"/>
    <n v="1415194553"/>
    <b v="1"/>
    <n v="615"/>
    <b v="1"/>
    <x v="20"/>
    <n v="256"/>
    <n v="39.51"/>
    <x v="8"/>
    <x v="20"/>
  </r>
  <r>
    <n v="1518"/>
    <s v="Amelia and the Animals: Photographs by Robin Schwartz"/>
    <s v="A photobook of Robin Schwartz's ongoing series with her daughter Amelia."/>
    <n v="9500"/>
    <n v="30805"/>
    <x v="0"/>
    <x v="0"/>
    <s v="USD"/>
    <n v="1401565252"/>
    <n v="1398973252"/>
    <b v="1"/>
    <n v="236"/>
    <b v="1"/>
    <x v="20"/>
    <n v="324"/>
    <n v="130.53"/>
    <x v="8"/>
    <x v="20"/>
  </r>
  <r>
    <n v="1519"/>
    <s v="Jesus Days, 1978-1983"/>
    <s v="A documentary photobook that captures the late 70s in evangelical America seen thru the eyes of a closeted and religious young man."/>
    <n v="9500"/>
    <n v="9302.75"/>
    <x v="0"/>
    <x v="0"/>
    <s v="USD"/>
    <n v="1403301540"/>
    <n v="1400867283"/>
    <b v="1"/>
    <n v="145"/>
    <b v="1"/>
    <x v="20"/>
    <n v="98"/>
    <n v="64.16"/>
    <x v="8"/>
    <x v="20"/>
  </r>
  <r>
    <n v="1520"/>
    <s v="TULIPS"/>
    <s v="A self-published photography book by Andrew Miksys from his new series about Belarus"/>
    <n v="9500"/>
    <n v="18625"/>
    <x v="0"/>
    <x v="0"/>
    <s v="USD"/>
    <n v="1418961600"/>
    <n v="1415824513"/>
    <b v="1"/>
    <n v="167"/>
    <b v="1"/>
    <x v="20"/>
    <n v="196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9500"/>
    <n v="40055"/>
    <x v="0"/>
    <x v="0"/>
    <s v="USD"/>
    <n v="1465272091"/>
    <n v="1462248091"/>
    <b v="1"/>
    <n v="235"/>
    <b v="1"/>
    <x v="20"/>
    <n v="422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9500"/>
    <n v="60450.1"/>
    <x v="0"/>
    <x v="0"/>
    <s v="USD"/>
    <n v="1413575739"/>
    <n v="1410983739"/>
    <b v="1"/>
    <n v="452"/>
    <b v="1"/>
    <x v="20"/>
    <n v="636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9500"/>
    <n v="23096"/>
    <x v="0"/>
    <x v="0"/>
    <s v="USD"/>
    <n v="1419292800"/>
    <n v="1416592916"/>
    <b v="1"/>
    <n v="241"/>
    <b v="1"/>
    <x v="20"/>
    <n v="243"/>
    <n v="95.83"/>
    <x v="8"/>
    <x v="20"/>
  </r>
  <r>
    <n v="1524"/>
    <s v="Heath - Limited Edition Split Zine - Make 100"/>
    <s v="Limited edition split zine by photographers AdeY and Kersti K. 100 signed and hand numbered copies!"/>
    <n v="9300"/>
    <n v="6210"/>
    <x v="0"/>
    <x v="11"/>
    <s v="SEK"/>
    <n v="1487592090"/>
    <n v="1485000090"/>
    <b v="1"/>
    <n v="28"/>
    <b v="1"/>
    <x v="20"/>
    <n v="6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9072"/>
    <n v="4524.1499999999996"/>
    <x v="0"/>
    <x v="0"/>
    <s v="USD"/>
    <n v="1471539138"/>
    <n v="1468947138"/>
    <b v="1"/>
    <n v="140"/>
    <b v="1"/>
    <x v="20"/>
    <n v="50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9041"/>
    <n v="27675"/>
    <x v="0"/>
    <x v="0"/>
    <s v="USD"/>
    <n v="1453185447"/>
    <n v="1448951847"/>
    <b v="1"/>
    <n v="280"/>
    <b v="1"/>
    <x v="20"/>
    <n v="306"/>
    <n v="98.84"/>
    <x v="8"/>
    <x v="20"/>
  </r>
  <r>
    <n v="1527"/>
    <s v="Island - Japan, from the view point of many"/>
    <s v="Eight creatives visited Japan. This is a unique photo-book of their separate but collected experiences."/>
    <n v="9000"/>
    <n v="3865.55"/>
    <x v="0"/>
    <x v="0"/>
    <s v="USD"/>
    <n v="1489497886"/>
    <n v="1487082286"/>
    <b v="1"/>
    <n v="70"/>
    <b v="1"/>
    <x v="20"/>
    <n v="43"/>
    <n v="55.22"/>
    <x v="8"/>
    <x v="20"/>
  </r>
  <r>
    <n v="1528"/>
    <s v="Don't Go Outside: Tokyo Street Photos"/>
    <s v="A book of street photos from around Shibuya that I've made between 2011-2016."/>
    <n v="9000"/>
    <n v="8447"/>
    <x v="0"/>
    <x v="0"/>
    <s v="USD"/>
    <n v="1485907200"/>
    <n v="1483292122"/>
    <b v="1"/>
    <n v="160"/>
    <b v="1"/>
    <x v="20"/>
    <n v="94"/>
    <n v="52.79"/>
    <x v="8"/>
    <x v="20"/>
  </r>
  <r>
    <n v="1529"/>
    <s v="&quot;(more than) dust.&quot; - a feminist photo book"/>
    <s v="An empowering photo book that transforms hurtful experiences into strength and solidarity."/>
    <n v="9000"/>
    <n v="19129"/>
    <x v="0"/>
    <x v="0"/>
    <s v="USD"/>
    <n v="1426773920"/>
    <n v="1424185520"/>
    <b v="1"/>
    <n v="141"/>
    <b v="1"/>
    <x v="20"/>
    <n v="213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9000"/>
    <n v="47189"/>
    <x v="0"/>
    <x v="0"/>
    <s v="USD"/>
    <n v="1445624695"/>
    <n v="1443464695"/>
    <b v="1"/>
    <n v="874"/>
    <b v="1"/>
    <x v="20"/>
    <n v="524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9000"/>
    <n v="4135"/>
    <x v="0"/>
    <x v="0"/>
    <s v="USD"/>
    <n v="1417402800"/>
    <n v="1414610126"/>
    <b v="1"/>
    <n v="73"/>
    <b v="1"/>
    <x v="20"/>
    <n v="46"/>
    <n v="56.64"/>
    <x v="8"/>
    <x v="20"/>
  </r>
  <r>
    <n v="1532"/>
    <s v="Geiko and Maiko of Kyoto"/>
    <s v="Award winning photography celebrating the artistry of geiko and maiko and the exquisite traditions of their Kyoto communities."/>
    <n v="9000"/>
    <n v="24201"/>
    <x v="0"/>
    <x v="2"/>
    <s v="AUD"/>
    <n v="1455548400"/>
    <n v="1453461865"/>
    <b v="1"/>
    <n v="294"/>
    <b v="1"/>
    <x v="20"/>
    <n v="269"/>
    <n v="82.32"/>
    <x v="8"/>
    <x v="20"/>
  </r>
  <r>
    <n v="1533"/>
    <s v="The Cancer Family Book Project"/>
    <s v="This is an intimate story about a family, focusing on their love and strength in the face of mortality."/>
    <n v="9000"/>
    <n v="65313"/>
    <x v="0"/>
    <x v="0"/>
    <s v="USD"/>
    <n v="1462161540"/>
    <n v="1457913777"/>
    <b v="1"/>
    <n v="740"/>
    <b v="1"/>
    <x v="20"/>
    <n v="726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9000"/>
    <n v="31330"/>
    <x v="0"/>
    <x v="0"/>
    <s v="USD"/>
    <n v="1441383062"/>
    <n v="1438791062"/>
    <b v="1"/>
    <n v="369"/>
    <b v="1"/>
    <x v="20"/>
    <n v="34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9000"/>
    <n v="5297"/>
    <x v="0"/>
    <x v="0"/>
    <s v="USD"/>
    <n v="1464040800"/>
    <n v="1461527631"/>
    <b v="1"/>
    <n v="110"/>
    <b v="1"/>
    <x v="20"/>
    <n v="59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9000"/>
    <n v="30037.01"/>
    <x v="0"/>
    <x v="0"/>
    <s v="USD"/>
    <n v="1440702910"/>
    <n v="1438110910"/>
    <b v="1"/>
    <n v="455"/>
    <b v="1"/>
    <x v="20"/>
    <n v="334"/>
    <n v="66.02"/>
    <x v="8"/>
    <x v="20"/>
  </r>
  <r>
    <n v="1537"/>
    <s v="FACE TO FAITH | MOUNT KAILASH | TIBET photobook"/>
    <s v="A Photobook about one of the most fascinating places on earth -     the sacred Mount Kailash in Tibet."/>
    <n v="9000"/>
    <n v="21588"/>
    <x v="0"/>
    <x v="12"/>
    <s v="EUR"/>
    <n v="1470506400"/>
    <n v="1467358427"/>
    <b v="1"/>
    <n v="224"/>
    <b v="1"/>
    <x v="20"/>
    <n v="24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9000"/>
    <n v="7184"/>
    <x v="0"/>
    <x v="0"/>
    <s v="USD"/>
    <n v="1421952370"/>
    <n v="1418064370"/>
    <b v="1"/>
    <n v="46"/>
    <b v="1"/>
    <x v="20"/>
    <n v="80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9000"/>
    <n v="27197.22"/>
    <x v="0"/>
    <x v="0"/>
    <s v="USD"/>
    <n v="1483481019"/>
    <n v="1480629819"/>
    <b v="0"/>
    <n v="284"/>
    <b v="1"/>
    <x v="20"/>
    <n v="302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9000"/>
    <n v="17680"/>
    <x v="0"/>
    <x v="0"/>
    <s v="USD"/>
    <n v="1416964500"/>
    <n v="1414368616"/>
    <b v="1"/>
    <n v="98"/>
    <b v="1"/>
    <x v="20"/>
    <n v="196"/>
    <n v="180.41"/>
    <x v="8"/>
    <x v="20"/>
  </r>
  <r>
    <n v="1541"/>
    <s v="The Panama Canal Bridge of the Americas"/>
    <s v="My Goal is to travel across Panama with my team and capture the beauty and wildlife throughout the canal."/>
    <n v="9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9000"/>
    <n v="20"/>
    <x v="2"/>
    <x v="5"/>
    <s v="CAD"/>
    <n v="1435708500"/>
    <n v="1434412500"/>
    <b v="0"/>
    <n v="1"/>
    <b v="0"/>
    <x v="24"/>
    <n v="0"/>
    <n v="20"/>
    <x v="8"/>
    <x v="24"/>
  </r>
  <r>
    <n v="1543"/>
    <s v="Sunrises in the MidWest"/>
    <s v="I plan to take pictures of the sunrise in the MidWest every day in 2015 and compile them in a slide show for distribution."/>
    <n v="900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9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9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9000"/>
    <n v="289"/>
    <x v="2"/>
    <x v="1"/>
    <s v="GBP"/>
    <n v="1410930399"/>
    <n v="1405746399"/>
    <b v="0"/>
    <n v="11"/>
    <b v="0"/>
    <x v="24"/>
    <n v="3"/>
    <n v="26.27"/>
    <x v="8"/>
    <x v="24"/>
  </r>
  <r>
    <n v="1547"/>
    <s v="Sound Photography"/>
    <s v="I have produced a limited number (100) of five 8x10 prints of mixed photography I would like to share with you."/>
    <n v="900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8925"/>
    <n v="60"/>
    <x v="2"/>
    <x v="0"/>
    <s v="USD"/>
    <n v="1447020620"/>
    <n v="1444425020"/>
    <b v="0"/>
    <n v="1"/>
    <b v="0"/>
    <x v="24"/>
    <n v="1"/>
    <n v="60"/>
    <x v="8"/>
    <x v="24"/>
  </r>
  <r>
    <n v="1549"/>
    <s v="2016 Calendar:  Wonders of Nature"/>
    <s v="A 2016 calendar collection of landscape and wildlife photographs from award winning photographer, Steve Marler."/>
    <n v="8888"/>
    <n v="170"/>
    <x v="2"/>
    <x v="0"/>
    <s v="USD"/>
    <n v="1446524159"/>
    <n v="1443928559"/>
    <b v="0"/>
    <n v="6"/>
    <b v="0"/>
    <x v="24"/>
    <n v="2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8888"/>
    <n v="101"/>
    <x v="2"/>
    <x v="1"/>
    <s v="GBP"/>
    <n v="1463050034"/>
    <n v="1460458034"/>
    <b v="0"/>
    <n v="7"/>
    <b v="0"/>
    <x v="24"/>
    <n v="1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888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8800"/>
    <n v="2115"/>
    <x v="2"/>
    <x v="0"/>
    <s v="USD"/>
    <n v="1412135940"/>
    <n v="1410366708"/>
    <b v="0"/>
    <n v="16"/>
    <b v="0"/>
    <x v="24"/>
    <n v="24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875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875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8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8600"/>
    <n v="677"/>
    <x v="2"/>
    <x v="5"/>
    <s v="CAD"/>
    <n v="1467603624"/>
    <n v="1465011624"/>
    <b v="0"/>
    <n v="12"/>
    <b v="0"/>
    <x v="24"/>
    <n v="8"/>
    <n v="56.42"/>
    <x v="8"/>
    <x v="24"/>
  </r>
  <r>
    <n v="1557"/>
    <s v="Reflecting Light Photo"/>
    <s v="I have always been captivated by photography, Now I am trying to set up my own company and publish my pictures."/>
    <n v="8500"/>
    <n v="100"/>
    <x v="2"/>
    <x v="0"/>
    <s v="USD"/>
    <n v="1411227633"/>
    <n v="1408549233"/>
    <b v="0"/>
    <n v="1"/>
    <b v="0"/>
    <x v="24"/>
    <n v="1"/>
    <n v="100"/>
    <x v="8"/>
    <x v="24"/>
  </r>
  <r>
    <n v="1558"/>
    <s v="Lucy Wood's Calendar - English Countryside 2016"/>
    <s v="A large 2016 wall-calendar (A3 when open) featuring 12 stunning photographs by Lucy Wood."/>
    <n v="8500"/>
    <n v="35"/>
    <x v="2"/>
    <x v="1"/>
    <s v="GBP"/>
    <n v="1440763920"/>
    <n v="1435656759"/>
    <b v="0"/>
    <n v="3"/>
    <b v="0"/>
    <x v="24"/>
    <n v="0"/>
    <n v="11.67"/>
    <x v="8"/>
    <x v="24"/>
  </r>
  <r>
    <n v="1559"/>
    <s v="North Cascades Bigfoot Photo Expedition"/>
    <s v="The goal of this project is to provide scientific evidence of bigfoot in the North Cascades."/>
    <n v="8500"/>
    <n v="50"/>
    <x v="2"/>
    <x v="0"/>
    <s v="USD"/>
    <n v="1430270199"/>
    <n v="1428974199"/>
    <b v="0"/>
    <n v="1"/>
    <b v="0"/>
    <x v="24"/>
    <n v="1"/>
    <n v="50"/>
    <x v="8"/>
    <x v="24"/>
  </r>
  <r>
    <n v="1560"/>
    <s v="Fine Art Landscape 2015 Calendar"/>
    <s v="I would like to share my landscape photographic travels of 2014 with more than just family an friends. 12 months of images."/>
    <n v="8500"/>
    <n v="94"/>
    <x v="2"/>
    <x v="0"/>
    <s v="USD"/>
    <n v="1415842193"/>
    <n v="1414110593"/>
    <b v="0"/>
    <n v="4"/>
    <b v="0"/>
    <x v="24"/>
    <n v="1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85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85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85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85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8500"/>
    <n v="100"/>
    <x v="1"/>
    <x v="0"/>
    <s v="USD"/>
    <n v="1307554261"/>
    <n v="1304962261"/>
    <b v="0"/>
    <n v="1"/>
    <b v="0"/>
    <x v="25"/>
    <n v="1"/>
    <n v="100"/>
    <x v="3"/>
    <x v="25"/>
  </r>
  <r>
    <n v="1566"/>
    <s v="DeVito Art Skull Island Kongstarter (Canceled)"/>
    <s v="Joe DeVito's first Art Book and original King Kong novellas available in both Limited and Deluxe Editions."/>
    <n v="8500"/>
    <n v="6375"/>
    <x v="1"/>
    <x v="0"/>
    <s v="USD"/>
    <n v="1469656800"/>
    <n v="1467151204"/>
    <b v="0"/>
    <n v="59"/>
    <b v="0"/>
    <x v="25"/>
    <n v="75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8500"/>
    <n v="3410"/>
    <x v="1"/>
    <x v="0"/>
    <s v="USD"/>
    <n v="1419384585"/>
    <n v="1416360585"/>
    <b v="0"/>
    <n v="22"/>
    <b v="0"/>
    <x v="25"/>
    <n v="40"/>
    <n v="155"/>
    <x v="3"/>
    <x v="25"/>
  </r>
  <r>
    <n v="1569"/>
    <s v="to be removed (Canceled)"/>
    <s v="to be removed"/>
    <n v="85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8500"/>
    <n v="2484"/>
    <x v="1"/>
    <x v="0"/>
    <s v="USD"/>
    <n v="1460140282"/>
    <n v="1457551882"/>
    <b v="0"/>
    <n v="52"/>
    <b v="0"/>
    <x v="25"/>
    <n v="29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85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8500"/>
    <n v="125"/>
    <x v="1"/>
    <x v="1"/>
    <s v="GBP"/>
    <n v="1456703940"/>
    <n v="1454546859"/>
    <b v="0"/>
    <n v="3"/>
    <b v="0"/>
    <x v="25"/>
    <n v="1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8400"/>
    <n v="223"/>
    <x v="1"/>
    <x v="5"/>
    <s v="CAD"/>
    <n v="1491019140"/>
    <n v="1487548802"/>
    <b v="0"/>
    <n v="3"/>
    <b v="0"/>
    <x v="25"/>
    <n v="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8400"/>
    <n v="506"/>
    <x v="1"/>
    <x v="0"/>
    <s v="USD"/>
    <n v="1424211329"/>
    <n v="1421187329"/>
    <b v="0"/>
    <n v="6"/>
    <b v="0"/>
    <x v="25"/>
    <n v="6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8300"/>
    <n v="2291"/>
    <x v="1"/>
    <x v="0"/>
    <s v="USD"/>
    <n v="1404909296"/>
    <n v="1402317296"/>
    <b v="0"/>
    <n v="35"/>
    <b v="0"/>
    <x v="25"/>
    <n v="28"/>
    <n v="65.459999999999994"/>
    <x v="3"/>
    <x v="25"/>
  </r>
  <r>
    <n v="1576"/>
    <s v="The Obsessive Line Collection (Canceled)"/>
    <s v="For the publication of my first 3 books: an Art book, a graphic novel, and a coloring book"/>
    <n v="8200"/>
    <n v="650"/>
    <x v="1"/>
    <x v="0"/>
    <s v="USD"/>
    <n v="1435698368"/>
    <n v="1431810368"/>
    <b v="0"/>
    <n v="10"/>
    <b v="0"/>
    <x v="25"/>
    <n v="8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8012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8000"/>
    <n v="205"/>
    <x v="1"/>
    <x v="0"/>
    <s v="USD"/>
    <n v="1283392800"/>
    <n v="1281317691"/>
    <b v="0"/>
    <n v="4"/>
    <b v="0"/>
    <x v="25"/>
    <n v="3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8000"/>
    <n v="28"/>
    <x v="1"/>
    <x v="0"/>
    <s v="USD"/>
    <n v="1377734091"/>
    <n v="1374882891"/>
    <b v="0"/>
    <n v="2"/>
    <b v="0"/>
    <x v="25"/>
    <n v="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800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8000"/>
    <n v="5"/>
    <x v="2"/>
    <x v="1"/>
    <s v="GBP"/>
    <n v="1450521990"/>
    <n v="1447757190"/>
    <b v="0"/>
    <n v="1"/>
    <b v="0"/>
    <x v="26"/>
    <n v="0"/>
    <n v="5"/>
    <x v="8"/>
    <x v="26"/>
  </r>
  <r>
    <n v="1582"/>
    <s v="Scenes from New Orleans"/>
    <s v="I create canvas prints of images from in and around New Orleans"/>
    <n v="8000"/>
    <n v="93"/>
    <x v="2"/>
    <x v="0"/>
    <s v="USD"/>
    <n v="1445894400"/>
    <n v="1440961053"/>
    <b v="0"/>
    <n v="3"/>
    <b v="0"/>
    <x v="26"/>
    <n v="1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8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80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8000"/>
    <n v="1580"/>
    <x v="2"/>
    <x v="5"/>
    <s v="CAD"/>
    <n v="1482663600"/>
    <n v="1480800568"/>
    <b v="0"/>
    <n v="12"/>
    <b v="0"/>
    <x v="26"/>
    <n v="20"/>
    <n v="131.66999999999999"/>
    <x v="8"/>
    <x v="26"/>
  </r>
  <r>
    <n v="1586"/>
    <s v="Missouri In Pictures"/>
    <s v="Show the world the beauty that is in all of our back yards!"/>
    <n v="80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80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8000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80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8000"/>
    <n v="1020"/>
    <x v="2"/>
    <x v="13"/>
    <s v="EUR"/>
    <n v="1443040464"/>
    <n v="1440448464"/>
    <b v="0"/>
    <n v="2"/>
    <b v="0"/>
    <x v="26"/>
    <n v="1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8000"/>
    <n v="4092"/>
    <x v="2"/>
    <x v="1"/>
    <s v="GBP"/>
    <n v="1459700741"/>
    <n v="1457112341"/>
    <b v="0"/>
    <n v="92"/>
    <b v="0"/>
    <x v="26"/>
    <n v="51"/>
    <n v="44.48"/>
    <x v="8"/>
    <x v="26"/>
  </r>
  <r>
    <n v="1592"/>
    <s v="The Views of Pittsburgh"/>
    <s v="A portfolio collage of beautiful pictures of authentic Pittsburgh locations and scenery."/>
    <n v="8000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8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8000"/>
    <n v="205"/>
    <x v="2"/>
    <x v="0"/>
    <s v="USD"/>
    <n v="1463329260"/>
    <n v="1458147982"/>
    <b v="0"/>
    <n v="10"/>
    <b v="0"/>
    <x v="26"/>
    <n v="3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8000"/>
    <n v="280"/>
    <x v="2"/>
    <x v="0"/>
    <s v="USD"/>
    <n v="1403122380"/>
    <n v="1400634728"/>
    <b v="0"/>
    <n v="7"/>
    <b v="0"/>
    <x v="26"/>
    <n v="4"/>
    <n v="40"/>
    <x v="8"/>
    <x v="26"/>
  </r>
  <r>
    <n v="1596"/>
    <s v="The Town We Live In"/>
    <s v="London is beautiful. I want to create a book of stunning images from in and around our great city"/>
    <n v="8000"/>
    <n v="75"/>
    <x v="2"/>
    <x v="1"/>
    <s v="GBP"/>
    <n v="1418469569"/>
    <n v="1414577969"/>
    <b v="0"/>
    <n v="3"/>
    <b v="0"/>
    <x v="26"/>
    <n v="1"/>
    <n v="25"/>
    <x v="8"/>
    <x v="26"/>
  </r>
  <r>
    <n v="1597"/>
    <s v="Vacation Days in Big Bear"/>
    <s v="We're starting up a new an improved way to do vacation rental management, but we need some funding to kick start it!"/>
    <n v="8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80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8000"/>
    <n v="367"/>
    <x v="2"/>
    <x v="0"/>
    <s v="USD"/>
    <n v="1405401060"/>
    <n v="1401585752"/>
    <b v="0"/>
    <n v="9"/>
    <b v="0"/>
    <x v="26"/>
    <n v="5"/>
    <n v="40.78"/>
    <x v="8"/>
    <x v="26"/>
  </r>
  <r>
    <n v="1601"/>
    <s v="Release Soundzero's Debut Album!"/>
    <s v="We're so close to releasing our long-awaited debut album! A little help will go a long way... let's do this!"/>
    <n v="8000"/>
    <n v="2706.23"/>
    <x v="0"/>
    <x v="0"/>
    <s v="USD"/>
    <n v="1304561633"/>
    <n v="1301969633"/>
    <b v="0"/>
    <n v="56"/>
    <b v="1"/>
    <x v="11"/>
    <n v="34"/>
    <n v="48.33"/>
    <x v="4"/>
    <x v="11"/>
  </r>
  <r>
    <n v="1602"/>
    <s v="The Material - Let You Down music video"/>
    <s v="We need the help of fans of both music and film alike to help us create our collective vision for this song."/>
    <n v="8000"/>
    <n v="1502.5"/>
    <x v="0"/>
    <x v="0"/>
    <s v="USD"/>
    <n v="1318633200"/>
    <n v="1314947317"/>
    <b v="0"/>
    <n v="32"/>
    <b v="1"/>
    <x v="11"/>
    <n v="19"/>
    <n v="46.95"/>
    <x v="4"/>
    <x v="11"/>
  </r>
  <r>
    <n v="1603"/>
    <s v="Max's First Solo Album!"/>
    <s v="An exercise in the wild and dangerous world of solo musicianship by Maxwell D Feinstein."/>
    <n v="8000"/>
    <n v="2000.66"/>
    <x v="0"/>
    <x v="0"/>
    <s v="USD"/>
    <n v="1327723459"/>
    <n v="1322539459"/>
    <b v="0"/>
    <n v="30"/>
    <b v="1"/>
    <x v="11"/>
    <n v="25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8000"/>
    <n v="3419"/>
    <x v="0"/>
    <x v="0"/>
    <s v="USD"/>
    <n v="1332011835"/>
    <n v="1328559435"/>
    <b v="0"/>
    <n v="70"/>
    <b v="1"/>
    <x v="11"/>
    <n v="43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8000"/>
    <n v="6041.6"/>
    <x v="0"/>
    <x v="0"/>
    <s v="USD"/>
    <n v="1312182000"/>
    <n v="1311380313"/>
    <b v="0"/>
    <n v="44"/>
    <b v="1"/>
    <x v="11"/>
    <n v="76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8000"/>
    <n v="14511"/>
    <x v="0"/>
    <x v="0"/>
    <s v="USD"/>
    <n v="1339701851"/>
    <n v="1337887451"/>
    <b v="0"/>
    <n v="205"/>
    <b v="1"/>
    <x v="11"/>
    <n v="18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8000"/>
    <n v="1215"/>
    <x v="0"/>
    <x v="0"/>
    <s v="USD"/>
    <n v="1388553960"/>
    <n v="1385754986"/>
    <b v="0"/>
    <n v="23"/>
    <b v="1"/>
    <x v="11"/>
    <n v="1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8000"/>
    <n v="1775"/>
    <x v="0"/>
    <x v="0"/>
    <s v="USD"/>
    <n v="1320220800"/>
    <n v="1315612909"/>
    <b v="0"/>
    <n v="4"/>
    <b v="1"/>
    <x v="11"/>
    <n v="22"/>
    <n v="443.75"/>
    <x v="4"/>
    <x v="11"/>
  </r>
  <r>
    <n v="1610"/>
    <s v="So The Story Goes: The New Album by &quot;Just Joe&quot; Altier"/>
    <s v="So The Story Goes is the upcoming album from &quot;Just Joe&quot; Altier."/>
    <n v="8000"/>
    <n v="5437"/>
    <x v="0"/>
    <x v="0"/>
    <s v="USD"/>
    <n v="1355609510"/>
    <n v="1353017510"/>
    <b v="0"/>
    <n v="112"/>
    <b v="1"/>
    <x v="11"/>
    <n v="68"/>
    <n v="48.54"/>
    <x v="4"/>
    <x v="11"/>
  </r>
  <r>
    <n v="1611"/>
    <s v="Skelton-Luns CD/7&quot;             No Big Deal."/>
    <s v="Skelton-Luns CD/7&quot; No Big Deal."/>
    <n v="8000"/>
    <n v="1001"/>
    <x v="0"/>
    <x v="0"/>
    <s v="USD"/>
    <n v="1370390432"/>
    <n v="1368576032"/>
    <b v="0"/>
    <n v="27"/>
    <b v="1"/>
    <x v="11"/>
    <n v="13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8000"/>
    <n v="550"/>
    <x v="0"/>
    <x v="0"/>
    <s v="USD"/>
    <n v="1357160384"/>
    <n v="1354568384"/>
    <b v="0"/>
    <n v="11"/>
    <b v="1"/>
    <x v="11"/>
    <n v="7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8000"/>
    <n v="1015"/>
    <x v="0"/>
    <x v="0"/>
    <s v="USD"/>
    <n v="1342921202"/>
    <n v="1340329202"/>
    <b v="0"/>
    <n v="26"/>
    <b v="1"/>
    <x v="11"/>
    <n v="13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8000"/>
    <n v="5135"/>
    <x v="0"/>
    <x v="0"/>
    <s v="USD"/>
    <n v="1407085200"/>
    <n v="1401924769"/>
    <b v="0"/>
    <n v="77"/>
    <b v="1"/>
    <x v="11"/>
    <n v="64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8000"/>
    <n v="10420"/>
    <x v="0"/>
    <x v="0"/>
    <s v="USD"/>
    <n v="1353621600"/>
    <n v="1350061821"/>
    <b v="0"/>
    <n v="157"/>
    <b v="1"/>
    <x v="11"/>
    <n v="130"/>
    <n v="66.37"/>
    <x v="4"/>
    <x v="11"/>
  </r>
  <r>
    <n v="1617"/>
    <s v="The Coffis Brothers 2nd Album!"/>
    <s v="The Coffis Brothers &amp;The Mountain Men are recording a brand new full length record."/>
    <n v="8000"/>
    <n v="10210"/>
    <x v="0"/>
    <x v="0"/>
    <s v="USD"/>
    <n v="1383332400"/>
    <n v="1380470188"/>
    <b v="0"/>
    <n v="158"/>
    <b v="1"/>
    <x v="11"/>
    <n v="128"/>
    <n v="64.62"/>
    <x v="4"/>
    <x v="11"/>
  </r>
  <r>
    <n v="1618"/>
    <s v="Janus Word Album"/>
    <s v="Janus Word combines hard rock with melodic acoustic music for a unique and awesome sound."/>
    <n v="8000"/>
    <n v="1576"/>
    <x v="0"/>
    <x v="0"/>
    <s v="USD"/>
    <n v="1362757335"/>
    <n v="1359301335"/>
    <b v="0"/>
    <n v="27"/>
    <b v="1"/>
    <x v="11"/>
    <n v="20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8000"/>
    <n v="2000"/>
    <x v="0"/>
    <x v="0"/>
    <s v="USD"/>
    <n v="1410755286"/>
    <n v="1408940886"/>
    <b v="0"/>
    <n v="23"/>
    <b v="1"/>
    <x v="11"/>
    <n v="25"/>
    <n v="86.96"/>
    <x v="4"/>
    <x v="11"/>
  </r>
  <r>
    <n v="1620"/>
    <s v="Kickstart my music career with 300 CDs"/>
    <s v="Kickstarting my music career with 300 hard copy CDs of my first release."/>
    <n v="8000"/>
    <n v="1130"/>
    <x v="0"/>
    <x v="0"/>
    <s v="USD"/>
    <n v="1361606940"/>
    <n v="1361002140"/>
    <b v="0"/>
    <n v="17"/>
    <b v="1"/>
    <x v="11"/>
    <n v="14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8000"/>
    <n v="6060"/>
    <x v="0"/>
    <x v="0"/>
    <s v="USD"/>
    <n v="1338177540"/>
    <n v="1333550015"/>
    <b v="0"/>
    <n v="37"/>
    <b v="1"/>
    <x v="11"/>
    <n v="76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8000"/>
    <n v="7019"/>
    <x v="0"/>
    <x v="0"/>
    <s v="USD"/>
    <n v="1418803140"/>
    <n v="1415343874"/>
    <b v="0"/>
    <n v="65"/>
    <b v="1"/>
    <x v="11"/>
    <n v="88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8000"/>
    <n v="758"/>
    <x v="0"/>
    <x v="1"/>
    <s v="GBP"/>
    <n v="1377621089"/>
    <n v="1372437089"/>
    <b v="0"/>
    <n v="18"/>
    <b v="1"/>
    <x v="11"/>
    <n v="9"/>
    <n v="42.11"/>
    <x v="4"/>
    <x v="11"/>
  </r>
  <r>
    <n v="1624"/>
    <s v="Joey De Noble needs YOUR help!"/>
    <s v="Joey De Noble is raising money to help record his latest music, and he wants YOU to be a part of it!"/>
    <n v="8000"/>
    <n v="1180"/>
    <x v="0"/>
    <x v="0"/>
    <s v="USD"/>
    <n v="1357721335"/>
    <n v="1354265335"/>
    <b v="0"/>
    <n v="25"/>
    <b v="1"/>
    <x v="11"/>
    <n v="15"/>
    <n v="47.2"/>
    <x v="4"/>
    <x v="11"/>
  </r>
  <r>
    <n v="1625"/>
    <s v="Redemption's New DVD!"/>
    <s v="Progressive metal band Redemption is preparing to film its second live DVD at the Progpower festival in Atlanta, GA in September, 2012."/>
    <n v="8000"/>
    <n v="11650"/>
    <x v="0"/>
    <x v="0"/>
    <s v="USD"/>
    <n v="1347382053"/>
    <n v="1344962853"/>
    <b v="0"/>
    <n v="104"/>
    <b v="1"/>
    <x v="11"/>
    <n v="146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8000"/>
    <n v="2340"/>
    <x v="0"/>
    <x v="0"/>
    <s v="USD"/>
    <n v="1353905940"/>
    <n v="1351011489"/>
    <b v="0"/>
    <n v="38"/>
    <b v="1"/>
    <x v="11"/>
    <n v="29"/>
    <n v="61.58"/>
    <x v="4"/>
    <x v="11"/>
  </r>
  <r>
    <n v="1628"/>
    <s v="&quot;Songs for Tsippora&quot; Byronâ€™s DEBUT EP"/>
    <s v="Original Jewish rock music on human relationships and identity"/>
    <n v="8000"/>
    <n v="4037"/>
    <x v="0"/>
    <x v="0"/>
    <s v="USD"/>
    <n v="1403026882"/>
    <n v="1400175682"/>
    <b v="0"/>
    <n v="88"/>
    <b v="1"/>
    <x v="11"/>
    <n v="50"/>
    <n v="45.88"/>
    <x v="4"/>
    <x v="11"/>
  </r>
  <r>
    <n v="1629"/>
    <s v="Off The Turnpike | A Loud New Way to Release Loud New Music"/>
    <s v="Help Off The Turnpike release new music, and set fire to everything!"/>
    <n v="8000"/>
    <n v="6220"/>
    <x v="0"/>
    <x v="0"/>
    <s v="USD"/>
    <n v="1392929333"/>
    <n v="1389041333"/>
    <b v="0"/>
    <n v="82"/>
    <b v="1"/>
    <x v="11"/>
    <n v="78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8000"/>
    <n v="10610"/>
    <x v="0"/>
    <x v="0"/>
    <s v="USD"/>
    <n v="1330671540"/>
    <n v="1328040375"/>
    <b v="0"/>
    <n v="126"/>
    <b v="1"/>
    <x v="11"/>
    <n v="13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8000"/>
    <n v="15591"/>
    <x v="0"/>
    <x v="0"/>
    <s v="USD"/>
    <n v="1350074261"/>
    <n v="1347482261"/>
    <b v="0"/>
    <n v="133"/>
    <b v="1"/>
    <x v="11"/>
    <n v="195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8000"/>
    <n v="4065"/>
    <x v="0"/>
    <x v="0"/>
    <s v="USD"/>
    <n v="1316851854"/>
    <n v="1311667854"/>
    <b v="0"/>
    <n v="47"/>
    <b v="1"/>
    <x v="11"/>
    <n v="51"/>
    <n v="86.49"/>
    <x v="4"/>
    <x v="11"/>
  </r>
  <r>
    <n v="1633"/>
    <s v="ELIZABETH REX"/>
    <s v="We are a four piece rock band that has played shows in and around NYC including Mercury Lounge.  Two of our members are now in LA."/>
    <n v="8000"/>
    <n v="10000"/>
    <x v="0"/>
    <x v="0"/>
    <s v="USD"/>
    <n v="1326690000"/>
    <n v="1324329156"/>
    <b v="0"/>
    <n v="58"/>
    <b v="1"/>
    <x v="11"/>
    <n v="125"/>
    <n v="172.41"/>
    <x v="4"/>
    <x v="11"/>
  </r>
  <r>
    <n v="1634"/>
    <s v="RUBEDO: Debut Full Length Album"/>
    <s v="Recording Debut  Album w/ Producer Ikey Owens from Free Moral Agents/ The Mars Volta"/>
    <n v="8000"/>
    <n v="2010"/>
    <x v="0"/>
    <x v="0"/>
    <s v="USD"/>
    <n v="1306994340"/>
    <n v="1303706001"/>
    <b v="0"/>
    <n v="32"/>
    <b v="1"/>
    <x v="11"/>
    <n v="25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8000"/>
    <n v="2506"/>
    <x v="0"/>
    <x v="0"/>
    <s v="USD"/>
    <n v="1468270261"/>
    <n v="1463086261"/>
    <b v="0"/>
    <n v="37"/>
    <b v="1"/>
    <x v="11"/>
    <n v="31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8000"/>
    <n v="4660"/>
    <x v="0"/>
    <x v="0"/>
    <s v="USD"/>
    <n v="1307851200"/>
    <n v="1304129088"/>
    <b v="0"/>
    <n v="87"/>
    <b v="1"/>
    <x v="11"/>
    <n v="58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8000"/>
    <n v="519"/>
    <x v="0"/>
    <x v="0"/>
    <s v="USD"/>
    <n v="1262302740"/>
    <n v="1257444140"/>
    <b v="0"/>
    <n v="15"/>
    <b v="1"/>
    <x v="11"/>
    <n v="6"/>
    <n v="34.6"/>
    <x v="4"/>
    <x v="11"/>
  </r>
  <r>
    <n v="1638"/>
    <s v="Avenues EP 2013"/>
    <s v="Avenues will be going in to the studio to record a new EP with Matt Allison!"/>
    <n v="8000"/>
    <n v="1050"/>
    <x v="0"/>
    <x v="0"/>
    <s v="USD"/>
    <n v="1362086700"/>
    <n v="1358180968"/>
    <b v="0"/>
    <n v="27"/>
    <b v="1"/>
    <x v="11"/>
    <n v="13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8000"/>
    <n v="1800"/>
    <x v="0"/>
    <x v="0"/>
    <s v="USD"/>
    <n v="1330789165"/>
    <n v="1328197165"/>
    <b v="0"/>
    <n v="19"/>
    <b v="1"/>
    <x v="11"/>
    <n v="23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8000"/>
    <n v="679.44"/>
    <x v="0"/>
    <x v="0"/>
    <s v="USD"/>
    <n v="1280800740"/>
    <n v="1279603955"/>
    <b v="0"/>
    <n v="17"/>
    <b v="1"/>
    <x v="11"/>
    <n v="8"/>
    <n v="39.97"/>
    <x v="4"/>
    <x v="11"/>
  </r>
  <r>
    <n v="1641"/>
    <s v="Tanya Dartson- Run for Your Life music video"/>
    <s v="Music Video For Upbeat and Inspiring Song - Run For Your Life"/>
    <n v="8000"/>
    <n v="2535"/>
    <x v="0"/>
    <x v="0"/>
    <s v="USD"/>
    <n v="1418998744"/>
    <n v="1416406744"/>
    <b v="0"/>
    <n v="26"/>
    <b v="1"/>
    <x v="27"/>
    <n v="32"/>
    <n v="97.5"/>
    <x v="4"/>
    <x v="27"/>
  </r>
  <r>
    <n v="1642"/>
    <s v="Pop Garden Radio Presents: Season 2 CD"/>
    <s v="Pop Garden Radio Presents: The Rock on the Road Tour Season 2 CD. 23 great Pop tracks from independent Pop artists."/>
    <n v="8000"/>
    <n v="1200"/>
    <x v="0"/>
    <x v="0"/>
    <s v="USD"/>
    <n v="1308011727"/>
    <n v="1306283727"/>
    <b v="0"/>
    <n v="28"/>
    <b v="1"/>
    <x v="27"/>
    <n v="15"/>
    <n v="42.86"/>
    <x v="4"/>
    <x v="27"/>
  </r>
  <r>
    <n v="1643"/>
    <s v="This Is All Now's Brand New Album!!"/>
    <s v="This Is All Now is putting out a brand new record, and we need YOUR help to do it!"/>
    <n v="8000"/>
    <n v="6235"/>
    <x v="0"/>
    <x v="0"/>
    <s v="USD"/>
    <n v="1348516012"/>
    <n v="1345924012"/>
    <b v="0"/>
    <n v="37"/>
    <b v="1"/>
    <x v="27"/>
    <n v="78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8000"/>
    <n v="10950"/>
    <x v="0"/>
    <x v="0"/>
    <s v="USD"/>
    <n v="1353551160"/>
    <n v="1348363560"/>
    <b v="0"/>
    <n v="128"/>
    <b v="1"/>
    <x v="27"/>
    <n v="137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8000"/>
    <n v="5540"/>
    <x v="0"/>
    <x v="0"/>
    <s v="USD"/>
    <n v="1379515740"/>
    <n v="1378306140"/>
    <b v="0"/>
    <n v="10"/>
    <b v="1"/>
    <x v="27"/>
    <n v="69"/>
    <n v="554"/>
    <x v="4"/>
    <x v="27"/>
  </r>
  <r>
    <n v="1646"/>
    <s v="MADAM Album"/>
    <s v="Album 3 funds.We have 13 amazing songs ready to go . a fantastic engineer to mix them, James Aparicio(Depeche Mode/Liars.We need you xx"/>
    <n v="8000"/>
    <n v="2204"/>
    <x v="0"/>
    <x v="1"/>
    <s v="GBP"/>
    <n v="1408039860"/>
    <n v="1405248503"/>
    <b v="0"/>
    <n v="83"/>
    <b v="1"/>
    <x v="27"/>
    <n v="28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8000"/>
    <n v="5236"/>
    <x v="0"/>
    <x v="0"/>
    <s v="USD"/>
    <n v="1339235377"/>
    <n v="1336643377"/>
    <b v="0"/>
    <n v="46"/>
    <b v="1"/>
    <x v="27"/>
    <n v="6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8000"/>
    <n v="2881"/>
    <x v="0"/>
    <x v="0"/>
    <s v="USD"/>
    <n v="1300636482"/>
    <n v="1298048082"/>
    <b v="0"/>
    <n v="90"/>
    <b v="1"/>
    <x v="27"/>
    <n v="36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8000"/>
    <n v="3822.33"/>
    <x v="0"/>
    <x v="0"/>
    <s v="USD"/>
    <n v="1400862355"/>
    <n v="1396974355"/>
    <b v="0"/>
    <n v="81"/>
    <b v="1"/>
    <x v="27"/>
    <n v="48"/>
    <n v="47.19"/>
    <x v="4"/>
    <x v="27"/>
  </r>
  <r>
    <n v="1650"/>
    <s v="The Psalm Praise Project, Vol. 2"/>
    <s v="Help me record a CD that uses pop styling to give a fresh sound to ancient wisdom from scripture!"/>
    <n v="8000"/>
    <n v="2831"/>
    <x v="0"/>
    <x v="0"/>
    <s v="USD"/>
    <n v="1381314437"/>
    <n v="1378722437"/>
    <b v="0"/>
    <n v="32"/>
    <b v="1"/>
    <x v="27"/>
    <n v="35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8000"/>
    <n v="2015"/>
    <x v="0"/>
    <x v="0"/>
    <s v="USD"/>
    <n v="1303801140"/>
    <n v="1300916220"/>
    <b v="0"/>
    <n v="20"/>
    <b v="1"/>
    <x v="27"/>
    <n v="2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8000"/>
    <n v="4530"/>
    <x v="0"/>
    <x v="0"/>
    <s v="USD"/>
    <n v="1385297393"/>
    <n v="1382701793"/>
    <b v="0"/>
    <n v="70"/>
    <b v="1"/>
    <x v="27"/>
    <n v="5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8000"/>
    <n v="8711.52"/>
    <x v="0"/>
    <x v="0"/>
    <s v="USD"/>
    <n v="1303675296"/>
    <n v="1300996896"/>
    <b v="0"/>
    <n v="168"/>
    <b v="1"/>
    <x v="27"/>
    <n v="109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8000"/>
    <n v="1319"/>
    <x v="0"/>
    <x v="0"/>
    <s v="USD"/>
    <n v="1334784160"/>
    <n v="1332192160"/>
    <b v="0"/>
    <n v="34"/>
    <b v="1"/>
    <x v="27"/>
    <n v="16"/>
    <n v="38.79"/>
    <x v="4"/>
    <x v="27"/>
  </r>
  <r>
    <n v="1655"/>
    <s v="Meg Porter Debut EP!"/>
    <s v="Berklee College of Music student, Meg Porter needs YOUR help to fund her very first EP!"/>
    <n v="8000"/>
    <n v="2143"/>
    <x v="0"/>
    <x v="0"/>
    <s v="USD"/>
    <n v="1333648820"/>
    <n v="1331060420"/>
    <b v="0"/>
    <n v="48"/>
    <b v="1"/>
    <x v="27"/>
    <n v="27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8000"/>
    <n v="7525.12"/>
    <x v="0"/>
    <x v="0"/>
    <s v="USD"/>
    <n v="1355437052"/>
    <n v="1352845052"/>
    <b v="0"/>
    <n v="48"/>
    <b v="1"/>
    <x v="27"/>
    <n v="9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8000"/>
    <n v="26233.45"/>
    <x v="0"/>
    <x v="0"/>
    <s v="USD"/>
    <n v="1337885168"/>
    <n v="1335293168"/>
    <b v="0"/>
    <n v="221"/>
    <b v="1"/>
    <x v="27"/>
    <n v="328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8000"/>
    <n v="7934"/>
    <x v="0"/>
    <x v="0"/>
    <s v="USD"/>
    <n v="1355840400"/>
    <n v="1352524767"/>
    <b v="0"/>
    <n v="107"/>
    <b v="1"/>
    <x v="27"/>
    <n v="99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8000"/>
    <n v="564"/>
    <x v="0"/>
    <x v="1"/>
    <s v="GBP"/>
    <n v="1387281600"/>
    <n v="1384811721"/>
    <b v="0"/>
    <n v="45"/>
    <b v="1"/>
    <x v="27"/>
    <n v="7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7900"/>
    <n v="1003"/>
    <x v="0"/>
    <x v="13"/>
    <s v="EUR"/>
    <n v="1462053540"/>
    <n v="1459355950"/>
    <b v="0"/>
    <n v="36"/>
    <b v="1"/>
    <x v="27"/>
    <n v="13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7900"/>
    <n v="8211"/>
    <x v="0"/>
    <x v="0"/>
    <s v="USD"/>
    <n v="1325310336"/>
    <n v="1320122736"/>
    <b v="0"/>
    <n v="62"/>
    <b v="1"/>
    <x v="27"/>
    <n v="104"/>
    <n v="132.44"/>
    <x v="4"/>
    <x v="27"/>
  </r>
  <r>
    <n v="1663"/>
    <s v="ghost -- a music video"/>
    <s v="music is as important to the eyes as it is to the ears. help bring ghost to life in front of your eyes."/>
    <n v="7777"/>
    <n v="1080"/>
    <x v="0"/>
    <x v="0"/>
    <s v="USD"/>
    <n v="1422750707"/>
    <n v="1420158707"/>
    <b v="0"/>
    <n v="32"/>
    <b v="1"/>
    <x v="27"/>
    <n v="14"/>
    <n v="33.75"/>
    <x v="4"/>
    <x v="27"/>
  </r>
  <r>
    <n v="1664"/>
    <s v="Grace Sings Grace"/>
    <s v="Korean-American Soprano Grace's Debut Album - coming up in June 2012. Come and be part of this exciting project!"/>
    <n v="7777"/>
    <n v="3060.22"/>
    <x v="0"/>
    <x v="0"/>
    <s v="USD"/>
    <n v="1331870340"/>
    <n v="1328033818"/>
    <b v="0"/>
    <n v="89"/>
    <b v="1"/>
    <x v="27"/>
    <n v="39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7750"/>
    <n v="4181"/>
    <x v="0"/>
    <x v="0"/>
    <s v="USD"/>
    <n v="1298343600"/>
    <n v="1295624113"/>
    <b v="0"/>
    <n v="93"/>
    <b v="1"/>
    <x v="27"/>
    <n v="54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7534"/>
    <n v="4022"/>
    <x v="0"/>
    <x v="0"/>
    <s v="USD"/>
    <n v="1364447073"/>
    <n v="1361858673"/>
    <b v="0"/>
    <n v="98"/>
    <b v="1"/>
    <x v="27"/>
    <n v="53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7501"/>
    <n v="4313"/>
    <x v="0"/>
    <x v="0"/>
    <s v="USD"/>
    <n v="1394521140"/>
    <n v="1392169298"/>
    <b v="0"/>
    <n v="82"/>
    <b v="1"/>
    <x v="27"/>
    <n v="5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7500"/>
    <n v="8211"/>
    <x v="0"/>
    <x v="0"/>
    <s v="USD"/>
    <n v="1322454939"/>
    <n v="1319859339"/>
    <b v="0"/>
    <n v="116"/>
    <b v="1"/>
    <x v="27"/>
    <n v="109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7500"/>
    <n v="2795"/>
    <x v="0"/>
    <x v="0"/>
    <s v="USD"/>
    <n v="1464729276"/>
    <n v="1459545276"/>
    <b v="0"/>
    <n v="52"/>
    <b v="1"/>
    <x v="27"/>
    <n v="37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7500"/>
    <n v="1026"/>
    <x v="0"/>
    <x v="0"/>
    <s v="USD"/>
    <n v="1278302400"/>
    <n v="1273961999"/>
    <b v="0"/>
    <n v="23"/>
    <b v="1"/>
    <x v="27"/>
    <n v="14"/>
    <n v="44.61"/>
    <x v="4"/>
    <x v="27"/>
  </r>
  <r>
    <n v="1671"/>
    <s v="Luke O'Brien's Kickstarter"/>
    <s v="I am seeking funding in order to help take my music from a hobby to a career."/>
    <n v="7500"/>
    <n v="2013.47"/>
    <x v="0"/>
    <x v="0"/>
    <s v="USD"/>
    <n v="1470056614"/>
    <n v="1467464614"/>
    <b v="0"/>
    <n v="77"/>
    <b v="1"/>
    <x v="27"/>
    <n v="27"/>
    <n v="26.15"/>
    <x v="4"/>
    <x v="27"/>
  </r>
  <r>
    <n v="1672"/>
    <s v="High Altotude Debut Album"/>
    <s v="Sweet, sweet harmonies from Portland Oregon's premiere high school women's a cappella group."/>
    <n v="7500"/>
    <n v="1920"/>
    <x v="0"/>
    <x v="0"/>
    <s v="USD"/>
    <n v="1338824730"/>
    <n v="1336232730"/>
    <b v="0"/>
    <n v="49"/>
    <b v="1"/>
    <x v="27"/>
    <n v="26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7500"/>
    <n v="2690"/>
    <x v="0"/>
    <x v="0"/>
    <s v="USD"/>
    <n v="1425675892"/>
    <n v="1423083892"/>
    <b v="0"/>
    <n v="59"/>
    <b v="1"/>
    <x v="27"/>
    <n v="36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7500"/>
    <n v="10085"/>
    <x v="0"/>
    <x v="0"/>
    <s v="USD"/>
    <n v="1471503540"/>
    <n v="1468852306"/>
    <b v="0"/>
    <n v="113"/>
    <b v="1"/>
    <x v="27"/>
    <n v="134"/>
    <n v="89.25"/>
    <x v="4"/>
    <x v="27"/>
  </r>
  <r>
    <n v="1675"/>
    <s v="The Great Party's Debut Album!"/>
    <s v="The Great Party is releasing their debut album. Here's your chance to be a part of it!"/>
    <n v="7500"/>
    <n v="1374.16"/>
    <x v="0"/>
    <x v="0"/>
    <s v="USD"/>
    <n v="1318802580"/>
    <n v="1316194540"/>
    <b v="0"/>
    <n v="34"/>
    <b v="1"/>
    <x v="27"/>
    <n v="18"/>
    <n v="40.42"/>
    <x v="4"/>
    <x v="27"/>
  </r>
  <r>
    <n v="1676"/>
    <s v="Bridge 19 CD Release Tour"/>
    <s v="Help fund Bridge 19's tour in support of their first duo record, to be released in May 2012."/>
    <n v="7500"/>
    <n v="3460"/>
    <x v="0"/>
    <x v="0"/>
    <s v="USD"/>
    <n v="1334980740"/>
    <n v="1330968347"/>
    <b v="0"/>
    <n v="42"/>
    <b v="1"/>
    <x v="27"/>
    <n v="46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7500"/>
    <n v="6700"/>
    <x v="0"/>
    <x v="3"/>
    <s v="EUR"/>
    <n v="1460786340"/>
    <n v="1455615976"/>
    <b v="0"/>
    <n v="42"/>
    <b v="1"/>
    <x v="27"/>
    <n v="89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7500"/>
    <n v="1776"/>
    <x v="0"/>
    <x v="0"/>
    <s v="USD"/>
    <n v="1391718671"/>
    <n v="1390509071"/>
    <b v="0"/>
    <n v="49"/>
    <b v="1"/>
    <x v="27"/>
    <n v="24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7500"/>
    <n v="3500"/>
    <x v="0"/>
    <x v="0"/>
    <s v="USD"/>
    <n v="1311298745"/>
    <n v="1309311545"/>
    <b v="0"/>
    <n v="56"/>
    <b v="1"/>
    <x v="27"/>
    <n v="47"/>
    <n v="62.5"/>
    <x v="4"/>
    <x v="27"/>
  </r>
  <r>
    <n v="1680"/>
    <s v="Kick Out a Record"/>
    <s v="Working Musician dilemma #164: how the taxman put Kick the Record 2.0 on hold"/>
    <n v="7500"/>
    <n v="1175"/>
    <x v="0"/>
    <x v="0"/>
    <s v="USD"/>
    <n v="1405188667"/>
    <n v="1402596667"/>
    <b v="0"/>
    <n v="25"/>
    <b v="1"/>
    <x v="27"/>
    <n v="16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7500"/>
    <n v="65924.38"/>
    <x v="3"/>
    <x v="0"/>
    <s v="USD"/>
    <n v="1490752800"/>
    <n v="1486522484"/>
    <b v="0"/>
    <n v="884"/>
    <b v="0"/>
    <x v="28"/>
    <n v="879"/>
    <n v="74.58"/>
    <x v="4"/>
    <x v="28"/>
  </r>
  <r>
    <n v="1682"/>
    <s v="Looking Up &amp; Holding On CD Project - Christian songwriter"/>
    <s v="Christian singer-wongerwriter searching for funding to record CD of original Christian music."/>
    <n v="75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7500"/>
    <n v="760"/>
    <x v="3"/>
    <x v="6"/>
    <s v="EUR"/>
    <n v="1491590738"/>
    <n v="1489517138"/>
    <b v="0"/>
    <n v="10"/>
    <b v="0"/>
    <x v="28"/>
    <n v="10"/>
    <n v="76"/>
    <x v="4"/>
    <x v="28"/>
  </r>
  <r>
    <n v="1684"/>
    <s v="Goodness &amp; Mercy EP - Marty Mikles"/>
    <s v="New Music from Marty Mikles!  A new EP all about God's Goodness &amp; Mercy."/>
    <n v="7500"/>
    <n v="8730"/>
    <x v="3"/>
    <x v="0"/>
    <s v="USD"/>
    <n v="1489775641"/>
    <n v="1487360041"/>
    <b v="0"/>
    <n v="101"/>
    <b v="0"/>
    <x v="28"/>
    <n v="116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7500"/>
    <n v="360"/>
    <x v="3"/>
    <x v="0"/>
    <s v="USD"/>
    <n v="1490331623"/>
    <n v="1487743223"/>
    <b v="0"/>
    <n v="15"/>
    <b v="0"/>
    <x v="28"/>
    <n v="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75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7500"/>
    <n v="3125"/>
    <x v="3"/>
    <x v="0"/>
    <s v="USD"/>
    <n v="1491855300"/>
    <n v="1488935245"/>
    <b v="0"/>
    <n v="39"/>
    <b v="0"/>
    <x v="28"/>
    <n v="42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7500"/>
    <n v="1772"/>
    <x v="3"/>
    <x v="0"/>
    <s v="USD"/>
    <n v="1491738594"/>
    <n v="1489150194"/>
    <b v="0"/>
    <n v="7"/>
    <b v="0"/>
    <x v="28"/>
    <n v="24"/>
    <n v="253.14"/>
    <x v="4"/>
    <x v="28"/>
  </r>
  <r>
    <n v="1689"/>
    <s v="Fly Away"/>
    <s v="Praising the Living God in the second half of life."/>
    <n v="7500"/>
    <n v="2400"/>
    <x v="3"/>
    <x v="0"/>
    <s v="USD"/>
    <n v="1489700230"/>
    <n v="1487111830"/>
    <b v="0"/>
    <n v="14"/>
    <b v="0"/>
    <x v="28"/>
    <n v="32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7500"/>
    <n v="635"/>
    <x v="3"/>
    <x v="0"/>
    <s v="USD"/>
    <n v="1491470442"/>
    <n v="1488882042"/>
    <b v="0"/>
    <n v="11"/>
    <b v="0"/>
    <x v="28"/>
    <n v="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7500"/>
    <n v="10042"/>
    <x v="3"/>
    <x v="0"/>
    <s v="USD"/>
    <n v="1491181200"/>
    <n v="1488387008"/>
    <b v="0"/>
    <n v="38"/>
    <b v="0"/>
    <x v="28"/>
    <n v="134"/>
    <n v="264.26"/>
    <x v="4"/>
    <x v="28"/>
  </r>
  <r>
    <n v="1692"/>
    <s v="Get Your Hopes Up"/>
    <s v="After 3 years.....It's time for some new music! Album #2 is in motion and I can't wait to share it with all of you!"/>
    <n v="7500"/>
    <n v="2390"/>
    <x v="3"/>
    <x v="0"/>
    <s v="USD"/>
    <n v="1490572740"/>
    <n v="1487734667"/>
    <b v="0"/>
    <n v="15"/>
    <b v="0"/>
    <x v="28"/>
    <n v="32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7500"/>
    <n v="280"/>
    <x v="3"/>
    <x v="1"/>
    <s v="GBP"/>
    <n v="1491768000"/>
    <n v="1489097112"/>
    <b v="0"/>
    <n v="8"/>
    <b v="0"/>
    <x v="28"/>
    <n v="4"/>
    <n v="35"/>
    <x v="4"/>
    <x v="28"/>
  </r>
  <r>
    <n v="1694"/>
    <s v="Thundercreek Studios"/>
    <s v="Hey all I'm building out my Christian Recording studio in a new building. I have the building but lack the funds to build it out!!!"/>
    <n v="75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7500"/>
    <n v="1405"/>
    <x v="3"/>
    <x v="0"/>
    <s v="USD"/>
    <n v="1491786000"/>
    <n v="1488847514"/>
    <b v="0"/>
    <n v="23"/>
    <b v="0"/>
    <x v="28"/>
    <n v="19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75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7500"/>
    <n v="2526"/>
    <x v="3"/>
    <x v="0"/>
    <s v="USD"/>
    <n v="1491781648"/>
    <n v="1489193248"/>
    <b v="0"/>
    <n v="22"/>
    <b v="0"/>
    <x v="28"/>
    <n v="34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75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7500"/>
    <n v="216"/>
    <x v="3"/>
    <x v="0"/>
    <s v="USD"/>
    <n v="1491943445"/>
    <n v="1489351445"/>
    <b v="0"/>
    <n v="4"/>
    <b v="0"/>
    <x v="28"/>
    <n v="3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7500"/>
    <n v="5212"/>
    <x v="3"/>
    <x v="0"/>
    <s v="USD"/>
    <n v="1491019200"/>
    <n v="1488418990"/>
    <b v="0"/>
    <n v="79"/>
    <b v="0"/>
    <x v="28"/>
    <n v="69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750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7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75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7500"/>
    <n v="1302"/>
    <x v="2"/>
    <x v="0"/>
    <s v="USD"/>
    <n v="1424056873"/>
    <n v="1421464873"/>
    <b v="0"/>
    <n v="11"/>
    <b v="0"/>
    <x v="28"/>
    <n v="17"/>
    <n v="118.36"/>
    <x v="4"/>
    <x v="28"/>
  </r>
  <r>
    <n v="1705"/>
    <s v="Piano Prayer Album - Russ James"/>
    <s v="An instrumental album that ranges from hymns to contemporary music. All the music is recorded by myself."/>
    <n v="75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7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7500"/>
    <n v="487"/>
    <x v="2"/>
    <x v="0"/>
    <s v="USD"/>
    <n v="1459181895"/>
    <n v="1456593495"/>
    <b v="0"/>
    <n v="9"/>
    <b v="0"/>
    <x v="28"/>
    <n v="6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5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7500"/>
    <n v="85"/>
    <x v="2"/>
    <x v="0"/>
    <s v="USD"/>
    <n v="1409513940"/>
    <n v="1405949514"/>
    <b v="0"/>
    <n v="4"/>
    <b v="0"/>
    <x v="28"/>
    <n v="1"/>
    <n v="21.25"/>
    <x v="4"/>
    <x v="28"/>
  </r>
  <r>
    <n v="1710"/>
    <s v="Producing a live album of our upcoming Europe tour"/>
    <s v="We want to create a gospel live album which has never been produced before."/>
    <n v="7500"/>
    <n v="34"/>
    <x v="2"/>
    <x v="12"/>
    <s v="EUR"/>
    <n v="1453122000"/>
    <n v="1449151888"/>
    <b v="0"/>
    <n v="1"/>
    <b v="0"/>
    <x v="28"/>
    <n v="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7500"/>
    <n v="1050"/>
    <x v="2"/>
    <x v="0"/>
    <s v="USD"/>
    <n v="1409585434"/>
    <n v="1406907034"/>
    <b v="0"/>
    <n v="2"/>
    <b v="0"/>
    <x v="28"/>
    <n v="14"/>
    <n v="525"/>
    <x v="4"/>
    <x v="28"/>
  </r>
  <r>
    <n v="1712"/>
    <s v="Midwest Cowboy Ministries"/>
    <s v="Recording/equipment for MCM - a team of musicians who will help your local musicians to hold your own Cowboy Church with Gospel Music"/>
    <n v="75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7500"/>
    <n v="50"/>
    <x v="2"/>
    <x v="0"/>
    <s v="USD"/>
    <n v="1412536412"/>
    <n v="1409944412"/>
    <b v="0"/>
    <n v="1"/>
    <b v="0"/>
    <x v="28"/>
    <n v="1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7500"/>
    <n v="1967"/>
    <x v="2"/>
    <x v="0"/>
    <s v="USD"/>
    <n v="1430517761"/>
    <n v="1427925761"/>
    <b v="0"/>
    <n v="17"/>
    <b v="0"/>
    <x v="28"/>
    <n v="26"/>
    <n v="115.71"/>
    <x v="4"/>
    <x v="28"/>
  </r>
  <r>
    <n v="1715"/>
    <s v="The Heart of a P.K."/>
    <s v="Kimberly Stokes the daughter of Elder Baby Stokes Jr, of Bibleway C.O.G.I.C, is currently working on a EP. She is sharing her heart"/>
    <n v="7214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7200"/>
    <n v="150"/>
    <x v="2"/>
    <x v="0"/>
    <s v="USD"/>
    <n v="1481295099"/>
    <n v="1477835499"/>
    <b v="0"/>
    <n v="3"/>
    <b v="0"/>
    <x v="28"/>
    <n v="2"/>
    <n v="50"/>
    <x v="4"/>
    <x v="28"/>
  </r>
  <r>
    <n v="1717"/>
    <s v="Shift Records A New EP!"/>
    <s v="Our first record created to reach, inspire, and ultimately express the love of Jesus to our generation."/>
    <n v="7200"/>
    <n v="1395"/>
    <x v="2"/>
    <x v="0"/>
    <s v="USD"/>
    <n v="1461211200"/>
    <n v="1459467238"/>
    <b v="0"/>
    <n v="41"/>
    <b v="0"/>
    <x v="28"/>
    <n v="19"/>
    <n v="34.020000000000003"/>
    <x v="4"/>
    <x v="28"/>
  </r>
  <r>
    <n v="1718"/>
    <s v="The Prodigal Son"/>
    <s v="A melody for the galaxy."/>
    <n v="7175"/>
    <n v="75"/>
    <x v="2"/>
    <x v="0"/>
    <s v="USD"/>
    <n v="1463201940"/>
    <n v="1459435149"/>
    <b v="0"/>
    <n v="2"/>
    <b v="0"/>
    <x v="28"/>
    <n v="1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7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7000"/>
    <n v="225"/>
    <x v="2"/>
    <x v="0"/>
    <s v="USD"/>
    <n v="1415562471"/>
    <n v="1412966871"/>
    <b v="0"/>
    <n v="8"/>
    <b v="0"/>
    <x v="28"/>
    <n v="3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7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700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7000"/>
    <n v="650"/>
    <x v="2"/>
    <x v="0"/>
    <s v="USD"/>
    <n v="1435730400"/>
    <n v="1430855315"/>
    <b v="0"/>
    <n v="3"/>
    <b v="0"/>
    <x v="28"/>
    <n v="9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7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7000"/>
    <n v="560"/>
    <x v="2"/>
    <x v="0"/>
    <s v="USD"/>
    <n v="1408922049"/>
    <n v="1406330049"/>
    <b v="0"/>
    <n v="9"/>
    <b v="0"/>
    <x v="28"/>
    <n v="8"/>
    <n v="62.22"/>
    <x v="4"/>
    <x v="28"/>
  </r>
  <r>
    <n v="1726"/>
    <s v="&quot;Every Day&quot; CD by Amanda Joy Hall"/>
    <s v="Amanda Joy Hall's sophomore album, &quot;Every Day&quot;. Release expected July 2014"/>
    <n v="7000"/>
    <n v="2196"/>
    <x v="2"/>
    <x v="0"/>
    <s v="USD"/>
    <n v="1403906664"/>
    <n v="1401401064"/>
    <b v="0"/>
    <n v="16"/>
    <b v="0"/>
    <x v="28"/>
    <n v="31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7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7000"/>
    <n v="855"/>
    <x v="2"/>
    <x v="0"/>
    <s v="USD"/>
    <n v="1445439674"/>
    <n v="1442847674"/>
    <b v="0"/>
    <n v="7"/>
    <b v="0"/>
    <x v="28"/>
    <n v="12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7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7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7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7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7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70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7000"/>
    <n v="110"/>
    <x v="2"/>
    <x v="0"/>
    <s v="USD"/>
    <n v="1470598345"/>
    <n v="1468006345"/>
    <b v="0"/>
    <n v="2"/>
    <b v="0"/>
    <x v="28"/>
    <n v="2"/>
    <n v="55"/>
    <x v="4"/>
    <x v="28"/>
  </r>
  <r>
    <n v="1736"/>
    <s v="In His Presence"/>
    <s v="A unique meditative album reflecting on the life of Christ, inviting Him into your presence"/>
    <n v="7000"/>
    <n v="22"/>
    <x v="2"/>
    <x v="0"/>
    <s v="USD"/>
    <n v="1447018833"/>
    <n v="1444423233"/>
    <b v="0"/>
    <n v="1"/>
    <b v="0"/>
    <x v="28"/>
    <n v="0"/>
    <n v="22"/>
    <x v="4"/>
    <x v="28"/>
  </r>
  <r>
    <n v="1737"/>
    <s v="Healing"/>
    <s v="An instrumental project in which all songs are incorporated around the healing power of our God. Used for times of prayer &amp; devotion"/>
    <n v="7000"/>
    <n v="850"/>
    <x v="2"/>
    <x v="0"/>
    <s v="USD"/>
    <n v="1437432392"/>
    <n v="1434840392"/>
    <b v="0"/>
    <n v="15"/>
    <b v="0"/>
    <x v="28"/>
    <n v="12"/>
    <n v="56.67"/>
    <x v="4"/>
    <x v="28"/>
  </r>
  <r>
    <n v="1738"/>
    <s v="The Flashing Lights"/>
    <s v="Music that inspires and gives hope for overcoming and change. And it is good music."/>
    <n v="7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7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7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7000"/>
    <n v="1330"/>
    <x v="0"/>
    <x v="1"/>
    <s v="GBP"/>
    <n v="1433948671"/>
    <n v="1430060671"/>
    <b v="0"/>
    <n v="52"/>
    <b v="1"/>
    <x v="20"/>
    <n v="19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7000"/>
    <n v="2175"/>
    <x v="0"/>
    <x v="0"/>
    <s v="USD"/>
    <n v="1483822800"/>
    <n v="1481058170"/>
    <b v="0"/>
    <n v="34"/>
    <b v="1"/>
    <x v="20"/>
    <n v="31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7000"/>
    <n v="6025"/>
    <x v="0"/>
    <x v="0"/>
    <s v="USD"/>
    <n v="1472270340"/>
    <n v="1470348775"/>
    <b v="0"/>
    <n v="67"/>
    <b v="1"/>
    <x v="20"/>
    <n v="86"/>
    <n v="89.93"/>
    <x v="8"/>
    <x v="20"/>
  </r>
  <r>
    <n v="1744"/>
    <s v="Water World"/>
    <s v="This book is the embodiment of my passion for water &amp; photography, which I hope will inspire you to pick up your camera and explore."/>
    <n v="7000"/>
    <n v="6515"/>
    <x v="0"/>
    <x v="1"/>
    <s v="GBP"/>
    <n v="1425821477"/>
    <n v="1421937077"/>
    <b v="0"/>
    <n v="70"/>
    <b v="1"/>
    <x v="20"/>
    <n v="93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7000"/>
    <n v="22215"/>
    <x v="0"/>
    <x v="0"/>
    <s v="USD"/>
    <n v="1479952800"/>
    <n v="1477368867"/>
    <b v="0"/>
    <n v="107"/>
    <b v="1"/>
    <x v="20"/>
    <n v="317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7000"/>
    <n v="9446"/>
    <x v="0"/>
    <x v="1"/>
    <s v="GBP"/>
    <n v="1447426800"/>
    <n v="1444904830"/>
    <b v="0"/>
    <n v="159"/>
    <b v="1"/>
    <x v="20"/>
    <n v="135"/>
    <n v="59.41"/>
    <x v="8"/>
    <x v="20"/>
  </r>
  <r>
    <n v="1748"/>
    <s v="So It Is: Vancouver"/>
    <s v="Telling the story of the city through remarkable people who live in Vancouver today."/>
    <n v="7000"/>
    <n v="64974"/>
    <x v="0"/>
    <x v="5"/>
    <s v="CAD"/>
    <n v="1441234143"/>
    <n v="1438642143"/>
    <b v="0"/>
    <n v="181"/>
    <b v="1"/>
    <x v="20"/>
    <n v="928"/>
    <n v="358.97"/>
    <x v="8"/>
    <x v="20"/>
  </r>
  <r>
    <n v="1749"/>
    <s v="E FOTOGRAFESCHE RECKBLECK - 367 DEEG AM AUSLAND ASAZ"/>
    <s v="Help me fund the production run of my first book by local Photographer Sandro Ortolani."/>
    <n v="7000"/>
    <n v="12410.5"/>
    <x v="0"/>
    <x v="19"/>
    <s v="EUR"/>
    <n v="1488394800"/>
    <n v="1485213921"/>
    <b v="0"/>
    <n v="131"/>
    <b v="1"/>
    <x v="20"/>
    <n v="177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7000"/>
    <n v="10081"/>
    <x v="0"/>
    <x v="0"/>
    <s v="USD"/>
    <n v="1461096304"/>
    <n v="1458936304"/>
    <b v="0"/>
    <n v="125"/>
    <b v="1"/>
    <x v="20"/>
    <n v="144"/>
    <n v="80.650000000000006"/>
    <x v="8"/>
    <x v="20"/>
  </r>
  <r>
    <n v="1751"/>
    <s v="Daily Bread: Stories from Rural Greece"/>
    <s v="Photographs and stories culled from 10 years of road trips through rural Greece"/>
    <n v="7000"/>
    <n v="10290"/>
    <x v="0"/>
    <x v="0"/>
    <s v="USD"/>
    <n v="1426787123"/>
    <n v="1424198723"/>
    <b v="0"/>
    <n v="61"/>
    <b v="1"/>
    <x v="20"/>
    <n v="147"/>
    <n v="168.69"/>
    <x v="8"/>
    <x v="20"/>
  </r>
  <r>
    <n v="1752"/>
    <s v="Adfectus Book"/>
    <s v="A little book of calm, in picture form, that will soothe the soul and un-furrow the brow."/>
    <n v="7000"/>
    <n v="3122"/>
    <x v="0"/>
    <x v="1"/>
    <s v="GBP"/>
    <n v="1476425082"/>
    <n v="1473833082"/>
    <b v="0"/>
    <n v="90"/>
    <b v="1"/>
    <x v="20"/>
    <n v="45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7000"/>
    <n v="16200"/>
    <x v="0"/>
    <x v="8"/>
    <s v="DKK"/>
    <n v="1458579568"/>
    <n v="1455991168"/>
    <b v="0"/>
    <n v="35"/>
    <b v="1"/>
    <x v="20"/>
    <n v="231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7000"/>
    <n v="9395"/>
    <x v="0"/>
    <x v="5"/>
    <s v="CAD"/>
    <n v="1428091353"/>
    <n v="1425502953"/>
    <b v="0"/>
    <n v="90"/>
    <b v="1"/>
    <x v="20"/>
    <n v="134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7000"/>
    <n v="30"/>
    <x v="0"/>
    <x v="0"/>
    <s v="USD"/>
    <n v="1444071361"/>
    <n v="1441479361"/>
    <b v="0"/>
    <n v="4"/>
    <b v="1"/>
    <x v="20"/>
    <n v="0"/>
    <n v="7.5"/>
    <x v="8"/>
    <x v="20"/>
  </r>
  <r>
    <n v="1756"/>
    <s v="214: A Photobook of Dallas Hip Hop"/>
    <s v="214 is a photobook about the local hip hop culture in Dallas, Texas between 2012 and 2014 by photographer, Mariah Tyler."/>
    <n v="7000"/>
    <n v="5655.6"/>
    <x v="0"/>
    <x v="0"/>
    <s v="USD"/>
    <n v="1472443269"/>
    <n v="1468987269"/>
    <b v="0"/>
    <n v="120"/>
    <b v="1"/>
    <x v="20"/>
    <n v="81"/>
    <n v="47.13"/>
    <x v="8"/>
    <x v="20"/>
  </r>
  <r>
    <n v="1757"/>
    <s v="The Resurgence of Femininity Photo Thesis"/>
    <s v="I want to create a self published photo art book on the topic of the resurgence of femininity."/>
    <n v="7000"/>
    <n v="5800"/>
    <x v="0"/>
    <x v="0"/>
    <s v="USD"/>
    <n v="1485631740"/>
    <n v="1483041083"/>
    <b v="0"/>
    <n v="14"/>
    <b v="1"/>
    <x v="20"/>
    <n v="83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7000"/>
    <n v="1147"/>
    <x v="0"/>
    <x v="0"/>
    <s v="USD"/>
    <n v="1468536992"/>
    <n v="1463352992"/>
    <b v="0"/>
    <n v="27"/>
    <b v="1"/>
    <x v="20"/>
    <n v="16"/>
    <n v="42.48"/>
    <x v="8"/>
    <x v="20"/>
  </r>
  <r>
    <n v="1759"/>
    <s v="Death Valley"/>
    <s v="Death Valley will be the first photo book of Andi State"/>
    <n v="7000"/>
    <n v="5330"/>
    <x v="0"/>
    <x v="0"/>
    <s v="USD"/>
    <n v="1427309629"/>
    <n v="1425585229"/>
    <b v="0"/>
    <n v="49"/>
    <b v="1"/>
    <x v="20"/>
    <n v="76"/>
    <n v="108.78"/>
    <x v="8"/>
    <x v="20"/>
  </r>
  <r>
    <n v="1760"/>
    <s v="Portraits by Aris Jerome"/>
    <s v="Thank you all so much for your pledges! We reached the goal! To continue supporting or for any questions email arisjerome@gmail.com"/>
    <n v="7000"/>
    <n v="8272"/>
    <x v="0"/>
    <x v="0"/>
    <s v="USD"/>
    <n v="1456416513"/>
    <n v="1454688513"/>
    <b v="0"/>
    <n v="102"/>
    <b v="1"/>
    <x v="20"/>
    <n v="118"/>
    <n v="81.099999999999994"/>
    <x v="8"/>
    <x v="20"/>
  </r>
  <r>
    <n v="1761"/>
    <s v="I Wanted To See Boobs"/>
    <s v="A hardcover photobook telling the naked truth of a young photographers journey."/>
    <n v="7000"/>
    <n v="155"/>
    <x v="0"/>
    <x v="1"/>
    <s v="GBP"/>
    <n v="1442065060"/>
    <n v="1437745060"/>
    <b v="0"/>
    <n v="3"/>
    <b v="1"/>
    <x v="20"/>
    <n v="2"/>
    <n v="51.67"/>
    <x v="8"/>
    <x v="20"/>
  </r>
  <r>
    <n v="1762"/>
    <s v="&quot;The Naked Pixel&quot; Ali Pakele"/>
    <s v="Project rewards $25 gets you 190+ digital images"/>
    <n v="6999"/>
    <n v="885"/>
    <x v="0"/>
    <x v="0"/>
    <s v="USD"/>
    <n v="1457739245"/>
    <n v="1455147245"/>
    <b v="0"/>
    <n v="25"/>
    <b v="1"/>
    <x v="20"/>
    <n v="13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6900"/>
    <n v="12229"/>
    <x v="0"/>
    <x v="0"/>
    <s v="USD"/>
    <n v="1477255840"/>
    <n v="1474663840"/>
    <b v="0"/>
    <n v="118"/>
    <b v="1"/>
    <x v="20"/>
    <n v="177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6750"/>
    <n v="2156"/>
    <x v="2"/>
    <x v="1"/>
    <s v="GBP"/>
    <n v="1407065979"/>
    <n v="1404560379"/>
    <b v="1"/>
    <n v="39"/>
    <b v="0"/>
    <x v="20"/>
    <n v="32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6700"/>
    <n v="7433.48"/>
    <x v="2"/>
    <x v="0"/>
    <s v="USD"/>
    <n v="1407972712"/>
    <n v="1405380712"/>
    <b v="1"/>
    <n v="103"/>
    <b v="0"/>
    <x v="20"/>
    <n v="111"/>
    <n v="72.17"/>
    <x v="8"/>
    <x v="20"/>
  </r>
  <r>
    <n v="1766"/>
    <s v="Photographic book on Melbourne's music scene"/>
    <s v="I want to create a beautiful book which documents the Melbourne music scene."/>
    <n v="67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6500"/>
    <n v="2286"/>
    <x v="2"/>
    <x v="0"/>
    <s v="USD"/>
    <n v="1407080884"/>
    <n v="1404488884"/>
    <b v="1"/>
    <n v="39"/>
    <b v="0"/>
    <x v="20"/>
    <n v="35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6500"/>
    <n v="187"/>
    <x v="2"/>
    <x v="0"/>
    <s v="USD"/>
    <n v="1411824444"/>
    <n v="1406640444"/>
    <b v="1"/>
    <n v="15"/>
    <b v="0"/>
    <x v="20"/>
    <n v="3"/>
    <n v="12.47"/>
    <x v="8"/>
    <x v="20"/>
  </r>
  <r>
    <n v="1769"/>
    <s v="Navajo Textile Project"/>
    <s v="To create a publication, and exhibition documenting the collection of Jamie Ross, longtime collector of Navajo Textiles"/>
    <n v="6500"/>
    <n v="1081"/>
    <x v="2"/>
    <x v="0"/>
    <s v="USD"/>
    <n v="1421177959"/>
    <n v="1418585959"/>
    <b v="1"/>
    <n v="22"/>
    <b v="0"/>
    <x v="20"/>
    <n v="17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6500"/>
    <n v="13846"/>
    <x v="2"/>
    <x v="0"/>
    <s v="USD"/>
    <n v="1413312194"/>
    <n v="1410288194"/>
    <b v="1"/>
    <n v="92"/>
    <b v="0"/>
    <x v="20"/>
    <n v="213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6500"/>
    <n v="895"/>
    <x v="2"/>
    <x v="1"/>
    <s v="GBP"/>
    <n v="1414107040"/>
    <n v="1411515040"/>
    <b v="1"/>
    <n v="25"/>
    <b v="0"/>
    <x v="20"/>
    <n v="14"/>
    <n v="35.799999999999997"/>
    <x v="8"/>
    <x v="20"/>
  </r>
  <r>
    <n v="1772"/>
    <s v="White Mountain"/>
    <s v="A photobook and a short documentary film telling the story of Holocaust in Northwestern Lithuania"/>
    <n v="6500"/>
    <n v="858"/>
    <x v="2"/>
    <x v="1"/>
    <s v="GBP"/>
    <n v="1404666836"/>
    <n v="1399482836"/>
    <b v="1"/>
    <n v="19"/>
    <b v="0"/>
    <x v="20"/>
    <n v="1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6500"/>
    <n v="1877"/>
    <x v="2"/>
    <x v="0"/>
    <s v="USD"/>
    <n v="1421691298"/>
    <n v="1417803298"/>
    <b v="1"/>
    <n v="19"/>
    <b v="0"/>
    <x v="20"/>
    <n v="29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6500"/>
    <n v="1148"/>
    <x v="2"/>
    <x v="0"/>
    <s v="USD"/>
    <n v="1417273140"/>
    <n v="1413609292"/>
    <b v="1"/>
    <n v="13"/>
    <b v="0"/>
    <x v="20"/>
    <n v="18"/>
    <n v="88.31"/>
    <x v="8"/>
    <x v="20"/>
  </r>
  <r>
    <n v="1775"/>
    <s v="Muhammad Ali - The Comeback"/>
    <s v="Rarely seen images of Muhammad Ali in his prime as he trained in Miami Beach at the famous 5th Street Gym in the early 70s"/>
    <n v="6500"/>
    <n v="21158"/>
    <x v="2"/>
    <x v="0"/>
    <s v="USD"/>
    <n v="1414193160"/>
    <n v="1410305160"/>
    <b v="1"/>
    <n v="124"/>
    <b v="0"/>
    <x v="20"/>
    <n v="326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6500"/>
    <n v="335"/>
    <x v="2"/>
    <x v="1"/>
    <s v="GBP"/>
    <n v="1414623471"/>
    <n v="1411513071"/>
    <b v="1"/>
    <n v="4"/>
    <b v="0"/>
    <x v="20"/>
    <n v="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6500"/>
    <n v="651"/>
    <x v="2"/>
    <x v="9"/>
    <s v="EUR"/>
    <n v="1424421253"/>
    <n v="1421829253"/>
    <b v="1"/>
    <n v="10"/>
    <b v="0"/>
    <x v="20"/>
    <n v="10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6500"/>
    <n v="995"/>
    <x v="2"/>
    <x v="0"/>
    <s v="USD"/>
    <n v="1427485395"/>
    <n v="1423600995"/>
    <b v="1"/>
    <n v="15"/>
    <b v="0"/>
    <x v="20"/>
    <n v="15"/>
    <n v="66.33"/>
    <x v="8"/>
    <x v="20"/>
  </r>
  <r>
    <n v="1779"/>
    <s v="Ozymandias : a photo book"/>
    <s v="Publication of an award-winning photographic series that explores the endless and beautiful dance between creation and destruction."/>
    <n v="6500"/>
    <n v="3986"/>
    <x v="2"/>
    <x v="0"/>
    <s v="USD"/>
    <n v="1472834180"/>
    <n v="1470242180"/>
    <b v="1"/>
    <n v="38"/>
    <b v="0"/>
    <x v="20"/>
    <n v="61"/>
    <n v="104.89"/>
    <x v="8"/>
    <x v="20"/>
  </r>
  <r>
    <n v="1780"/>
    <s v="Native Nation"/>
    <s v="It is time to recognize and give to the indigenus groups the credit they deserve. It is time to understand where we come from."/>
    <n v="6500"/>
    <n v="11923"/>
    <x v="2"/>
    <x v="0"/>
    <s v="USD"/>
    <n v="1467469510"/>
    <n v="1462285510"/>
    <b v="1"/>
    <n v="152"/>
    <b v="0"/>
    <x v="20"/>
    <n v="183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6500"/>
    <n v="1417"/>
    <x v="2"/>
    <x v="0"/>
    <s v="USD"/>
    <n v="1473950945"/>
    <n v="1471272545"/>
    <b v="1"/>
    <n v="24"/>
    <b v="0"/>
    <x v="20"/>
    <n v="22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6500"/>
    <n v="5422"/>
    <x v="2"/>
    <x v="0"/>
    <s v="USD"/>
    <n v="1456062489"/>
    <n v="1453211289"/>
    <b v="1"/>
    <n v="76"/>
    <b v="0"/>
    <x v="20"/>
    <n v="83"/>
    <n v="71.34"/>
    <x v="8"/>
    <x v="20"/>
  </r>
  <r>
    <n v="1783"/>
    <s v="Hues of my Vision"/>
    <s v="My Buddy Spirit and I, Ara, camping full time camera on hand for a bit over nine years. &quot;Hue of my Vision&quot; is our Photo Book."/>
    <n v="6500"/>
    <n v="9477"/>
    <x v="2"/>
    <x v="0"/>
    <s v="USD"/>
    <n v="1432248478"/>
    <n v="1429656478"/>
    <b v="1"/>
    <n v="185"/>
    <b v="0"/>
    <x v="20"/>
    <n v="146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6500"/>
    <n v="1988"/>
    <x v="2"/>
    <x v="0"/>
    <s v="USD"/>
    <n v="1422674700"/>
    <n v="1419954240"/>
    <b v="1"/>
    <n v="33"/>
    <b v="0"/>
    <x v="20"/>
    <n v="31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6500"/>
    <n v="4853"/>
    <x v="2"/>
    <x v="0"/>
    <s v="USD"/>
    <n v="1413417600"/>
    <n v="1410750855"/>
    <b v="1"/>
    <n v="108"/>
    <b v="0"/>
    <x v="20"/>
    <n v="75"/>
    <n v="44.94"/>
    <x v="8"/>
    <x v="20"/>
  </r>
  <r>
    <n v="1786"/>
    <s v="Observations in 6x6"/>
    <s v="A photo book that shows a timeless trip from Portugal to Sri Lanka in a subjective point of view through an old Hasselblad objective."/>
    <n v="6500"/>
    <n v="905"/>
    <x v="2"/>
    <x v="9"/>
    <s v="EUR"/>
    <n v="1418649177"/>
    <n v="1416057177"/>
    <b v="1"/>
    <n v="29"/>
    <b v="0"/>
    <x v="20"/>
    <n v="14"/>
    <n v="31.21"/>
    <x v="8"/>
    <x v="20"/>
  </r>
  <r>
    <n v="1787"/>
    <s v="Alpamayo to Yerupaja"/>
    <s v="Raising awareness to the effects of global warming through photographs of the high mountains of Peru."/>
    <n v="6500"/>
    <n v="1533"/>
    <x v="2"/>
    <x v="0"/>
    <s v="USD"/>
    <n v="1428158637"/>
    <n v="1425570237"/>
    <b v="1"/>
    <n v="24"/>
    <b v="0"/>
    <x v="20"/>
    <n v="24"/>
    <n v="63.88"/>
    <x v="8"/>
    <x v="20"/>
  </r>
  <r>
    <n v="1788"/>
    <s v="Beyond the Pale"/>
    <s v="A photo book celebrating Goths, exploring their lives and giving an insight into what Goth is for them."/>
    <n v="6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645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6350"/>
    <n v="1636"/>
    <x v="2"/>
    <x v="0"/>
    <s v="USD"/>
    <n v="1423152678"/>
    <n v="1420560678"/>
    <b v="1"/>
    <n v="15"/>
    <b v="0"/>
    <x v="20"/>
    <n v="26"/>
    <n v="109.07"/>
    <x v="8"/>
    <x v="20"/>
  </r>
  <r>
    <n v="1791"/>
    <s v="disCover: Napoli"/>
    <s v="For the love of street photography and the beauty of traditional cultures in southern Italy."/>
    <n v="6300"/>
    <n v="107"/>
    <x v="2"/>
    <x v="1"/>
    <s v="GBP"/>
    <n v="1422553565"/>
    <n v="1417369565"/>
    <b v="1"/>
    <n v="4"/>
    <b v="0"/>
    <x v="20"/>
    <n v="2"/>
    <n v="26.75"/>
    <x v="8"/>
    <x v="20"/>
  </r>
  <r>
    <n v="1792"/>
    <s v="Bensinger's: Photographs by Helaine Garren"/>
    <s v="In 1970 Helaine Garren shot a series of images at Bensingerâ€™s Pool Hall in Chicago, Illinois."/>
    <n v="6300"/>
    <n v="15281"/>
    <x v="2"/>
    <x v="0"/>
    <s v="USD"/>
    <n v="1439189940"/>
    <n v="1435970682"/>
    <b v="1"/>
    <n v="139"/>
    <b v="0"/>
    <x v="20"/>
    <n v="243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6048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6000"/>
    <n v="997"/>
    <x v="2"/>
    <x v="0"/>
    <s v="USD"/>
    <n v="1423660422"/>
    <n v="1420636422"/>
    <b v="1"/>
    <n v="18"/>
    <b v="0"/>
    <x v="20"/>
    <n v="17"/>
    <n v="55.39"/>
    <x v="8"/>
    <x v="20"/>
  </r>
  <r>
    <n v="1795"/>
    <s v="THE AFGHANS - A Photo Book"/>
    <s v="A photography book documenting the impact of the ISAF mission on the Afghan people of Mazar-e Sharif."/>
    <n v="6000"/>
    <n v="10846"/>
    <x v="2"/>
    <x v="12"/>
    <s v="EUR"/>
    <n v="1476460800"/>
    <n v="1473922541"/>
    <b v="1"/>
    <n v="81"/>
    <b v="0"/>
    <x v="20"/>
    <n v="181"/>
    <n v="133.9"/>
    <x v="8"/>
    <x v="20"/>
  </r>
  <r>
    <n v="1796"/>
    <s v="Kenema"/>
    <s v="Kenema is a stunning portrait photography book by British Photographer, Peter Dibdin, capturing community life in Kenema, Sierra Leone."/>
    <n v="6000"/>
    <n v="4190"/>
    <x v="2"/>
    <x v="1"/>
    <s v="GBP"/>
    <n v="1469356366"/>
    <n v="1464172366"/>
    <b v="1"/>
    <n v="86"/>
    <b v="0"/>
    <x v="20"/>
    <n v="70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6000"/>
    <n v="6755"/>
    <x v="2"/>
    <x v="0"/>
    <s v="USD"/>
    <n v="1481809189"/>
    <n v="1479217189"/>
    <b v="1"/>
    <n v="140"/>
    <b v="0"/>
    <x v="20"/>
    <n v="113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6000"/>
    <n v="2182"/>
    <x v="2"/>
    <x v="0"/>
    <s v="USD"/>
    <n v="1454572233"/>
    <n v="1449388233"/>
    <b v="1"/>
    <n v="37"/>
    <b v="0"/>
    <x v="20"/>
    <n v="36"/>
    <n v="58.97"/>
    <x v="8"/>
    <x v="20"/>
  </r>
  <r>
    <n v="1799"/>
    <s v="The UnDiscovered Image"/>
    <s v="The UnDiscovered Image, a monthly publication dedicated to photographers."/>
    <n v="6000"/>
    <n v="69.83"/>
    <x v="2"/>
    <x v="1"/>
    <s v="GBP"/>
    <n v="1415740408"/>
    <n v="1414008808"/>
    <b v="1"/>
    <n v="6"/>
    <b v="0"/>
    <x v="20"/>
    <n v="1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6000"/>
    <n v="9460"/>
    <x v="2"/>
    <x v="1"/>
    <s v="GBP"/>
    <n v="1476109970"/>
    <n v="1473517970"/>
    <b v="1"/>
    <n v="113"/>
    <b v="0"/>
    <x v="20"/>
    <n v="158"/>
    <n v="83.72"/>
    <x v="8"/>
    <x v="20"/>
  </r>
  <r>
    <n v="1801"/>
    <s v="Come, Bring, Punish"/>
    <s v="Get involved in Come, Bring, Punish, a new photo book by Ewen Spencer, documenting the European Ballroom scene and the life around it"/>
    <n v="6000"/>
    <n v="2355"/>
    <x v="2"/>
    <x v="1"/>
    <s v="GBP"/>
    <n v="1450181400"/>
    <n v="1447429868"/>
    <b v="1"/>
    <n v="37"/>
    <b v="0"/>
    <x v="20"/>
    <n v="39"/>
    <n v="63.65"/>
    <x v="8"/>
    <x v="20"/>
  </r>
  <r>
    <n v="1802"/>
    <s v="Out Of The Dark"/>
    <s v="Inner Darkness turned into a photobook. Personal work i shot during my recovery...in Berlin."/>
    <n v="6000"/>
    <n v="1697"/>
    <x v="2"/>
    <x v="12"/>
    <s v="EUR"/>
    <n v="1435442340"/>
    <n v="1433416830"/>
    <b v="1"/>
    <n v="18"/>
    <b v="0"/>
    <x v="20"/>
    <n v="28"/>
    <n v="94.28"/>
    <x v="8"/>
    <x v="20"/>
  </r>
  <r>
    <n v="1803"/>
    <s v="On the Verge, the book."/>
    <s v="Photographs capture fleeting experiences, where childhood is our past and adulthood is our future. In between. On the verge."/>
    <n v="6000"/>
    <n v="5390"/>
    <x v="2"/>
    <x v="0"/>
    <s v="USD"/>
    <n v="1423878182"/>
    <n v="1421199782"/>
    <b v="1"/>
    <n v="75"/>
    <b v="0"/>
    <x v="20"/>
    <n v="90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6000"/>
    <n v="5452"/>
    <x v="2"/>
    <x v="0"/>
    <s v="USD"/>
    <n v="1447521404"/>
    <n v="1444061804"/>
    <b v="1"/>
    <n v="52"/>
    <b v="0"/>
    <x v="20"/>
    <n v="91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6000"/>
    <n v="8191"/>
    <x v="2"/>
    <x v="12"/>
    <s v="EUR"/>
    <n v="1443808800"/>
    <n v="1441048658"/>
    <b v="1"/>
    <n v="122"/>
    <b v="0"/>
    <x v="20"/>
    <n v="137"/>
    <n v="67.14"/>
    <x v="8"/>
    <x v="20"/>
  </r>
  <r>
    <n v="1806"/>
    <s v="American Presidents Naked"/>
    <s v="Join me in publishing an amazing and unprecedented book with full frontal photopraphs of 8 American Presidents Naked"/>
    <n v="6000"/>
    <n v="591"/>
    <x v="2"/>
    <x v="1"/>
    <s v="GBP"/>
    <n v="1412090349"/>
    <n v="1409066349"/>
    <b v="1"/>
    <n v="8"/>
    <b v="0"/>
    <x v="20"/>
    <n v="10"/>
    <n v="73.88"/>
    <x v="8"/>
    <x v="20"/>
  </r>
  <r>
    <n v="1807"/>
    <s v="Anywhere but Here"/>
    <s v="I want to explore alternative cultures and lifestyles in America."/>
    <n v="6000"/>
    <n v="553"/>
    <x v="2"/>
    <x v="0"/>
    <s v="USD"/>
    <n v="1411868313"/>
    <n v="1409276313"/>
    <b v="1"/>
    <n v="8"/>
    <b v="0"/>
    <x v="20"/>
    <n v="9"/>
    <n v="69.13"/>
    <x v="8"/>
    <x v="20"/>
  </r>
  <r>
    <n v="1808"/>
    <s v="An Iranian Journey"/>
    <s v="An Iranian Journey exposes the duality of life in modern Iran where youth navigate a thicket of Islamic laws and customs to live freely"/>
    <n v="6000"/>
    <n v="11594"/>
    <x v="2"/>
    <x v="0"/>
    <s v="USD"/>
    <n v="1486830030"/>
    <n v="1483806030"/>
    <b v="1"/>
    <n v="96"/>
    <b v="0"/>
    <x v="20"/>
    <n v="193"/>
    <n v="120.77"/>
    <x v="8"/>
    <x v="20"/>
  </r>
  <r>
    <n v="1809"/>
    <s v="Hamilton: A Different Perspective"/>
    <s v="A stunning photo book highlighting the visual diversity of the City of Hamilton and showcasing it in a new light."/>
    <n v="6000"/>
    <n v="380"/>
    <x v="2"/>
    <x v="5"/>
    <s v="CAD"/>
    <n v="1425246439"/>
    <n v="1422222439"/>
    <b v="1"/>
    <n v="9"/>
    <b v="0"/>
    <x v="20"/>
    <n v="6"/>
    <n v="42.22"/>
    <x v="8"/>
    <x v="20"/>
  </r>
  <r>
    <n v="1810"/>
    <s v="Film Speed"/>
    <s v="Film Speed is a series of Zines focusing on architecture shot completely on 35 and 120mm film."/>
    <n v="6000"/>
    <n v="15"/>
    <x v="2"/>
    <x v="0"/>
    <s v="USD"/>
    <n v="1408657826"/>
    <n v="1407621026"/>
    <b v="0"/>
    <n v="2"/>
    <b v="0"/>
    <x v="20"/>
    <n v="0"/>
    <n v="7.5"/>
    <x v="8"/>
    <x v="20"/>
  </r>
  <r>
    <n v="1811"/>
    <s v="The Year of Sunsets"/>
    <s v="A collection of 365 color photographs of sunsets in 2014, beautifully presented in a hardcover book."/>
    <n v="6000"/>
    <n v="40"/>
    <x v="2"/>
    <x v="0"/>
    <s v="USD"/>
    <n v="1414123200"/>
    <n v="1408962270"/>
    <b v="0"/>
    <n v="26"/>
    <b v="0"/>
    <x v="20"/>
    <n v="1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000"/>
    <n v="865"/>
    <x v="2"/>
    <x v="1"/>
    <s v="GBP"/>
    <n v="1467531536"/>
    <n v="1464939536"/>
    <b v="0"/>
    <n v="23"/>
    <b v="0"/>
    <x v="20"/>
    <n v="14"/>
    <n v="37.61"/>
    <x v="8"/>
    <x v="20"/>
  </r>
  <r>
    <n v="1813"/>
    <s v="Libya : The Lost Days"/>
    <s v="This project aims to document, Libyan photographic history; through both print and artisan mediums ."/>
    <n v="600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6000"/>
    <n v="5902"/>
    <x v="2"/>
    <x v="1"/>
    <s v="GBP"/>
    <n v="1425108736"/>
    <n v="1422516736"/>
    <b v="0"/>
    <n v="140"/>
    <b v="0"/>
    <x v="20"/>
    <n v="98"/>
    <n v="42.16"/>
    <x v="8"/>
    <x v="20"/>
  </r>
  <r>
    <n v="1815"/>
    <s v="Texas to Florida"/>
    <s v="Photographic roadtrip from Dallas/Ft Worth, Texas to Florida's beaches. A summer photography roadtrip project to include 5 states."/>
    <n v="6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6000"/>
    <n v="509"/>
    <x v="2"/>
    <x v="16"/>
    <s v="CHF"/>
    <n v="1469473200"/>
    <n v="1467061303"/>
    <b v="0"/>
    <n v="6"/>
    <b v="0"/>
    <x v="20"/>
    <n v="8"/>
    <n v="84.83"/>
    <x v="8"/>
    <x v="20"/>
  </r>
  <r>
    <n v="1817"/>
    <s v="Through the Lens of Jerry Gustafson"/>
    <s v="Hundreds of breathtaking rodeo photographs collected in a beautiful coffee table book."/>
    <n v="6000"/>
    <n v="9419"/>
    <x v="2"/>
    <x v="0"/>
    <s v="USD"/>
    <n v="1485759540"/>
    <n v="1480607607"/>
    <b v="0"/>
    <n v="100"/>
    <b v="0"/>
    <x v="20"/>
    <n v="157"/>
    <n v="94.19"/>
    <x v="8"/>
    <x v="20"/>
  </r>
  <r>
    <n v="1818"/>
    <s v="Give Me Your Goofy-ist"/>
    <s v="We are all different, this is a way to honor and celebrate the authenticity in being different."/>
    <n v="6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6000"/>
    <n v="25"/>
    <x v="2"/>
    <x v="0"/>
    <s v="USD"/>
    <n v="1406743396"/>
    <n v="1404151396"/>
    <b v="0"/>
    <n v="4"/>
    <b v="0"/>
    <x v="20"/>
    <n v="0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6000"/>
    <n v="1707"/>
    <x v="2"/>
    <x v="0"/>
    <s v="USD"/>
    <n v="1427850090"/>
    <n v="1425261690"/>
    <b v="0"/>
    <n v="8"/>
    <b v="0"/>
    <x v="20"/>
    <n v="28"/>
    <n v="213.38"/>
    <x v="8"/>
    <x v="20"/>
  </r>
  <r>
    <n v="1821"/>
    <s v="Glass Cloud on the road!"/>
    <s v="Glass Cloud tour dates are already beginning to pile up. They are turning to YOU to help get them from town to town."/>
    <n v="6000"/>
    <n v="3372.25"/>
    <x v="0"/>
    <x v="0"/>
    <s v="USD"/>
    <n v="1330760367"/>
    <n v="1326872367"/>
    <b v="0"/>
    <n v="57"/>
    <b v="1"/>
    <x v="11"/>
    <n v="56"/>
    <n v="59.16"/>
    <x v="4"/>
    <x v="11"/>
  </r>
  <r>
    <n v="1822"/>
    <s v="Wood Butcher's new music video- I Don't Wanna Party"/>
    <s v="Wood Butcher needs your help to make this happen. Buy a CD, support local music!"/>
    <n v="6000"/>
    <n v="300"/>
    <x v="0"/>
    <x v="5"/>
    <s v="CAD"/>
    <n v="1391194860"/>
    <n v="1388084862"/>
    <b v="0"/>
    <n v="11"/>
    <b v="1"/>
    <x v="11"/>
    <n v="5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6000"/>
    <n v="811"/>
    <x v="0"/>
    <x v="0"/>
    <s v="USD"/>
    <n v="1351095976"/>
    <n v="1348503976"/>
    <b v="0"/>
    <n v="33"/>
    <b v="1"/>
    <x v="11"/>
    <n v="14"/>
    <n v="24.58"/>
    <x v="4"/>
    <x v="11"/>
  </r>
  <r>
    <n v="1824"/>
    <s v="Tin Man's Broken Wisdom Fund"/>
    <s v="cd fund raiser"/>
    <n v="6000"/>
    <n v="3002"/>
    <x v="0"/>
    <x v="0"/>
    <s v="USD"/>
    <n v="1389146880"/>
    <n v="1387403967"/>
    <b v="0"/>
    <n v="40"/>
    <b v="1"/>
    <x v="11"/>
    <n v="5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6000"/>
    <n v="2101"/>
    <x v="0"/>
    <x v="0"/>
    <s v="USD"/>
    <n v="1373572903"/>
    <n v="1371585703"/>
    <b v="0"/>
    <n v="50"/>
    <b v="1"/>
    <x v="11"/>
    <n v="35"/>
    <n v="42.02"/>
    <x v="4"/>
    <x v="11"/>
  </r>
  <r>
    <n v="1826"/>
    <s v="BEAR GHOST! Professional Recording! Yay!"/>
    <s v="Hear your favorite Bear Ghost in eargasmic quality!"/>
    <n v="6000"/>
    <n v="2020"/>
    <x v="0"/>
    <x v="0"/>
    <s v="USD"/>
    <n v="1392675017"/>
    <n v="1390083017"/>
    <b v="0"/>
    <n v="38"/>
    <b v="1"/>
    <x v="11"/>
    <n v="34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6000"/>
    <n v="8053"/>
    <x v="0"/>
    <x v="0"/>
    <s v="USD"/>
    <n v="1299138561"/>
    <n v="1294818561"/>
    <b v="0"/>
    <n v="96"/>
    <b v="1"/>
    <x v="11"/>
    <n v="134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6000"/>
    <n v="20032"/>
    <x v="0"/>
    <x v="0"/>
    <s v="USD"/>
    <n v="1399672800"/>
    <n v="1396906530"/>
    <b v="0"/>
    <n v="48"/>
    <b v="1"/>
    <x v="11"/>
    <n v="334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6000"/>
    <n v="2500.25"/>
    <x v="0"/>
    <x v="0"/>
    <s v="USD"/>
    <n v="1295647200"/>
    <n v="1291428371"/>
    <b v="0"/>
    <n v="33"/>
    <b v="1"/>
    <x v="11"/>
    <n v="42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6000"/>
    <n v="15230"/>
    <x v="0"/>
    <x v="0"/>
    <s v="USD"/>
    <n v="1393259107"/>
    <n v="1390667107"/>
    <b v="0"/>
    <n v="226"/>
    <b v="1"/>
    <x v="11"/>
    <n v="254"/>
    <n v="67.39"/>
    <x v="4"/>
    <x v="11"/>
  </r>
  <r>
    <n v="1831"/>
    <s v="Darling Waste Trailer Bail Out!"/>
    <s v="After a 2 year Odyssey, Darling Waste's trailer is still not home! We need $3,500 to get it through U.S. Customs!"/>
    <n v="6000"/>
    <n v="1030"/>
    <x v="0"/>
    <x v="0"/>
    <s v="USD"/>
    <n v="1336866863"/>
    <n v="1335570863"/>
    <b v="0"/>
    <n v="14"/>
    <b v="1"/>
    <x v="11"/>
    <n v="17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6000"/>
    <n v="500"/>
    <x v="0"/>
    <x v="0"/>
    <s v="USD"/>
    <n v="1299243427"/>
    <n v="1296651427"/>
    <b v="0"/>
    <n v="20"/>
    <b v="1"/>
    <x v="11"/>
    <n v="8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6000"/>
    <n v="1050"/>
    <x v="0"/>
    <x v="0"/>
    <s v="USD"/>
    <n v="1362211140"/>
    <n v="1359421403"/>
    <b v="0"/>
    <n v="25"/>
    <b v="1"/>
    <x v="11"/>
    <n v="18"/>
    <n v="42"/>
    <x v="4"/>
    <x v="11"/>
  </r>
  <r>
    <n v="1834"/>
    <s v="TDJ - All Part of the Plan EP/Tour"/>
    <s v="Help us fund our first tour and promote our new EP!"/>
    <n v="6000"/>
    <n v="11805"/>
    <x v="0"/>
    <x v="0"/>
    <s v="USD"/>
    <n v="1422140895"/>
    <n v="1418684895"/>
    <b v="0"/>
    <n v="90"/>
    <b v="1"/>
    <x v="11"/>
    <n v="197"/>
    <n v="131.16999999999999"/>
    <x v="4"/>
    <x v="11"/>
  </r>
  <r>
    <n v="1835"/>
    <s v="DIRTY LITTLE REBEL EP"/>
    <s v="WE ARE A HARD ROCK/PUNK BAND SEEKING FUNDS TO RECORD A NEW EP. _x000a__x000a_https://www.reverbnation.com/dirtylittlerebel"/>
    <n v="6000"/>
    <n v="520"/>
    <x v="0"/>
    <x v="1"/>
    <s v="GBP"/>
    <n v="1459439471"/>
    <n v="1456851071"/>
    <b v="0"/>
    <n v="11"/>
    <b v="1"/>
    <x v="11"/>
    <n v="9"/>
    <n v="47.27"/>
    <x v="4"/>
    <x v="11"/>
  </r>
  <r>
    <n v="1836"/>
    <s v="KICKSTART OUR &lt;+3"/>
    <s v="Help fund our 2013 Sound &amp; Lighting Touring rig!"/>
    <n v="6000"/>
    <n v="10017"/>
    <x v="0"/>
    <x v="0"/>
    <s v="USD"/>
    <n v="1361129129"/>
    <n v="1359660329"/>
    <b v="0"/>
    <n v="55"/>
    <b v="1"/>
    <x v="11"/>
    <n v="16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0"/>
    <n v="1841"/>
    <x v="0"/>
    <x v="0"/>
    <s v="USD"/>
    <n v="1332029335"/>
    <n v="1326848935"/>
    <b v="0"/>
    <n v="30"/>
    <b v="1"/>
    <x v="11"/>
    <n v="31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6000"/>
    <n v="1001.49"/>
    <x v="0"/>
    <x v="0"/>
    <s v="USD"/>
    <n v="1317438000"/>
    <n v="1314989557"/>
    <b v="0"/>
    <n v="28"/>
    <b v="1"/>
    <x v="11"/>
    <n v="17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6000"/>
    <n v="2053"/>
    <x v="0"/>
    <x v="0"/>
    <s v="USD"/>
    <n v="1475342382"/>
    <n v="1472750382"/>
    <b v="0"/>
    <n v="45"/>
    <b v="1"/>
    <x v="11"/>
    <n v="34"/>
    <n v="45.62"/>
    <x v="4"/>
    <x v="11"/>
  </r>
  <r>
    <n v="1840"/>
    <s v="City of the Weak on Tour!"/>
    <s v="St. Paul five-piece band City of the Weak hits the road May 9th, heading for Ft. Lauderdale to attend the Driven Music Conference!"/>
    <n v="6000"/>
    <n v="980"/>
    <x v="0"/>
    <x v="0"/>
    <s v="USD"/>
    <n v="1367902740"/>
    <n v="1366251510"/>
    <b v="0"/>
    <n v="13"/>
    <b v="1"/>
    <x v="11"/>
    <n v="16"/>
    <n v="75.38"/>
    <x v="4"/>
    <x v="11"/>
  </r>
  <r>
    <n v="1841"/>
    <s v="Hydra Effect Debut EP"/>
    <s v="Hard Rock with a Positive Message. Help us fund, release and promote our debut EP!"/>
    <n v="6000"/>
    <n v="2035"/>
    <x v="0"/>
    <x v="0"/>
    <s v="USD"/>
    <n v="1400561940"/>
    <n v="1397679445"/>
    <b v="0"/>
    <n v="40"/>
    <b v="1"/>
    <x v="11"/>
    <n v="34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6000"/>
    <n v="2505"/>
    <x v="0"/>
    <x v="0"/>
    <s v="USD"/>
    <n v="1425275940"/>
    <n v="1422371381"/>
    <b v="0"/>
    <n v="21"/>
    <b v="1"/>
    <x v="11"/>
    <n v="42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6000"/>
    <n v="12400.61"/>
    <x v="0"/>
    <x v="0"/>
    <s v="USD"/>
    <n v="1298245954"/>
    <n v="1295653954"/>
    <b v="0"/>
    <n v="134"/>
    <b v="1"/>
    <x v="11"/>
    <n v="207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6000"/>
    <n v="1521"/>
    <x v="0"/>
    <x v="0"/>
    <s v="USD"/>
    <n v="1307761200"/>
    <n v="1304464914"/>
    <b v="0"/>
    <n v="20"/>
    <b v="1"/>
    <x v="11"/>
    <n v="25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6000"/>
    <n v="1000"/>
    <x v="0"/>
    <x v="0"/>
    <s v="USD"/>
    <n v="1466139300"/>
    <n v="1464854398"/>
    <b v="0"/>
    <n v="19"/>
    <b v="1"/>
    <x v="11"/>
    <n v="17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6000"/>
    <n v="20689"/>
    <x v="0"/>
    <x v="0"/>
    <s v="USD"/>
    <n v="1355585777"/>
    <n v="1352993777"/>
    <b v="0"/>
    <n v="209"/>
    <b v="1"/>
    <x v="11"/>
    <n v="345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6000"/>
    <n v="3022"/>
    <x v="0"/>
    <x v="0"/>
    <s v="USD"/>
    <n v="1429594832"/>
    <n v="1427780432"/>
    <b v="0"/>
    <n v="38"/>
    <b v="1"/>
    <x v="11"/>
    <n v="5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6000"/>
    <n v="3221"/>
    <x v="0"/>
    <x v="0"/>
    <s v="USD"/>
    <n v="1312095540"/>
    <n v="1306608888"/>
    <b v="0"/>
    <n v="24"/>
    <b v="1"/>
    <x v="11"/>
    <n v="54"/>
    <n v="134.21"/>
    <x v="4"/>
    <x v="11"/>
  </r>
  <r>
    <n v="1849"/>
    <s v="Release the Skyline Album"/>
    <s v="Release the Skylines is a small, local Cleveland metal band looking to record an album."/>
    <n v="6000"/>
    <n v="301"/>
    <x v="0"/>
    <x v="0"/>
    <s v="USD"/>
    <n v="1350505059"/>
    <n v="1347913059"/>
    <b v="0"/>
    <n v="8"/>
    <b v="1"/>
    <x v="11"/>
    <n v="5"/>
    <n v="37.630000000000003"/>
    <x v="4"/>
    <x v="11"/>
  </r>
  <r>
    <n v="1850"/>
    <s v="WILKES EP"/>
    <s v="WILKES is the solo venture of HighFlightSociety singer / Disciple bassist, Jason Wilkes. This project is to fund the debut 6 song EP."/>
    <n v="6000"/>
    <n v="9137"/>
    <x v="0"/>
    <x v="0"/>
    <s v="USD"/>
    <n v="1405033300"/>
    <n v="1402441300"/>
    <b v="0"/>
    <n v="179"/>
    <b v="1"/>
    <x v="11"/>
    <n v="15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6000"/>
    <n v="1301"/>
    <x v="0"/>
    <x v="0"/>
    <s v="USD"/>
    <n v="1406509200"/>
    <n v="1404769538"/>
    <b v="0"/>
    <n v="26"/>
    <b v="1"/>
    <x v="11"/>
    <n v="22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6000"/>
    <n v="17545"/>
    <x v="0"/>
    <x v="0"/>
    <s v="USD"/>
    <n v="1429920000"/>
    <n v="1426703452"/>
    <b v="0"/>
    <n v="131"/>
    <b v="1"/>
    <x v="11"/>
    <n v="292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6000"/>
    <n v="815"/>
    <x v="0"/>
    <x v="0"/>
    <s v="USD"/>
    <n v="1352860017"/>
    <n v="1348536417"/>
    <b v="0"/>
    <n v="14"/>
    <b v="1"/>
    <x v="11"/>
    <n v="14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6000"/>
    <n v="15318.55"/>
    <x v="0"/>
    <x v="0"/>
    <s v="USD"/>
    <n v="1369355437"/>
    <n v="1366763437"/>
    <b v="0"/>
    <n v="174"/>
    <b v="1"/>
    <x v="11"/>
    <n v="255"/>
    <n v="88.04"/>
    <x v="4"/>
    <x v="11"/>
  </r>
  <r>
    <n v="1855"/>
    <s v="Motion Device Debut EP"/>
    <s v="11 year old Sara &amp; Motion Device want rock &amp; metal fans all over the world to unite and join the ROCK REVOLUTION!!!"/>
    <n v="6000"/>
    <n v="13480.16"/>
    <x v="0"/>
    <x v="5"/>
    <s v="CAD"/>
    <n v="1389012940"/>
    <n v="1385124940"/>
    <b v="0"/>
    <n v="191"/>
    <b v="1"/>
    <x v="11"/>
    <n v="225"/>
    <n v="70.58"/>
    <x v="4"/>
    <x v="11"/>
  </r>
  <r>
    <n v="1856"/>
    <s v="Lazy Sunday"/>
    <s v="We are an independent band who needs your help for the production of our new album, so we can share our music with you lovely people :)"/>
    <n v="6000"/>
    <n v="2025"/>
    <x v="0"/>
    <x v="0"/>
    <s v="USD"/>
    <n v="1405715472"/>
    <n v="1403901072"/>
    <b v="0"/>
    <n v="38"/>
    <b v="1"/>
    <x v="11"/>
    <n v="34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6000"/>
    <n v="3000"/>
    <x v="0"/>
    <x v="0"/>
    <s v="USD"/>
    <n v="1410546413"/>
    <n v="1407954413"/>
    <b v="0"/>
    <n v="22"/>
    <b v="1"/>
    <x v="11"/>
    <n v="5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6000"/>
    <n v="6041.55"/>
    <x v="0"/>
    <x v="0"/>
    <s v="USD"/>
    <n v="1324014521"/>
    <n v="1318826921"/>
    <b v="0"/>
    <n v="149"/>
    <b v="1"/>
    <x v="11"/>
    <n v="101"/>
    <n v="40.549999999999997"/>
    <x v="4"/>
    <x v="11"/>
  </r>
  <r>
    <n v="1859"/>
    <s v="Queen Kwong Tour to London and Paris"/>
    <s v="Queen Kwong is going ON TOUR to London and Paris!"/>
    <n v="6000"/>
    <n v="3955"/>
    <x v="0"/>
    <x v="0"/>
    <s v="USD"/>
    <n v="1316716129"/>
    <n v="1314124129"/>
    <b v="0"/>
    <n v="56"/>
    <b v="1"/>
    <x v="11"/>
    <n v="66"/>
    <n v="70.63"/>
    <x v="4"/>
    <x v="11"/>
  </r>
  <r>
    <n v="1860"/>
    <s v="A Simple Complex's 2013 CD Release Party DVD"/>
    <s v="ASC had a one-of-a-kind CD release party in 2013, and we want to share it with the world - in DVD format!"/>
    <n v="6000"/>
    <n v="1001"/>
    <x v="0"/>
    <x v="0"/>
    <s v="USD"/>
    <n v="1391706084"/>
    <n v="1389891684"/>
    <b v="0"/>
    <n v="19"/>
    <b v="1"/>
    <x v="11"/>
    <n v="1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6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6000"/>
    <n v="1455"/>
    <x v="2"/>
    <x v="0"/>
    <s v="USD"/>
    <n v="1488958200"/>
    <n v="1484912974"/>
    <b v="0"/>
    <n v="16"/>
    <b v="0"/>
    <x v="18"/>
    <n v="24"/>
    <n v="90.94"/>
    <x v="6"/>
    <x v="18"/>
  </r>
  <r>
    <n v="1863"/>
    <s v="Project: 20M813"/>
    <s v="This is an Android game where you take control of the zombies and try to eat your way to world domination!"/>
    <n v="60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000"/>
    <n v="2788"/>
    <x v="2"/>
    <x v="0"/>
    <s v="USD"/>
    <n v="1399223500"/>
    <n v="1396631500"/>
    <b v="0"/>
    <n v="48"/>
    <b v="0"/>
    <x v="18"/>
    <n v="46"/>
    <n v="58.08"/>
    <x v="6"/>
    <x v="18"/>
  </r>
  <r>
    <n v="1865"/>
    <s v="THE RUNNING GAME"/>
    <s v="This game is an alternative to the boring morning jogs This game will make you excited to workout Following elite footballer movements!"/>
    <n v="6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6000"/>
    <n v="125"/>
    <x v="2"/>
    <x v="0"/>
    <s v="USD"/>
    <n v="1488340800"/>
    <n v="1483768497"/>
    <b v="0"/>
    <n v="2"/>
    <b v="0"/>
    <x v="18"/>
    <n v="2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6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6000"/>
    <n v="1217"/>
    <x v="2"/>
    <x v="0"/>
    <s v="USD"/>
    <n v="1450166340"/>
    <n v="1448044925"/>
    <b v="0"/>
    <n v="17"/>
    <b v="0"/>
    <x v="18"/>
    <n v="20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6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6000"/>
    <n v="361"/>
    <x v="2"/>
    <x v="0"/>
    <s v="USD"/>
    <n v="1454213820"/>
    <n v="1451723535"/>
    <b v="0"/>
    <n v="11"/>
    <b v="0"/>
    <x v="18"/>
    <n v="6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000"/>
    <n v="4666"/>
    <x v="2"/>
    <x v="0"/>
    <s v="USD"/>
    <n v="1416512901"/>
    <n v="1413053301"/>
    <b v="0"/>
    <n v="95"/>
    <b v="0"/>
    <x v="18"/>
    <n v="78"/>
    <n v="49.12"/>
    <x v="6"/>
    <x v="18"/>
  </r>
  <r>
    <n v="1872"/>
    <s v="ZombieTime!"/>
    <s v="A Top-View Action game where you play as Bob, the FIRST zombie to rise from the grave. Bring chaos to town, feast and don't die again."/>
    <n v="6000"/>
    <n v="212"/>
    <x v="2"/>
    <x v="0"/>
    <s v="USD"/>
    <n v="1435633602"/>
    <n v="1433041602"/>
    <b v="0"/>
    <n v="13"/>
    <b v="0"/>
    <x v="18"/>
    <n v="4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6000"/>
    <n v="36"/>
    <x v="2"/>
    <x v="5"/>
    <s v="CAD"/>
    <n v="1436373900"/>
    <n v="1433861210"/>
    <b v="0"/>
    <n v="2"/>
    <b v="0"/>
    <x v="18"/>
    <n v="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6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6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600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0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5999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875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862"/>
    <n v="1004"/>
    <x v="2"/>
    <x v="1"/>
    <s v="GBP"/>
    <n v="1459341380"/>
    <n v="1456839380"/>
    <b v="0"/>
    <n v="24"/>
    <b v="0"/>
    <x v="18"/>
    <n v="17"/>
    <n v="41.83"/>
    <x v="6"/>
    <x v="18"/>
  </r>
  <r>
    <n v="1881"/>
    <s v="Story Rock by The Jolly Llamas -- Our First Album!"/>
    <s v="We're now raising money to produce a music video. Those who donate get a vote in deciding which song!"/>
    <n v="5845"/>
    <n v="3453.69"/>
    <x v="0"/>
    <x v="0"/>
    <s v="USD"/>
    <n v="1425955189"/>
    <n v="1423366789"/>
    <b v="0"/>
    <n v="70"/>
    <b v="1"/>
    <x v="14"/>
    <n v="59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5800"/>
    <n v="3380"/>
    <x v="0"/>
    <x v="0"/>
    <s v="USD"/>
    <n v="1341964080"/>
    <n v="1339109212"/>
    <b v="0"/>
    <n v="81"/>
    <b v="1"/>
    <x v="14"/>
    <n v="58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5800"/>
    <n v="1047"/>
    <x v="0"/>
    <x v="0"/>
    <s v="USD"/>
    <n v="1333921508"/>
    <n v="1331333108"/>
    <b v="0"/>
    <n v="32"/>
    <b v="1"/>
    <x v="14"/>
    <n v="18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5800"/>
    <n v="1351"/>
    <x v="0"/>
    <x v="0"/>
    <s v="USD"/>
    <n v="1354017600"/>
    <n v="1350967535"/>
    <b v="0"/>
    <n v="26"/>
    <b v="1"/>
    <x v="14"/>
    <n v="23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5600"/>
    <n v="5322"/>
    <x v="0"/>
    <x v="0"/>
    <s v="USD"/>
    <n v="1344636000"/>
    <n v="1341800110"/>
    <b v="0"/>
    <n v="105"/>
    <b v="1"/>
    <x v="14"/>
    <n v="95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5555.55"/>
    <n v="1225"/>
    <x v="0"/>
    <x v="0"/>
    <s v="USD"/>
    <n v="1415832338"/>
    <n v="1413236738"/>
    <b v="0"/>
    <n v="29"/>
    <b v="1"/>
    <x v="14"/>
    <n v="2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5500"/>
    <n v="3335"/>
    <x v="0"/>
    <x v="3"/>
    <s v="EUR"/>
    <n v="1449178200"/>
    <n v="1447614732"/>
    <b v="0"/>
    <n v="8"/>
    <b v="1"/>
    <x v="14"/>
    <n v="6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5500"/>
    <n v="4152"/>
    <x v="0"/>
    <x v="0"/>
    <s v="USD"/>
    <n v="1275368340"/>
    <n v="1272692732"/>
    <b v="0"/>
    <n v="89"/>
    <b v="1"/>
    <x v="14"/>
    <n v="75"/>
    <n v="46.65"/>
    <x v="4"/>
    <x v="14"/>
  </r>
  <r>
    <n v="1889"/>
    <s v="LittleBear"/>
    <s v="Sweeping epic melodies. I want to incorporate all my influences into one album I have been writing for 90 days now and ready to record!"/>
    <n v="5500"/>
    <n v="2132"/>
    <x v="0"/>
    <x v="0"/>
    <s v="USD"/>
    <n v="1363024946"/>
    <n v="1359140546"/>
    <b v="0"/>
    <n v="44"/>
    <b v="1"/>
    <x v="14"/>
    <n v="39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5500"/>
    <n v="17350.13"/>
    <x v="0"/>
    <x v="0"/>
    <s v="USD"/>
    <n v="1355597528"/>
    <n v="1353005528"/>
    <b v="0"/>
    <n v="246"/>
    <b v="1"/>
    <x v="14"/>
    <n v="31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5500"/>
    <n v="10555"/>
    <x v="0"/>
    <x v="0"/>
    <s v="USD"/>
    <n v="1279778400"/>
    <n v="1275851354"/>
    <b v="0"/>
    <n v="120"/>
    <b v="1"/>
    <x v="14"/>
    <n v="192"/>
    <n v="87.96"/>
    <x v="4"/>
    <x v="14"/>
  </r>
  <r>
    <n v="1892"/>
    <s v="Nemes wants you to be able to hear their new songs!"/>
    <s v="Nemes has just recorded a new album and is raising $500 to get it mixed and mastered professionally."/>
    <n v="5500"/>
    <n v="683"/>
    <x v="0"/>
    <x v="0"/>
    <s v="USD"/>
    <n v="1307459881"/>
    <n v="1304867881"/>
    <b v="0"/>
    <n v="26"/>
    <b v="1"/>
    <x v="14"/>
    <n v="12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5500"/>
    <n v="2600"/>
    <x v="0"/>
    <x v="0"/>
    <s v="USD"/>
    <n v="1302926340"/>
    <n v="1301524585"/>
    <b v="0"/>
    <n v="45"/>
    <b v="1"/>
    <x v="14"/>
    <n v="47"/>
    <n v="57.78"/>
    <x v="4"/>
    <x v="14"/>
  </r>
  <r>
    <n v="1894"/>
    <s v="Help me release my first 3 song EP!!"/>
    <s v="Im trying to raise $1000 for a 3 song EP in a studio!"/>
    <n v="5500"/>
    <n v="1145"/>
    <x v="0"/>
    <x v="0"/>
    <s v="USD"/>
    <n v="1329082983"/>
    <n v="1326404583"/>
    <b v="0"/>
    <n v="20"/>
    <b v="1"/>
    <x v="14"/>
    <n v="2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5500"/>
    <n v="9228"/>
    <x v="0"/>
    <x v="0"/>
    <s v="USD"/>
    <n v="1445363722"/>
    <n v="1442771722"/>
    <b v="0"/>
    <n v="47"/>
    <b v="1"/>
    <x v="14"/>
    <n v="168"/>
    <n v="196.34"/>
    <x v="4"/>
    <x v="14"/>
  </r>
  <r>
    <n v="1896"/>
    <s v="the bridge"/>
    <s v="My barely anticipated second album of self produced songs is ready to go.  Just need a little help to cover mastering, artwork etc."/>
    <n v="5500"/>
    <n v="559"/>
    <x v="0"/>
    <x v="0"/>
    <s v="USD"/>
    <n v="1334250165"/>
    <n v="1331658165"/>
    <b v="0"/>
    <n v="13"/>
    <b v="1"/>
    <x v="14"/>
    <n v="10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5500"/>
    <n v="6506"/>
    <x v="0"/>
    <x v="0"/>
    <s v="USD"/>
    <n v="1393966800"/>
    <n v="1392040806"/>
    <b v="0"/>
    <n v="183"/>
    <b v="1"/>
    <x v="14"/>
    <n v="118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5500"/>
    <n v="1445"/>
    <x v="0"/>
    <x v="0"/>
    <s v="USD"/>
    <n v="1454349600"/>
    <n v="1451277473"/>
    <b v="0"/>
    <n v="21"/>
    <b v="1"/>
    <x v="14"/>
    <n v="26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5500"/>
    <n v="1200"/>
    <x v="0"/>
    <x v="0"/>
    <s v="USD"/>
    <n v="1427319366"/>
    <n v="1424730966"/>
    <b v="0"/>
    <n v="42"/>
    <b v="1"/>
    <x v="14"/>
    <n v="22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5500"/>
    <n v="2734.11"/>
    <x v="0"/>
    <x v="0"/>
    <s v="USD"/>
    <n v="1349517540"/>
    <n v="1347137731"/>
    <b v="0"/>
    <n v="54"/>
    <b v="1"/>
    <x v="14"/>
    <n v="50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5500"/>
    <n v="2670"/>
    <x v="2"/>
    <x v="1"/>
    <s v="GBP"/>
    <n v="1432299600"/>
    <n v="1429707729"/>
    <b v="0"/>
    <n v="25"/>
    <b v="0"/>
    <x v="29"/>
    <n v="49"/>
    <n v="106.8"/>
    <x v="2"/>
    <x v="29"/>
  </r>
  <r>
    <n v="1902"/>
    <s v="Cardboard reality"/>
    <s v="Virtual reality is expensive, here is the solution. I've created a VR device out of cardboard. I present: World's cheapest VR Device."/>
    <n v="5500"/>
    <n v="12"/>
    <x v="2"/>
    <x v="9"/>
    <s v="EUR"/>
    <n v="1425495447"/>
    <n v="1422903447"/>
    <b v="0"/>
    <n v="3"/>
    <b v="0"/>
    <x v="29"/>
    <n v="0"/>
    <n v="4"/>
    <x v="2"/>
    <x v="29"/>
  </r>
  <r>
    <n v="1903"/>
    <s v="MiPointer"/>
    <s v="A cool smart laser pointer for presenting professionals. Unique by design, widest functional coverage for both IOS and Android."/>
    <n v="5500"/>
    <n v="1398"/>
    <x v="2"/>
    <x v="0"/>
    <s v="USD"/>
    <n v="1485541791"/>
    <n v="1480357791"/>
    <b v="0"/>
    <n v="41"/>
    <b v="0"/>
    <x v="29"/>
    <n v="25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500"/>
    <n v="50"/>
    <x v="2"/>
    <x v="0"/>
    <s v="USD"/>
    <n v="1451752021"/>
    <n v="1447864021"/>
    <b v="0"/>
    <n v="2"/>
    <b v="0"/>
    <x v="29"/>
    <n v="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5500"/>
    <n v="42"/>
    <x v="2"/>
    <x v="0"/>
    <s v="USD"/>
    <n v="1410127994"/>
    <n v="1407535994"/>
    <b v="0"/>
    <n v="4"/>
    <b v="0"/>
    <x v="29"/>
    <n v="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500"/>
    <n v="21380"/>
    <x v="2"/>
    <x v="0"/>
    <s v="USD"/>
    <n v="1466697983"/>
    <n v="1464105983"/>
    <b v="0"/>
    <n v="99"/>
    <b v="0"/>
    <x v="29"/>
    <n v="389"/>
    <n v="215.96"/>
    <x v="2"/>
    <x v="29"/>
  </r>
  <r>
    <n v="1907"/>
    <s v="Litter-Buddy"/>
    <s v="Litter-Buddy is great economical alternative to leading pet waste disposal systems with cartridge bag elements."/>
    <n v="5500"/>
    <n v="85"/>
    <x v="2"/>
    <x v="0"/>
    <s v="USD"/>
    <n v="1400853925"/>
    <n v="1399557925"/>
    <b v="0"/>
    <n v="4"/>
    <b v="0"/>
    <x v="29"/>
    <n v="2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5500"/>
    <n v="433"/>
    <x v="2"/>
    <x v="0"/>
    <s v="USD"/>
    <n v="1483048900"/>
    <n v="1480456900"/>
    <b v="0"/>
    <n v="4"/>
    <b v="0"/>
    <x v="29"/>
    <n v="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5500"/>
    <n v="4939"/>
    <x v="2"/>
    <x v="0"/>
    <s v="USD"/>
    <n v="1414059479"/>
    <n v="1411467479"/>
    <b v="0"/>
    <n v="38"/>
    <b v="0"/>
    <x v="29"/>
    <n v="90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5500"/>
    <n v="33486"/>
    <x v="2"/>
    <x v="9"/>
    <s v="EUR"/>
    <n v="1446331500"/>
    <n v="1442531217"/>
    <b v="0"/>
    <n v="285"/>
    <b v="0"/>
    <x v="29"/>
    <n v="609"/>
    <n v="117.49"/>
    <x v="2"/>
    <x v="29"/>
  </r>
  <r>
    <n v="1911"/>
    <s v="Charge Furniture"/>
    <s v="Charge furniture, making it simple and comfortable to charge your USB devices without leaving the comfort of your couch or armchair"/>
    <n v="5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500"/>
    <n v="2965"/>
    <x v="2"/>
    <x v="0"/>
    <s v="USD"/>
    <n v="1433395560"/>
    <n v="1430803560"/>
    <b v="0"/>
    <n v="42"/>
    <b v="0"/>
    <x v="29"/>
    <n v="54"/>
    <n v="70.599999999999994"/>
    <x v="2"/>
    <x v="29"/>
  </r>
  <r>
    <n v="1913"/>
    <s v="Tibio - Spreading warmth in everyones home"/>
    <s v="Tibio is a revolutionary new product designed to solve an age old problem."/>
    <n v="5500"/>
    <n v="637"/>
    <x v="2"/>
    <x v="1"/>
    <s v="GBP"/>
    <n v="1412770578"/>
    <n v="1410178578"/>
    <b v="0"/>
    <n v="26"/>
    <b v="0"/>
    <x v="29"/>
    <n v="1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5500"/>
    <n v="60"/>
    <x v="2"/>
    <x v="0"/>
    <s v="USD"/>
    <n v="1414814340"/>
    <n v="1413519073"/>
    <b v="0"/>
    <n v="2"/>
    <b v="0"/>
    <x v="29"/>
    <n v="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500"/>
    <n v="8"/>
    <x v="2"/>
    <x v="0"/>
    <s v="USD"/>
    <n v="1409620222"/>
    <n v="1407892222"/>
    <b v="0"/>
    <n v="4"/>
    <b v="0"/>
    <x v="29"/>
    <n v="0"/>
    <n v="2"/>
    <x v="2"/>
    <x v="29"/>
  </r>
  <r>
    <n v="1916"/>
    <s v="The Paint Can Holder by U.S. Green Products"/>
    <s v="The Paint Can Holder Makes Painting Easier and Safer on Extension Ladders."/>
    <n v="5500"/>
    <n v="102"/>
    <x v="2"/>
    <x v="0"/>
    <s v="USD"/>
    <n v="1478542375"/>
    <n v="1476378775"/>
    <b v="0"/>
    <n v="6"/>
    <b v="0"/>
    <x v="29"/>
    <n v="2"/>
    <n v="17"/>
    <x v="2"/>
    <x v="29"/>
  </r>
  <r>
    <n v="1917"/>
    <s v="Chronovisor:The MOST innovative watch for night time reading"/>
    <s v="Let's build a legendary brand altogether"/>
    <n v="5500"/>
    <n v="205025"/>
    <x v="2"/>
    <x v="7"/>
    <s v="HKD"/>
    <n v="1486708133"/>
    <n v="1484116133"/>
    <b v="0"/>
    <n v="70"/>
    <b v="0"/>
    <x v="29"/>
    <n v="3728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5500"/>
    <n v="260"/>
    <x v="2"/>
    <x v="0"/>
    <s v="USD"/>
    <n v="1407869851"/>
    <n v="1404845851"/>
    <b v="0"/>
    <n v="9"/>
    <b v="0"/>
    <x v="29"/>
    <n v="5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500"/>
    <n v="237"/>
    <x v="2"/>
    <x v="0"/>
    <s v="USD"/>
    <n v="1432069249"/>
    <n v="1429477249"/>
    <b v="0"/>
    <n v="8"/>
    <b v="0"/>
    <x v="29"/>
    <n v="4"/>
    <n v="29.63"/>
    <x v="2"/>
    <x v="29"/>
  </r>
  <r>
    <n v="1920"/>
    <s v="Brightside - Side lighting for cyclists"/>
    <s v="A new concept in bike light safety, protecting cyclists from being hit in the side. Bright, amber sideways."/>
    <n v="5500"/>
    <n v="4303"/>
    <x v="2"/>
    <x v="1"/>
    <s v="GBP"/>
    <n v="1445468400"/>
    <n v="1443042061"/>
    <b v="0"/>
    <n v="105"/>
    <b v="0"/>
    <x v="29"/>
    <n v="78"/>
    <n v="40.98"/>
    <x v="2"/>
    <x v="29"/>
  </r>
  <r>
    <n v="1921"/>
    <s v="The Fine Spirits are making an album!"/>
    <s v="The Fine Spirits are making an album, but we need your help!"/>
    <n v="5500"/>
    <n v="2052"/>
    <x v="0"/>
    <x v="0"/>
    <s v="USD"/>
    <n v="1342243143"/>
    <n v="1339651143"/>
    <b v="0"/>
    <n v="38"/>
    <b v="1"/>
    <x v="14"/>
    <n v="37"/>
    <n v="54"/>
    <x v="4"/>
    <x v="14"/>
  </r>
  <r>
    <n v="1922"/>
    <s v="Low Weather // Debut Album"/>
    <s v="Low Weather's debut album is halfway finished.  With your help and your help alone we can record the rest!"/>
    <n v="5494"/>
    <n v="2311"/>
    <x v="0"/>
    <x v="0"/>
    <s v="USD"/>
    <n v="1386828507"/>
    <n v="1384236507"/>
    <b v="0"/>
    <n v="64"/>
    <b v="1"/>
    <x v="14"/>
    <n v="42"/>
    <n v="36.11"/>
    <x v="4"/>
    <x v="14"/>
  </r>
  <r>
    <n v="1923"/>
    <s v="Help Lions&amp;Creators print their album!"/>
    <s v="We just finished recording our first album! All we need is a little extra help to be able to get it printed!"/>
    <n v="5400"/>
    <n v="301"/>
    <x v="0"/>
    <x v="0"/>
    <s v="USD"/>
    <n v="1317099540"/>
    <n v="1313612532"/>
    <b v="0"/>
    <n v="13"/>
    <b v="1"/>
    <x v="14"/>
    <n v="6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5400"/>
    <n v="3432"/>
    <x v="0"/>
    <x v="0"/>
    <s v="USD"/>
    <n v="1389814380"/>
    <n v="1387390555"/>
    <b v="0"/>
    <n v="33"/>
    <b v="1"/>
    <x v="14"/>
    <n v="64"/>
    <n v="104"/>
    <x v="4"/>
    <x v="14"/>
  </r>
  <r>
    <n v="1925"/>
    <s v="The Freakniks Debut Album: Infinite Love"/>
    <s v="The Freakniks are making their psychedelic freak-folk debut studio album and they need your help."/>
    <n v="5250"/>
    <n v="1655"/>
    <x v="0"/>
    <x v="0"/>
    <s v="USD"/>
    <n v="1381449600"/>
    <n v="1379540288"/>
    <b v="0"/>
    <n v="52"/>
    <b v="1"/>
    <x v="14"/>
    <n v="32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5250"/>
    <n v="2930.69"/>
    <x v="0"/>
    <x v="0"/>
    <s v="USD"/>
    <n v="1288657560"/>
    <n v="1286319256"/>
    <b v="0"/>
    <n v="107"/>
    <b v="1"/>
    <x v="14"/>
    <n v="56"/>
    <n v="27.39"/>
    <x v="4"/>
    <x v="14"/>
  </r>
  <r>
    <n v="1927"/>
    <s v="GBS Detroit Presents Hampshire"/>
    <s v="Hampshire is headed to GBS Detroit."/>
    <n v="5200"/>
    <n v="620"/>
    <x v="0"/>
    <x v="0"/>
    <s v="USD"/>
    <n v="1331182740"/>
    <n v="1329856839"/>
    <b v="0"/>
    <n v="11"/>
    <b v="1"/>
    <x v="14"/>
    <n v="12"/>
    <n v="56.36"/>
    <x v="4"/>
    <x v="14"/>
  </r>
  <r>
    <n v="1928"/>
    <s v="Jollyheads Circus Debut Album &quot;The Kaleidoscope Dawn&quot;"/>
    <s v="Help us master and release our debut album &quot;The Kaleidoscope Dawn&quot;"/>
    <n v="5105"/>
    <n v="2630"/>
    <x v="0"/>
    <x v="0"/>
    <s v="USD"/>
    <n v="1367940794"/>
    <n v="1365348794"/>
    <b v="0"/>
    <n v="34"/>
    <b v="1"/>
    <x v="14"/>
    <n v="52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5050"/>
    <n v="3210"/>
    <x v="0"/>
    <x v="0"/>
    <s v="USD"/>
    <n v="1309825866"/>
    <n v="1306197066"/>
    <b v="0"/>
    <n v="75"/>
    <b v="1"/>
    <x v="14"/>
    <n v="64"/>
    <n v="42.8"/>
    <x v="4"/>
    <x v="14"/>
  </r>
  <r>
    <n v="1930"/>
    <s v="Magnetic Flowers Presents: Old, Cold. Losing It."/>
    <s v="We're nearly done recording, but we're out of money! Help us release the record!!!"/>
    <n v="5000"/>
    <n v="1270"/>
    <x v="0"/>
    <x v="0"/>
    <s v="USD"/>
    <n v="1373203482"/>
    <n v="1368019482"/>
    <b v="0"/>
    <n v="26"/>
    <b v="1"/>
    <x v="14"/>
    <n v="25"/>
    <n v="48.85"/>
    <x v="4"/>
    <x v="14"/>
  </r>
  <r>
    <n v="1931"/>
    <s v="New Lions After Dark EP!"/>
    <s v="We're an indie rock band from Clearwater, FL headed back into the studio to finish our latest EP."/>
    <n v="5000"/>
    <n v="2412.02"/>
    <x v="0"/>
    <x v="0"/>
    <s v="USD"/>
    <n v="1337657400"/>
    <n v="1336512309"/>
    <b v="0"/>
    <n v="50"/>
    <b v="1"/>
    <x v="14"/>
    <n v="48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000"/>
    <n v="5617"/>
    <x v="0"/>
    <x v="0"/>
    <s v="USD"/>
    <n v="1327433173"/>
    <n v="1325618773"/>
    <b v="0"/>
    <n v="80"/>
    <b v="1"/>
    <x v="14"/>
    <n v="112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5000"/>
    <n v="10346"/>
    <x v="0"/>
    <x v="0"/>
    <s v="USD"/>
    <n v="1411787307"/>
    <n v="1409195307"/>
    <b v="0"/>
    <n v="110"/>
    <b v="1"/>
    <x v="14"/>
    <n v="207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5000"/>
    <n v="2710"/>
    <x v="0"/>
    <x v="0"/>
    <s v="USD"/>
    <n v="1403326740"/>
    <n v="1400106171"/>
    <b v="0"/>
    <n v="50"/>
    <b v="1"/>
    <x v="14"/>
    <n v="5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5000"/>
    <n v="8739.01"/>
    <x v="0"/>
    <x v="0"/>
    <s v="USD"/>
    <n v="1323151140"/>
    <n v="1320528070"/>
    <b v="0"/>
    <n v="145"/>
    <b v="1"/>
    <x v="14"/>
    <n v="175"/>
    <n v="60.27"/>
    <x v="4"/>
    <x v="14"/>
  </r>
  <r>
    <n v="1937"/>
    <s v="GBS Detroit Presents My Pal Val"/>
    <s v="My Pal Val is headed to Groovebox Studios in Detroit, Michigan on June 15th to record and film a live GBS Detroit EP."/>
    <n v="5000"/>
    <n v="1123.47"/>
    <x v="0"/>
    <x v="0"/>
    <s v="USD"/>
    <n v="1339732740"/>
    <n v="1338346281"/>
    <b v="0"/>
    <n v="29"/>
    <b v="1"/>
    <x v="14"/>
    <n v="22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5000"/>
    <n v="17390"/>
    <x v="0"/>
    <x v="0"/>
    <s v="USD"/>
    <n v="1372741200"/>
    <n v="1370067231"/>
    <b v="0"/>
    <n v="114"/>
    <b v="1"/>
    <x v="14"/>
    <n v="348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5000"/>
    <n v="11070"/>
    <x v="0"/>
    <x v="0"/>
    <s v="USD"/>
    <n v="1362955108"/>
    <n v="1360366708"/>
    <b v="0"/>
    <n v="96"/>
    <b v="1"/>
    <x v="14"/>
    <n v="221"/>
    <n v="115.31"/>
    <x v="4"/>
    <x v="14"/>
  </r>
  <r>
    <n v="1940"/>
    <s v="History Grows: New K. Record"/>
    <s v="K. is about *this* close to finishing up our third record, History Grows.  Now we just need to master it and release it!"/>
    <n v="5000"/>
    <n v="1111"/>
    <x v="0"/>
    <x v="0"/>
    <s v="USD"/>
    <n v="1308110340"/>
    <n v="1304770233"/>
    <b v="0"/>
    <n v="31"/>
    <b v="1"/>
    <x v="14"/>
    <n v="22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5000"/>
    <n v="315295.89"/>
    <x v="0"/>
    <x v="0"/>
    <s v="USD"/>
    <n v="1400137131"/>
    <n v="1397545131"/>
    <b v="1"/>
    <n v="4883"/>
    <b v="1"/>
    <x v="30"/>
    <n v="630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5000"/>
    <n v="8306.42"/>
    <x v="0"/>
    <x v="0"/>
    <s v="USD"/>
    <n v="1309809140"/>
    <n v="1302033140"/>
    <b v="1"/>
    <n v="95"/>
    <b v="1"/>
    <x v="30"/>
    <n v="166"/>
    <n v="87.44"/>
    <x v="2"/>
    <x v="30"/>
  </r>
  <r>
    <n v="1943"/>
    <s v="RuuviTag - Open-Source Bluetooth Sensor Beacon"/>
    <s v="Next-gen 100% open-source sensor beacon platform designed especially for makers, developers and IoT companies."/>
    <n v="5000"/>
    <n v="170525"/>
    <x v="0"/>
    <x v="0"/>
    <s v="USD"/>
    <n v="1470896916"/>
    <n v="1467008916"/>
    <b v="1"/>
    <n v="2478"/>
    <b v="1"/>
    <x v="30"/>
    <n v="3411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5000"/>
    <n v="315222.2"/>
    <x v="0"/>
    <x v="0"/>
    <s v="USD"/>
    <n v="1398952890"/>
    <n v="1396360890"/>
    <b v="1"/>
    <n v="1789"/>
    <b v="1"/>
    <x v="30"/>
    <n v="6304"/>
    <n v="176.2"/>
    <x v="2"/>
    <x v="30"/>
  </r>
  <r>
    <n v="1945"/>
    <s v="Oval - The First Digital HandPan"/>
    <s v="A new electronic musical instrument which allows you to play, learn and perform music using any sound you can imagine."/>
    <n v="5000"/>
    <n v="348018"/>
    <x v="0"/>
    <x v="3"/>
    <s v="EUR"/>
    <n v="1436680958"/>
    <n v="1433224958"/>
    <b v="1"/>
    <n v="680"/>
    <b v="1"/>
    <x v="30"/>
    <n v="6960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5000"/>
    <n v="11231"/>
    <x v="0"/>
    <x v="0"/>
    <s v="USD"/>
    <n v="1397961361"/>
    <n v="1392780961"/>
    <b v="1"/>
    <n v="70"/>
    <b v="1"/>
    <x v="30"/>
    <n v="22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5000"/>
    <n v="805.07"/>
    <x v="0"/>
    <x v="0"/>
    <s v="USD"/>
    <n v="1258955940"/>
    <n v="1255730520"/>
    <b v="1"/>
    <n v="23"/>
    <b v="1"/>
    <x v="30"/>
    <n v="16"/>
    <n v="35"/>
    <x v="2"/>
    <x v="30"/>
  </r>
  <r>
    <n v="1948"/>
    <s v="UDOO X86: The Most Powerful Maker Board Ever"/>
    <s v="10 times more powerful than Raspberry Pi 3, x86 64-bit architecture"/>
    <n v="5000"/>
    <n v="800211"/>
    <x v="0"/>
    <x v="0"/>
    <s v="USD"/>
    <n v="1465232520"/>
    <n v="1460557809"/>
    <b v="1"/>
    <n v="4245"/>
    <b v="1"/>
    <x v="30"/>
    <n v="16004"/>
    <n v="188.51"/>
    <x v="2"/>
    <x v="30"/>
  </r>
  <r>
    <n v="1949"/>
    <s v="Shake Your Power"/>
    <s v="#ShakeYourPower brings clean energy to places in the world without electricity through the power of music."/>
    <n v="5000"/>
    <n v="53001.3"/>
    <x v="0"/>
    <x v="1"/>
    <s v="GBP"/>
    <n v="1404986951"/>
    <n v="1402394951"/>
    <b v="1"/>
    <n v="943"/>
    <b v="1"/>
    <x v="30"/>
    <n v="1060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5000"/>
    <n v="96248.960000000006"/>
    <x v="0"/>
    <x v="0"/>
    <s v="USD"/>
    <n v="1303446073"/>
    <n v="1300767673"/>
    <b v="1"/>
    <n v="1876"/>
    <b v="1"/>
    <x v="30"/>
    <n v="1925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"/>
    <n v="106222"/>
    <x v="0"/>
    <x v="0"/>
    <s v="USD"/>
    <n v="1478516737"/>
    <n v="1475921137"/>
    <b v="1"/>
    <n v="834"/>
    <b v="1"/>
    <x v="30"/>
    <n v="2124"/>
    <n v="127.36"/>
    <x v="2"/>
    <x v="30"/>
  </r>
  <r>
    <n v="1952"/>
    <s v="Nix Color Sensor"/>
    <s v="Nix is a breakthrough smartphone accessory. Just scan an object and instantly view the color on your iPhone, Android, PC, or Mac."/>
    <n v="5000"/>
    <n v="69465.33"/>
    <x v="0"/>
    <x v="5"/>
    <s v="CAD"/>
    <n v="1381934015"/>
    <n v="1378737215"/>
    <b v="1"/>
    <n v="682"/>
    <b v="1"/>
    <x v="30"/>
    <n v="1389"/>
    <n v="101.86"/>
    <x v="2"/>
    <x v="30"/>
  </r>
  <r>
    <n v="1953"/>
    <s v="NTH Music Synthesizer"/>
    <s v="The NTH is an open source music synthesizer featuring instant fun, awesome sound, and a hackable design."/>
    <n v="5000"/>
    <n v="33892"/>
    <x v="0"/>
    <x v="0"/>
    <s v="USD"/>
    <n v="1330657200"/>
    <n v="1328158065"/>
    <b v="1"/>
    <n v="147"/>
    <b v="1"/>
    <x v="30"/>
    <n v="678"/>
    <n v="230.56"/>
    <x v="2"/>
    <x v="30"/>
  </r>
  <r>
    <n v="1954"/>
    <s v="Orison â€“ Rethink the Power of Energy"/>
    <s v="The First Home Battery System You Simply Plug in to Install"/>
    <n v="5000"/>
    <n v="349474"/>
    <x v="0"/>
    <x v="0"/>
    <s v="USD"/>
    <n v="1457758800"/>
    <n v="1453730176"/>
    <b v="1"/>
    <n v="415"/>
    <b v="1"/>
    <x v="30"/>
    <n v="698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5000"/>
    <n v="167410.01999999999"/>
    <x v="0"/>
    <x v="0"/>
    <s v="USD"/>
    <n v="1337799600"/>
    <n v="1334989881"/>
    <b v="1"/>
    <n v="290"/>
    <b v="1"/>
    <x v="30"/>
    <n v="3348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5000"/>
    <n v="176420"/>
    <x v="0"/>
    <x v="0"/>
    <s v="USD"/>
    <n v="1429391405"/>
    <n v="1425507005"/>
    <b v="1"/>
    <n v="365"/>
    <b v="1"/>
    <x v="30"/>
    <n v="3528"/>
    <n v="483.34"/>
    <x v="2"/>
    <x v="30"/>
  </r>
  <r>
    <n v="1957"/>
    <s v="freeSoC and freeSoC Mini"/>
    <s v="An open hardware platform for the best microcontroller in the world."/>
    <n v="5000"/>
    <n v="50251.41"/>
    <x v="0"/>
    <x v="0"/>
    <s v="USD"/>
    <n v="1351304513"/>
    <n v="1348712513"/>
    <b v="1"/>
    <n v="660"/>
    <b v="1"/>
    <x v="30"/>
    <n v="1005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5000"/>
    <n v="100490.02"/>
    <x v="0"/>
    <x v="0"/>
    <s v="USD"/>
    <n v="1364078561"/>
    <n v="1361490161"/>
    <b v="1"/>
    <n v="1356"/>
    <b v="1"/>
    <x v="30"/>
    <n v="2010"/>
    <n v="74.11"/>
    <x v="2"/>
    <x v="30"/>
  </r>
  <r>
    <n v="1959"/>
    <s v="Heat Seek NYC"/>
    <s v="A thermometer that connects to the internet to help New York City turn the heat on for thousands of tenants with no heat in the winter."/>
    <n v="5000"/>
    <n v="15673.44"/>
    <x v="0"/>
    <x v="0"/>
    <s v="USD"/>
    <n v="1412121600"/>
    <n v="1408565860"/>
    <b v="1"/>
    <n v="424"/>
    <b v="1"/>
    <x v="30"/>
    <n v="313"/>
    <n v="36.97"/>
    <x v="2"/>
    <x v="30"/>
  </r>
  <r>
    <n v="1960"/>
    <s v="TREKKAYAK"/>
    <s v="Trekkayak is an ultralight, durable and inflatable boat to be carried in your backpack to cross a lake or paddle down a river."/>
    <n v="5000"/>
    <n v="82532"/>
    <x v="0"/>
    <x v="11"/>
    <s v="SEK"/>
    <n v="1419151341"/>
    <n v="1416559341"/>
    <b v="1"/>
    <n v="33"/>
    <b v="1"/>
    <x v="30"/>
    <n v="1651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5000"/>
    <n v="110538.12"/>
    <x v="0"/>
    <x v="0"/>
    <s v="USD"/>
    <n v="1349495940"/>
    <n v="1346042417"/>
    <b v="1"/>
    <n v="1633"/>
    <b v="1"/>
    <x v="30"/>
    <n v="221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5000"/>
    <n v="19292.5"/>
    <x v="0"/>
    <x v="0"/>
    <s v="USD"/>
    <n v="1400006636"/>
    <n v="1397414636"/>
    <b v="1"/>
    <n v="306"/>
    <b v="1"/>
    <x v="30"/>
    <n v="386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5000"/>
    <n v="24108"/>
    <x v="0"/>
    <x v="1"/>
    <s v="GBP"/>
    <n v="1410862734"/>
    <n v="1407838734"/>
    <b v="1"/>
    <n v="205"/>
    <b v="1"/>
    <x v="30"/>
    <n v="482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5000"/>
    <n v="231543.12"/>
    <x v="0"/>
    <x v="13"/>
    <s v="EUR"/>
    <n v="1461306772"/>
    <n v="1458714772"/>
    <b v="1"/>
    <n v="1281"/>
    <b v="1"/>
    <x v="30"/>
    <n v="4631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5000"/>
    <n v="206743.09"/>
    <x v="0"/>
    <x v="0"/>
    <s v="USD"/>
    <n v="1408021098"/>
    <n v="1405429098"/>
    <b v="1"/>
    <n v="1513"/>
    <b v="1"/>
    <x v="30"/>
    <n v="4135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5000"/>
    <n v="74026"/>
    <x v="0"/>
    <x v="0"/>
    <s v="USD"/>
    <n v="1398959729"/>
    <n v="1396367729"/>
    <b v="1"/>
    <n v="405"/>
    <b v="1"/>
    <x v="30"/>
    <n v="1481"/>
    <n v="182.78"/>
    <x v="2"/>
    <x v="30"/>
  </r>
  <r>
    <n v="1968"/>
    <s v="XSHIFTER: World's First Affordable Wireless Shifting System"/>
    <s v="Bringing the advantages of wireless smart shifting to every cyclist. FITS ANY BIKE"/>
    <n v="5000"/>
    <n v="142483"/>
    <x v="0"/>
    <x v="0"/>
    <s v="USD"/>
    <n v="1480777515"/>
    <n v="1478095515"/>
    <b v="1"/>
    <n v="510"/>
    <b v="1"/>
    <x v="30"/>
    <n v="2850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5000"/>
    <n v="115816"/>
    <x v="0"/>
    <x v="1"/>
    <s v="GBP"/>
    <n v="1470423668"/>
    <n v="1467831668"/>
    <b v="1"/>
    <n v="1887"/>
    <b v="1"/>
    <x v="30"/>
    <n v="2316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5000"/>
    <n v="1052110.8700000001"/>
    <x v="0"/>
    <x v="0"/>
    <s v="USD"/>
    <n v="1384488000"/>
    <n v="1381752061"/>
    <b v="1"/>
    <n v="3863"/>
    <b v="1"/>
    <x v="30"/>
    <n v="2104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5000"/>
    <n v="16862"/>
    <x v="0"/>
    <x v="0"/>
    <s v="USD"/>
    <n v="1353201444"/>
    <n v="1350605844"/>
    <b v="1"/>
    <n v="238"/>
    <b v="1"/>
    <x v="30"/>
    <n v="337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5000"/>
    <n v="508525.01"/>
    <x v="0"/>
    <x v="0"/>
    <s v="USD"/>
    <n v="1470466800"/>
    <n v="1467134464"/>
    <b v="1"/>
    <n v="2051"/>
    <b v="1"/>
    <x v="30"/>
    <n v="10171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5000"/>
    <n v="75099.199999999997"/>
    <x v="0"/>
    <x v="1"/>
    <s v="GBP"/>
    <n v="1376899269"/>
    <n v="1371715269"/>
    <b v="1"/>
    <n v="402"/>
    <b v="1"/>
    <x v="30"/>
    <n v="1502"/>
    <n v="186.81"/>
    <x v="2"/>
    <x v="30"/>
  </r>
  <r>
    <n v="1975"/>
    <s v="Bugle2: A DIY Phono Preamp"/>
    <s v="The Bugle2 is a second generation DIY kit phono preamplifier for vinyl playback."/>
    <n v="5000"/>
    <n v="33393.339999999997"/>
    <x v="0"/>
    <x v="0"/>
    <s v="USD"/>
    <n v="1362938851"/>
    <n v="1360346851"/>
    <b v="1"/>
    <n v="253"/>
    <b v="1"/>
    <x v="30"/>
    <n v="668"/>
    <n v="131.99"/>
    <x v="2"/>
    <x v="30"/>
  </r>
  <r>
    <n v="1976"/>
    <s v="Pi Lite white - Bright white LED display for Raspberry Pi"/>
    <s v="Can you help us make an ultra bright white one a reality?"/>
    <n v="5000"/>
    <n v="13864"/>
    <x v="0"/>
    <x v="1"/>
    <s v="GBP"/>
    <n v="1373751325"/>
    <n v="1371159325"/>
    <b v="1"/>
    <n v="473"/>
    <b v="1"/>
    <x v="30"/>
    <n v="277"/>
    <n v="29.31"/>
    <x v="2"/>
    <x v="30"/>
  </r>
  <r>
    <n v="1977"/>
    <s v="Ario: Smart Lighting. Better Health."/>
    <s v="Ario learns about you, syncs your body clock, and keeps you healthy through natural lighting patterns."/>
    <n v="5000"/>
    <n v="201165"/>
    <x v="0"/>
    <x v="0"/>
    <s v="USD"/>
    <n v="1450511940"/>
    <n v="1446527540"/>
    <b v="1"/>
    <n v="821"/>
    <b v="1"/>
    <x v="30"/>
    <n v="402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"/>
    <n v="513422.57"/>
    <x v="0"/>
    <x v="0"/>
    <s v="USD"/>
    <n v="1339484400"/>
    <n v="1336627492"/>
    <b v="1"/>
    <n v="388"/>
    <b v="1"/>
    <x v="30"/>
    <n v="10268"/>
    <n v="1323.25"/>
    <x v="2"/>
    <x v="30"/>
  </r>
  <r>
    <n v="1979"/>
    <s v="Skybuds - truly wireless earbuds and smartphone case"/>
    <s v="Truly wireless premium earbuds with a battery-boosting smartphone case for charging and storage"/>
    <n v="5000"/>
    <n v="229802.31"/>
    <x v="0"/>
    <x v="0"/>
    <s v="USD"/>
    <n v="1447909140"/>
    <n v="1444734146"/>
    <b v="1"/>
    <n v="813"/>
    <b v="1"/>
    <x v="30"/>
    <n v="4596"/>
    <n v="282.66000000000003"/>
    <x v="2"/>
    <x v="30"/>
  </r>
  <r>
    <n v="1980"/>
    <s v="YOUMO - Your Smart Modular Power Strip"/>
    <s v="Multi-power charging that is smarter, stylish and designed for you."/>
    <n v="5000"/>
    <n v="177412.01"/>
    <x v="0"/>
    <x v="12"/>
    <s v="EUR"/>
    <n v="1459684862"/>
    <n v="1456232462"/>
    <b v="1"/>
    <n v="1945"/>
    <b v="1"/>
    <x v="30"/>
    <n v="3548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5000"/>
    <n v="381"/>
    <x v="2"/>
    <x v="5"/>
    <s v="CAD"/>
    <n v="1404926665"/>
    <n v="1402334665"/>
    <b v="0"/>
    <n v="12"/>
    <b v="0"/>
    <x v="31"/>
    <n v="8"/>
    <n v="31.75"/>
    <x v="8"/>
    <x v="31"/>
  </r>
  <r>
    <n v="1982"/>
    <s v="Lonely Boy: 55 male models 200s sensual expression"/>
    <s v="Express a very dark place in my childhood. Release my emotions through photography in a form of Art."/>
    <n v="5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5000"/>
    <n v="1419"/>
    <x v="2"/>
    <x v="0"/>
    <s v="USD"/>
    <n v="1472799600"/>
    <n v="1470874618"/>
    <b v="0"/>
    <n v="16"/>
    <b v="0"/>
    <x v="31"/>
    <n v="28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5000"/>
    <n v="3172"/>
    <x v="2"/>
    <x v="0"/>
    <s v="USD"/>
    <n v="1417377481"/>
    <n v="1412189881"/>
    <b v="0"/>
    <n v="7"/>
    <b v="0"/>
    <x v="31"/>
    <n v="63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5000"/>
    <n v="51"/>
    <x v="2"/>
    <x v="1"/>
    <s v="GBP"/>
    <n v="1470178800"/>
    <n v="1467650771"/>
    <b v="0"/>
    <n v="4"/>
    <b v="0"/>
    <x v="31"/>
    <n v="1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5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000"/>
    <n v="2336"/>
    <x v="2"/>
    <x v="1"/>
    <s v="GBP"/>
    <n v="1425223276"/>
    <n v="1422631276"/>
    <b v="0"/>
    <n v="28"/>
    <b v="0"/>
    <x v="31"/>
    <n v="47"/>
    <n v="83.43"/>
    <x v="8"/>
    <x v="31"/>
  </r>
  <r>
    <n v="1988"/>
    <s v="Phillip Michael Photography"/>
    <s v="Expressing art in an image!"/>
    <n v="5000"/>
    <n v="25"/>
    <x v="2"/>
    <x v="0"/>
    <s v="USD"/>
    <n v="1440094742"/>
    <n v="1437502742"/>
    <b v="0"/>
    <n v="1"/>
    <b v="0"/>
    <x v="31"/>
    <n v="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5000"/>
    <n v="509"/>
    <x v="2"/>
    <x v="0"/>
    <s v="USD"/>
    <n v="1455338532"/>
    <n v="1454042532"/>
    <b v="0"/>
    <n v="5"/>
    <b v="0"/>
    <x v="31"/>
    <n v="10"/>
    <n v="101.8"/>
    <x v="8"/>
    <x v="31"/>
  </r>
  <r>
    <n v="1991"/>
    <s v="Portraits of Resilience"/>
    <s v="Taking (and giving) professional portraits of survivors of human trafficking in Myanmar."/>
    <n v="5000"/>
    <n v="140"/>
    <x v="2"/>
    <x v="0"/>
    <s v="USD"/>
    <n v="1435958786"/>
    <n v="1434144386"/>
    <b v="0"/>
    <n v="3"/>
    <b v="0"/>
    <x v="31"/>
    <n v="3"/>
    <n v="46.67"/>
    <x v="8"/>
    <x v="31"/>
  </r>
  <r>
    <n v="1992"/>
    <s v="The Wonderful World of Princes &amp; Princesses"/>
    <s v="A complete revamp of all the Disney Princes &amp; Princesses!"/>
    <n v="50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5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50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5000"/>
    <n v="78"/>
    <x v="2"/>
    <x v="5"/>
    <s v="CAD"/>
    <n v="1437082736"/>
    <n v="1435354736"/>
    <b v="0"/>
    <n v="3"/>
    <b v="0"/>
    <x v="31"/>
    <n v="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50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50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5000"/>
    <n v="655"/>
    <x v="2"/>
    <x v="0"/>
    <s v="USD"/>
    <n v="1406861438"/>
    <n v="1402973438"/>
    <b v="0"/>
    <n v="3"/>
    <b v="0"/>
    <x v="31"/>
    <n v="13"/>
    <n v="218.33"/>
    <x v="8"/>
    <x v="31"/>
  </r>
  <r>
    <n v="1999"/>
    <s v="Planet Venus"/>
    <s v="This is a portrait photo project aiming to inspire women to explore themselves and live their passion"/>
    <n v="5000"/>
    <n v="236"/>
    <x v="2"/>
    <x v="1"/>
    <s v="GBP"/>
    <n v="1415882108"/>
    <n v="1413286508"/>
    <b v="0"/>
    <n v="7"/>
    <b v="0"/>
    <x v="31"/>
    <n v="5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000"/>
    <n v="210171"/>
    <x v="0"/>
    <x v="12"/>
    <s v="EUR"/>
    <n v="1434139200"/>
    <n v="1431406916"/>
    <b v="1"/>
    <n v="1637"/>
    <b v="1"/>
    <x v="30"/>
    <n v="4203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"/>
    <n v="108397.11"/>
    <x v="0"/>
    <x v="0"/>
    <s v="USD"/>
    <n v="1485191143"/>
    <n v="1482599143"/>
    <b v="1"/>
    <n v="1375"/>
    <b v="1"/>
    <x v="30"/>
    <n v="2168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0"/>
    <n v="1560"/>
    <x v="0"/>
    <x v="0"/>
    <s v="USD"/>
    <n v="1278111600"/>
    <n v="1276830052"/>
    <b v="1"/>
    <n v="17"/>
    <b v="1"/>
    <x v="30"/>
    <n v="31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"/>
    <n v="117210.24000000001"/>
    <x v="0"/>
    <x v="0"/>
    <s v="USD"/>
    <n v="1405002663"/>
    <n v="1402410663"/>
    <b v="1"/>
    <n v="354"/>
    <b v="1"/>
    <x v="30"/>
    <n v="2344"/>
    <n v="331.1"/>
    <x v="2"/>
    <x v="30"/>
  </r>
  <r>
    <n v="2005"/>
    <s v="bassAware Holster"/>
    <s v="The bassAware Holster is a new type of wearable audio technology that uses vibration to create a massive bass experience."/>
    <n v="5000"/>
    <n v="37104.03"/>
    <x v="0"/>
    <x v="0"/>
    <s v="USD"/>
    <n v="1381895940"/>
    <n v="1379532618"/>
    <b v="1"/>
    <n v="191"/>
    <b v="1"/>
    <x v="30"/>
    <n v="742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"/>
    <n v="123920"/>
    <x v="0"/>
    <x v="0"/>
    <s v="USD"/>
    <n v="1417611645"/>
    <n v="1414584045"/>
    <b v="1"/>
    <n v="303"/>
    <b v="1"/>
    <x v="30"/>
    <n v="247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5000"/>
    <n v="11570.92"/>
    <x v="0"/>
    <x v="0"/>
    <s v="USD"/>
    <n v="1282622400"/>
    <n v="1276891586"/>
    <b v="1"/>
    <n v="137"/>
    <b v="1"/>
    <x v="30"/>
    <n v="23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5000"/>
    <n v="1839"/>
    <x v="0"/>
    <x v="0"/>
    <s v="USD"/>
    <n v="1316442622"/>
    <n v="1312641022"/>
    <b v="1"/>
    <n v="41"/>
    <b v="1"/>
    <x v="30"/>
    <n v="3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"/>
    <n v="152579"/>
    <x v="0"/>
    <x v="12"/>
    <s v="EUR"/>
    <n v="1479890743"/>
    <n v="1476776743"/>
    <b v="1"/>
    <n v="398"/>
    <b v="1"/>
    <x v="30"/>
    <n v="3052"/>
    <n v="383.36"/>
    <x v="2"/>
    <x v="30"/>
  </r>
  <r>
    <n v="2010"/>
    <s v="Weighitz: Weigh Smarter"/>
    <s v="Weighitz are miniature smart scales designed to weigh anything in the home."/>
    <n v="5000"/>
    <n v="96015.9"/>
    <x v="0"/>
    <x v="0"/>
    <s v="USD"/>
    <n v="1471564491"/>
    <n v="1468972491"/>
    <b v="1"/>
    <n v="1737"/>
    <b v="1"/>
    <x v="30"/>
    <n v="19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"/>
    <n v="409782"/>
    <x v="0"/>
    <x v="15"/>
    <s v="EUR"/>
    <n v="1452553200"/>
    <n v="1449650173"/>
    <b v="1"/>
    <n v="971"/>
    <b v="1"/>
    <x v="30"/>
    <n v="8196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5000"/>
    <n v="791862"/>
    <x v="0"/>
    <x v="0"/>
    <s v="USD"/>
    <n v="1468019014"/>
    <n v="1462835014"/>
    <b v="1"/>
    <n v="4562"/>
    <b v="1"/>
    <x v="30"/>
    <n v="15837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5000"/>
    <n v="2344134.67"/>
    <x v="0"/>
    <x v="0"/>
    <s v="USD"/>
    <n v="1364184539"/>
    <n v="1361250539"/>
    <b v="1"/>
    <n v="26457"/>
    <b v="1"/>
    <x v="30"/>
    <n v="46883"/>
    <n v="88.6"/>
    <x v="2"/>
    <x v="30"/>
  </r>
  <r>
    <n v="2015"/>
    <s v="ExtraCore (Arduino Compatible)"/>
    <s v="ExtraCore is a 1&quot; x 1&quot; 22 I/O pin Arduino Compatible. It's 1.7 grams and 16mhz of tiny Arduino style coolness."/>
    <n v="5000"/>
    <n v="8136.01"/>
    <x v="0"/>
    <x v="0"/>
    <s v="USD"/>
    <n v="1315602163"/>
    <n v="1313010163"/>
    <b v="1"/>
    <n v="162"/>
    <b v="1"/>
    <x v="30"/>
    <n v="163"/>
    <n v="50.22"/>
    <x v="2"/>
    <x v="30"/>
  </r>
  <r>
    <n v="2016"/>
    <s v="Hydra: a triple-output power supply for electronics projects"/>
    <s v="A smart, compact power supply designed to power anything, anywhere"/>
    <n v="5000"/>
    <n v="92154.22"/>
    <x v="0"/>
    <x v="0"/>
    <s v="USD"/>
    <n v="1362863299"/>
    <n v="1360271299"/>
    <b v="1"/>
    <n v="479"/>
    <b v="1"/>
    <x v="30"/>
    <n v="1843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5000"/>
    <n v="31275.599999999999"/>
    <x v="0"/>
    <x v="0"/>
    <s v="USD"/>
    <n v="1332561600"/>
    <n v="1329873755"/>
    <b v="1"/>
    <n v="426"/>
    <b v="1"/>
    <x v="30"/>
    <n v="626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5000"/>
    <n v="66458.23"/>
    <x v="0"/>
    <x v="17"/>
    <s v="EUR"/>
    <n v="1439455609"/>
    <n v="1436863609"/>
    <b v="1"/>
    <n v="450"/>
    <b v="1"/>
    <x v="30"/>
    <n v="1329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5000"/>
    <n v="193963.9"/>
    <x v="0"/>
    <x v="0"/>
    <s v="USD"/>
    <n v="1474563621"/>
    <n v="1471971621"/>
    <b v="1"/>
    <n v="1780"/>
    <b v="1"/>
    <x v="30"/>
    <n v="3879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5000"/>
    <n v="2885"/>
    <x v="0"/>
    <x v="0"/>
    <s v="USD"/>
    <n v="1400108640"/>
    <n v="1396923624"/>
    <b v="1"/>
    <n v="122"/>
    <b v="1"/>
    <x v="30"/>
    <n v="58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5000"/>
    <n v="125137"/>
    <x v="0"/>
    <x v="0"/>
    <s v="USD"/>
    <n v="1465652372"/>
    <n v="1463060372"/>
    <b v="1"/>
    <n v="325"/>
    <b v="1"/>
    <x v="30"/>
    <n v="2503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5000"/>
    <n v="161459"/>
    <x v="0"/>
    <x v="0"/>
    <s v="USD"/>
    <n v="1434017153"/>
    <n v="1431425153"/>
    <b v="1"/>
    <n v="353"/>
    <b v="1"/>
    <x v="30"/>
    <n v="322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5000"/>
    <n v="23414"/>
    <x v="0"/>
    <x v="0"/>
    <s v="USD"/>
    <n v="1344826800"/>
    <n v="1341875544"/>
    <b v="1"/>
    <n v="105"/>
    <b v="1"/>
    <x v="30"/>
    <n v="468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5000"/>
    <n v="160920"/>
    <x v="0"/>
    <x v="12"/>
    <s v="EUR"/>
    <n v="1433996746"/>
    <n v="1431404746"/>
    <b v="1"/>
    <n v="729"/>
    <b v="1"/>
    <x v="30"/>
    <n v="3218"/>
    <n v="220.74"/>
    <x v="2"/>
    <x v="30"/>
  </r>
  <r>
    <n v="2026"/>
    <s v="MIDI Sprout - Biodata Sonification Device"/>
    <s v="MIDI Sprout enables plants to play synthesizers in real time."/>
    <n v="5000"/>
    <n v="33370.769999999997"/>
    <x v="0"/>
    <x v="0"/>
    <s v="USD"/>
    <n v="1398052740"/>
    <n v="1394127585"/>
    <b v="1"/>
    <n v="454"/>
    <b v="1"/>
    <x v="30"/>
    <n v="667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5000"/>
    <n v="120249"/>
    <x v="0"/>
    <x v="0"/>
    <s v="USD"/>
    <n v="1427740319"/>
    <n v="1423855919"/>
    <b v="1"/>
    <n v="539"/>
    <b v="1"/>
    <x v="30"/>
    <n v="2405"/>
    <n v="223.1"/>
    <x v="2"/>
    <x v="30"/>
  </r>
  <r>
    <n v="2028"/>
    <s v="Building the Open Source Bussard Fusion Reactor "/>
    <s v="Building an open source Bussard fusion reactor, aka the Polywell."/>
    <n v="5000"/>
    <n v="3785"/>
    <x v="0"/>
    <x v="0"/>
    <s v="USD"/>
    <n v="1268690100"/>
    <n v="1265493806"/>
    <b v="1"/>
    <n v="79"/>
    <b v="1"/>
    <x v="30"/>
    <n v="76"/>
    <n v="47.91"/>
    <x v="2"/>
    <x v="30"/>
  </r>
  <r>
    <n v="2029"/>
    <s v="Lumin8 Pro"/>
    <s v="Lumin8 Pro is a fun and easy to use light controller that makes light dance to your favorite music."/>
    <n v="5000"/>
    <n v="9030"/>
    <x v="0"/>
    <x v="0"/>
    <s v="USD"/>
    <n v="1409099481"/>
    <n v="1406507481"/>
    <b v="1"/>
    <n v="94"/>
    <b v="1"/>
    <x v="30"/>
    <n v="18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5000"/>
    <n v="74134"/>
    <x v="0"/>
    <x v="1"/>
    <s v="GBP"/>
    <n v="1354233296"/>
    <n v="1351641296"/>
    <b v="1"/>
    <n v="625"/>
    <b v="1"/>
    <x v="30"/>
    <n v="1483"/>
    <n v="118.61"/>
    <x v="2"/>
    <x v="30"/>
  </r>
  <r>
    <n v="2031"/>
    <s v="Linkio: the $100 Smart Home Devices Solution"/>
    <s v="With Linkio you can use your smartphone to control every electronic you own- for only $100!"/>
    <n v="5000"/>
    <n v="60175"/>
    <x v="0"/>
    <x v="9"/>
    <s v="EUR"/>
    <n v="1420765200"/>
    <n v="1417506853"/>
    <b v="1"/>
    <n v="508"/>
    <b v="1"/>
    <x v="30"/>
    <n v="1204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5000"/>
    <n v="76047"/>
    <x v="0"/>
    <x v="0"/>
    <s v="USD"/>
    <n v="1481778000"/>
    <n v="1479216874"/>
    <b v="1"/>
    <n v="531"/>
    <b v="1"/>
    <x v="30"/>
    <n v="1521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5000"/>
    <n v="44669"/>
    <x v="0"/>
    <x v="0"/>
    <s v="USD"/>
    <n v="1398477518"/>
    <n v="1395885518"/>
    <b v="1"/>
    <n v="158"/>
    <b v="1"/>
    <x v="30"/>
    <n v="893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5000"/>
    <n v="301719.59000000003"/>
    <x v="0"/>
    <x v="0"/>
    <s v="USD"/>
    <n v="1430981880"/>
    <n v="1426216033"/>
    <b v="1"/>
    <n v="508"/>
    <b v="1"/>
    <x v="30"/>
    <n v="6034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5000"/>
    <n v="168829.14"/>
    <x v="0"/>
    <x v="0"/>
    <s v="USD"/>
    <n v="1450486800"/>
    <n v="1446562807"/>
    <b v="1"/>
    <n v="644"/>
    <b v="1"/>
    <x v="30"/>
    <n v="3377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5000"/>
    <n v="39500.5"/>
    <x v="0"/>
    <x v="0"/>
    <s v="USD"/>
    <n v="1399668319"/>
    <n v="1397076319"/>
    <b v="1"/>
    <n v="848"/>
    <b v="1"/>
    <x v="30"/>
    <n v="790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5000"/>
    <n v="30047.64"/>
    <x v="0"/>
    <x v="0"/>
    <s v="USD"/>
    <n v="1388383353"/>
    <n v="1383195753"/>
    <b v="1"/>
    <n v="429"/>
    <b v="1"/>
    <x v="30"/>
    <n v="601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5000"/>
    <n v="33641"/>
    <x v="0"/>
    <x v="1"/>
    <s v="GBP"/>
    <n v="1372701600"/>
    <n v="1369895421"/>
    <b v="1"/>
    <n v="204"/>
    <b v="1"/>
    <x v="30"/>
    <n v="673"/>
    <n v="164.91"/>
    <x v="2"/>
    <x v="30"/>
  </r>
  <r>
    <n v="2039"/>
    <s v="ODIN2: Smart Projector for movies, video calls, and apps"/>
    <s v="Open up your digital worlds with the most sophisticated, intuitive android smart projector."/>
    <n v="5000"/>
    <n v="170271"/>
    <x v="0"/>
    <x v="0"/>
    <s v="USD"/>
    <n v="1480568340"/>
    <n v="1477996325"/>
    <b v="1"/>
    <n v="379"/>
    <b v="1"/>
    <x v="30"/>
    <n v="3405"/>
    <n v="449.26"/>
    <x v="2"/>
    <x v="30"/>
  </r>
  <r>
    <n v="2040"/>
    <s v="Programmable Capacitor"/>
    <s v="4.29 Billion+ Capacitor Combinations._x000a_No Coding Required."/>
    <n v="5000"/>
    <n v="7445.14"/>
    <x v="0"/>
    <x v="0"/>
    <s v="USD"/>
    <n v="1384557303"/>
    <n v="1383257703"/>
    <b v="1"/>
    <n v="271"/>
    <b v="1"/>
    <x v="30"/>
    <n v="149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5000"/>
    <n v="17277"/>
    <x v="0"/>
    <x v="0"/>
    <s v="USD"/>
    <n v="1478785027"/>
    <n v="1476189427"/>
    <b v="0"/>
    <n v="120"/>
    <b v="1"/>
    <x v="30"/>
    <n v="346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5000"/>
    <n v="12353"/>
    <x v="0"/>
    <x v="0"/>
    <s v="USD"/>
    <n v="1453481974"/>
    <n v="1448297974"/>
    <b v="0"/>
    <n v="140"/>
    <b v="1"/>
    <x v="30"/>
    <n v="247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5000"/>
    <n v="7011"/>
    <x v="0"/>
    <x v="0"/>
    <s v="USD"/>
    <n v="1481432340"/>
    <n v="1476764077"/>
    <b v="0"/>
    <n v="193"/>
    <b v="1"/>
    <x v="30"/>
    <n v="140"/>
    <n v="36.33"/>
    <x v="2"/>
    <x v="30"/>
  </r>
  <r>
    <n v="2044"/>
    <s v="PiSoC: Learn to Create"/>
    <s v="The PiSoC is an open source development platform which gives each person a unique opportunity to create, regardless of skill level."/>
    <n v="5000"/>
    <n v="16232"/>
    <x v="0"/>
    <x v="0"/>
    <s v="USD"/>
    <n v="1434212714"/>
    <n v="1431620714"/>
    <b v="0"/>
    <n v="180"/>
    <b v="1"/>
    <x v="30"/>
    <n v="325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5000"/>
    <n v="40140.01"/>
    <x v="0"/>
    <x v="0"/>
    <s v="USD"/>
    <n v="1341799647"/>
    <n v="1339207647"/>
    <b v="0"/>
    <n v="263"/>
    <b v="1"/>
    <x v="30"/>
    <n v="803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5000"/>
    <n v="12110"/>
    <x v="0"/>
    <x v="0"/>
    <s v="USD"/>
    <n v="1369282044"/>
    <n v="1366690044"/>
    <b v="0"/>
    <n v="217"/>
    <b v="1"/>
    <x v="30"/>
    <n v="242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5000"/>
    <n v="100939"/>
    <x v="0"/>
    <x v="2"/>
    <s v="AUD"/>
    <n v="1429228800"/>
    <n v="1426714870"/>
    <b v="0"/>
    <n v="443"/>
    <b v="1"/>
    <x v="30"/>
    <n v="2019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5000"/>
    <n v="126082.45"/>
    <x v="0"/>
    <x v="0"/>
    <s v="USD"/>
    <n v="1369323491"/>
    <n v="1366731491"/>
    <b v="0"/>
    <n v="1373"/>
    <b v="1"/>
    <x v="30"/>
    <n v="2522"/>
    <n v="91.83"/>
    <x v="2"/>
    <x v="30"/>
  </r>
  <r>
    <n v="2049"/>
    <s v="LOCK8 - the World's First Smart Bike Lock"/>
    <s v="Keyless. Alarm secured. GPS tracking."/>
    <n v="5000"/>
    <n v="60095.35"/>
    <x v="0"/>
    <x v="1"/>
    <s v="GBP"/>
    <n v="1386025140"/>
    <n v="1382963963"/>
    <b v="0"/>
    <n v="742"/>
    <b v="1"/>
    <x v="30"/>
    <n v="1202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5000"/>
    <n v="47327"/>
    <x v="0"/>
    <x v="0"/>
    <s v="USD"/>
    <n v="1433036578"/>
    <n v="1429580578"/>
    <b v="0"/>
    <n v="170"/>
    <b v="1"/>
    <x v="30"/>
    <n v="94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5000"/>
    <n v="10429"/>
    <x v="0"/>
    <x v="0"/>
    <s v="USD"/>
    <n v="1388017937"/>
    <n v="1385425937"/>
    <b v="0"/>
    <n v="242"/>
    <b v="1"/>
    <x v="30"/>
    <n v="209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"/>
    <n v="176524"/>
    <x v="0"/>
    <x v="0"/>
    <s v="USD"/>
    <n v="1455933653"/>
    <n v="1452045653"/>
    <b v="0"/>
    <n v="541"/>
    <b v="1"/>
    <x v="30"/>
    <n v="3530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5000"/>
    <n v="39757"/>
    <x v="0"/>
    <x v="1"/>
    <s v="GBP"/>
    <n v="1399033810"/>
    <n v="1396441810"/>
    <b v="0"/>
    <n v="621"/>
    <b v="1"/>
    <x v="30"/>
    <n v="795"/>
    <n v="64.02"/>
    <x v="2"/>
    <x v="30"/>
  </r>
  <r>
    <n v="2055"/>
    <s v="The I2C and SPI Education System"/>
    <s v="An Arduino compatible shield matched with a web based tutorial system to teach you how to talk with I2C and SPI components."/>
    <n v="5000"/>
    <n v="10045"/>
    <x v="0"/>
    <x v="0"/>
    <s v="USD"/>
    <n v="1417579200"/>
    <n v="1415031043"/>
    <b v="0"/>
    <n v="101"/>
    <b v="1"/>
    <x v="30"/>
    <n v="201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"/>
    <n v="76726"/>
    <x v="0"/>
    <x v="0"/>
    <s v="USD"/>
    <n v="1366222542"/>
    <n v="1363630542"/>
    <b v="0"/>
    <n v="554"/>
    <b v="1"/>
    <x v="30"/>
    <n v="1535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5000"/>
    <n v="30334.83"/>
    <x v="0"/>
    <x v="1"/>
    <s v="GBP"/>
    <n v="1456487532"/>
    <n v="1453895532"/>
    <b v="0"/>
    <n v="666"/>
    <b v="1"/>
    <x v="30"/>
    <n v="607"/>
    <n v="45.55"/>
    <x v="2"/>
    <x v="30"/>
  </r>
  <r>
    <n v="2058"/>
    <s v="Raspberry Pi Debug Clip"/>
    <s v="Making using the serial terminal on the Raspberry Pi as easy as Pi!"/>
    <n v="5000"/>
    <n v="4308"/>
    <x v="0"/>
    <x v="1"/>
    <s v="GBP"/>
    <n v="1425326400"/>
    <n v="1421916830"/>
    <b v="0"/>
    <n v="410"/>
    <b v="1"/>
    <x v="30"/>
    <n v="86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5000"/>
    <n v="43037"/>
    <x v="0"/>
    <x v="0"/>
    <s v="USD"/>
    <n v="1454277540"/>
    <n v="1450880854"/>
    <b v="0"/>
    <n v="375"/>
    <b v="1"/>
    <x v="30"/>
    <n v="86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5000"/>
    <n v="49100"/>
    <x v="0"/>
    <x v="0"/>
    <s v="USD"/>
    <n v="1406129150"/>
    <n v="1400945150"/>
    <b v="0"/>
    <n v="1364"/>
    <b v="1"/>
    <x v="30"/>
    <n v="982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5000"/>
    <n v="114977"/>
    <x v="0"/>
    <x v="8"/>
    <s v="DKK"/>
    <n v="1458807098"/>
    <n v="1456218698"/>
    <b v="0"/>
    <n v="203"/>
    <b v="1"/>
    <x v="30"/>
    <n v="2300"/>
    <n v="566.39"/>
    <x v="2"/>
    <x v="30"/>
  </r>
  <r>
    <n v="2063"/>
    <s v="Up to 4 axis Beaglebone black based CNC control"/>
    <s v="Build a professional grade Linux CNC control with Beaglebone black and our CNC cape."/>
    <n v="5000"/>
    <n v="5922"/>
    <x v="0"/>
    <x v="12"/>
    <s v="EUR"/>
    <n v="1463333701"/>
    <n v="1460482501"/>
    <b v="0"/>
    <n v="49"/>
    <b v="1"/>
    <x v="30"/>
    <n v="11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5000"/>
    <n v="500784.27"/>
    <x v="0"/>
    <x v="0"/>
    <s v="USD"/>
    <n v="1370001600"/>
    <n v="1366879523"/>
    <b v="0"/>
    <n v="5812"/>
    <b v="1"/>
    <x v="30"/>
    <n v="10016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5000"/>
    <n v="79686.05"/>
    <x v="0"/>
    <x v="1"/>
    <s v="GBP"/>
    <n v="1387958429"/>
    <n v="1385366429"/>
    <b v="0"/>
    <n v="1556"/>
    <b v="1"/>
    <x v="30"/>
    <n v="1594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5000"/>
    <n v="4372"/>
    <x v="0"/>
    <x v="0"/>
    <s v="USD"/>
    <n v="1408818683"/>
    <n v="1406226683"/>
    <b v="0"/>
    <n v="65"/>
    <b v="1"/>
    <x v="30"/>
    <n v="87"/>
    <n v="67.260000000000005"/>
    <x v="2"/>
    <x v="30"/>
  </r>
  <r>
    <n v="2067"/>
    <s v="Luminite (LED lighting)"/>
    <s v="The next generation of premium quality LED lighting. Extreme power efficiency in a small package."/>
    <n v="5000"/>
    <n v="628"/>
    <x v="0"/>
    <x v="1"/>
    <s v="GBP"/>
    <n v="1432499376"/>
    <n v="1429648176"/>
    <b v="0"/>
    <n v="10"/>
    <b v="1"/>
    <x v="30"/>
    <n v="13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5000"/>
    <n v="26305.97"/>
    <x v="0"/>
    <x v="0"/>
    <s v="USD"/>
    <n v="1476994315"/>
    <n v="1474402315"/>
    <b v="0"/>
    <n v="76"/>
    <b v="1"/>
    <x v="30"/>
    <n v="526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"/>
    <n v="64203.33"/>
    <x v="0"/>
    <x v="0"/>
    <s v="USD"/>
    <n v="1451776791"/>
    <n v="1449098391"/>
    <b v="0"/>
    <n v="263"/>
    <b v="1"/>
    <x v="30"/>
    <n v="1284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5000"/>
    <n v="396659"/>
    <x v="0"/>
    <x v="12"/>
    <s v="EUR"/>
    <n v="1467128723"/>
    <n v="1464536723"/>
    <b v="0"/>
    <n v="1530"/>
    <b v="1"/>
    <x v="30"/>
    <n v="7933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5000"/>
    <n v="56146"/>
    <x v="0"/>
    <x v="0"/>
    <s v="USD"/>
    <n v="1475390484"/>
    <n v="1471502484"/>
    <b v="0"/>
    <n v="278"/>
    <b v="1"/>
    <x v="30"/>
    <n v="1123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5000"/>
    <n v="79173"/>
    <x v="0"/>
    <x v="0"/>
    <s v="USD"/>
    <n v="1462629432"/>
    <n v="1460037432"/>
    <b v="0"/>
    <n v="350"/>
    <b v="1"/>
    <x v="30"/>
    <n v="1583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5000"/>
    <n v="152604.29999999999"/>
    <x v="0"/>
    <x v="0"/>
    <s v="USD"/>
    <n v="1431100918"/>
    <n v="1427212918"/>
    <b v="0"/>
    <n v="470"/>
    <b v="1"/>
    <x v="30"/>
    <n v="3052"/>
    <n v="324.69"/>
    <x v="2"/>
    <x v="30"/>
  </r>
  <r>
    <n v="2074"/>
    <s v="Advanced Simulation Products - PC Gaming Controllers"/>
    <s v="Creating PC gaming controllers to bring your gaming experience to a new level."/>
    <n v="5000"/>
    <n v="615"/>
    <x v="0"/>
    <x v="0"/>
    <s v="USD"/>
    <n v="1462564182"/>
    <n v="1459972182"/>
    <b v="0"/>
    <n v="3"/>
    <b v="1"/>
    <x v="30"/>
    <n v="12"/>
    <n v="205"/>
    <x v="2"/>
    <x v="30"/>
  </r>
  <r>
    <n v="2075"/>
    <s v="The Practical Meter: Know your power!"/>
    <s v="The Practical Meter helps you charge your phone faster by solving a problem millions of people experience."/>
    <n v="5000"/>
    <n v="167820.6"/>
    <x v="0"/>
    <x v="0"/>
    <s v="USD"/>
    <n v="1374769288"/>
    <n v="1372177288"/>
    <b v="0"/>
    <n v="8200"/>
    <b v="1"/>
    <x v="30"/>
    <n v="3356"/>
    <n v="20.47"/>
    <x v="2"/>
    <x v="30"/>
  </r>
  <r>
    <n v="2076"/>
    <s v="Earin - The Worlds Smallest Wireless Earbuds"/>
    <s v="Wireless earbuds filled with sound, yet so small they are almost invisible!"/>
    <n v="5000"/>
    <n v="972594.99"/>
    <x v="0"/>
    <x v="1"/>
    <s v="GBP"/>
    <n v="1406149689"/>
    <n v="1402693689"/>
    <b v="0"/>
    <n v="8359"/>
    <b v="1"/>
    <x v="30"/>
    <n v="19452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"/>
    <n v="57754"/>
    <x v="0"/>
    <x v="0"/>
    <s v="USD"/>
    <n v="1433538000"/>
    <n v="1428541276"/>
    <b v="0"/>
    <n v="188"/>
    <b v="1"/>
    <x v="30"/>
    <n v="1155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5000"/>
    <n v="26241"/>
    <x v="0"/>
    <x v="3"/>
    <s v="EUR"/>
    <n v="1482085857"/>
    <n v="1479493857"/>
    <b v="0"/>
    <n v="48"/>
    <b v="1"/>
    <x v="30"/>
    <n v="525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5000"/>
    <n v="28817"/>
    <x v="0"/>
    <x v="1"/>
    <s v="GBP"/>
    <n v="1435258800"/>
    <n v="1432659793"/>
    <b v="0"/>
    <n v="607"/>
    <b v="1"/>
    <x v="30"/>
    <n v="576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5000"/>
    <n v="5078"/>
    <x v="0"/>
    <x v="0"/>
    <s v="USD"/>
    <n v="1447286300"/>
    <n v="1444690700"/>
    <b v="0"/>
    <n v="50"/>
    <b v="1"/>
    <x v="30"/>
    <n v="102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5000"/>
    <n v="4010"/>
    <x v="0"/>
    <x v="0"/>
    <s v="USD"/>
    <n v="1337144340"/>
    <n v="1333597555"/>
    <b v="0"/>
    <n v="55"/>
    <b v="1"/>
    <x v="14"/>
    <n v="80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5000"/>
    <n v="1661"/>
    <x v="0"/>
    <x v="0"/>
    <s v="USD"/>
    <n v="1322106796"/>
    <n v="1316919196"/>
    <b v="0"/>
    <n v="38"/>
    <b v="1"/>
    <x v="14"/>
    <n v="33"/>
    <n v="43.71"/>
    <x v="4"/>
    <x v="14"/>
  </r>
  <r>
    <n v="2083"/>
    <s v="These Old Streets Album"/>
    <s v="Autumn's Song is working on a debut album that brings accustic / singer-songwriter / piano rock to the central Florida music scene."/>
    <n v="5000"/>
    <n v="850"/>
    <x v="0"/>
    <x v="0"/>
    <s v="USD"/>
    <n v="1338830395"/>
    <n v="1336238395"/>
    <b v="0"/>
    <n v="25"/>
    <b v="1"/>
    <x v="14"/>
    <n v="17"/>
    <n v="34"/>
    <x v="4"/>
    <x v="14"/>
  </r>
  <r>
    <n v="2084"/>
    <s v="Project: Ballerina Black UK Tour"/>
    <s v="Los Angeles based Ballerina Black are on their way to tour the UK in May. Join our club &amp; help make it happen."/>
    <n v="5000"/>
    <n v="3250"/>
    <x v="0"/>
    <x v="0"/>
    <s v="USD"/>
    <n v="1399186740"/>
    <n v="1396468782"/>
    <b v="0"/>
    <n v="46"/>
    <b v="1"/>
    <x v="14"/>
    <n v="65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5000"/>
    <n v="7412"/>
    <x v="0"/>
    <x v="0"/>
    <s v="USD"/>
    <n v="1342382587"/>
    <n v="1339790587"/>
    <b v="0"/>
    <n v="83"/>
    <b v="1"/>
    <x v="14"/>
    <n v="148"/>
    <n v="89.3"/>
    <x v="4"/>
    <x v="14"/>
  </r>
  <r>
    <n v="2086"/>
    <s v="Adam Sullivan - Recording 4 New EPs for 2012!"/>
    <s v="I am in the process of completing 4 new EPs to be released in Winter, Spring, Summer, and Fall of 2012."/>
    <n v="5000"/>
    <n v="4028"/>
    <x v="0"/>
    <x v="0"/>
    <s v="USD"/>
    <n v="1323838740"/>
    <n v="1321200332"/>
    <b v="0"/>
    <n v="35"/>
    <b v="1"/>
    <x v="14"/>
    <n v="8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1553"/>
    <x v="0"/>
    <x v="0"/>
    <s v="USD"/>
    <n v="1315457658"/>
    <n v="1312865658"/>
    <b v="0"/>
    <n v="25"/>
    <b v="1"/>
    <x v="14"/>
    <n v="31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5000"/>
    <n v="3465.32"/>
    <x v="0"/>
    <x v="0"/>
    <s v="USD"/>
    <n v="1284177540"/>
    <n v="1281028152"/>
    <b v="0"/>
    <n v="75"/>
    <b v="1"/>
    <x v="14"/>
    <n v="69"/>
    <n v="46.2"/>
    <x v="4"/>
    <x v="14"/>
  </r>
  <r>
    <n v="2089"/>
    <s v="Little Moses EP"/>
    <s v="Little Moses is trying to record their first EP, and we can't do it without your help!"/>
    <n v="5000"/>
    <n v="3010.01"/>
    <x v="0"/>
    <x v="0"/>
    <s v="USD"/>
    <n v="1375408194"/>
    <n v="1372384194"/>
    <b v="0"/>
    <n v="62"/>
    <b v="1"/>
    <x v="14"/>
    <n v="6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5000"/>
    <n v="9203.23"/>
    <x v="0"/>
    <x v="0"/>
    <s v="USD"/>
    <n v="1361696955"/>
    <n v="1359104955"/>
    <b v="0"/>
    <n v="160"/>
    <b v="1"/>
    <x v="14"/>
    <n v="184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5000"/>
    <n v="21684.2"/>
    <x v="0"/>
    <x v="0"/>
    <s v="USD"/>
    <n v="1299009600"/>
    <n v="1294818278"/>
    <b v="0"/>
    <n v="246"/>
    <b v="1"/>
    <x v="14"/>
    <n v="434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5000"/>
    <n v="6077"/>
    <x v="0"/>
    <x v="0"/>
    <s v="USD"/>
    <n v="1318006732"/>
    <n v="1312822732"/>
    <b v="0"/>
    <n v="55"/>
    <b v="1"/>
    <x v="14"/>
    <n v="122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5000"/>
    <n v="1537"/>
    <x v="0"/>
    <x v="0"/>
    <s v="USD"/>
    <n v="1356211832"/>
    <n v="1351024232"/>
    <b v="0"/>
    <n v="23"/>
    <b v="1"/>
    <x v="14"/>
    <n v="3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5000"/>
    <n v="4219"/>
    <x v="0"/>
    <x v="0"/>
    <s v="USD"/>
    <n v="1330916400"/>
    <n v="1327969730"/>
    <b v="0"/>
    <n v="72"/>
    <b v="1"/>
    <x v="14"/>
    <n v="84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5000"/>
    <n v="2500"/>
    <x v="0"/>
    <x v="0"/>
    <s v="USD"/>
    <n v="1317576973"/>
    <n v="1312392973"/>
    <b v="0"/>
    <n v="22"/>
    <b v="1"/>
    <x v="14"/>
    <n v="50"/>
    <n v="113.64"/>
    <x v="4"/>
    <x v="14"/>
  </r>
  <r>
    <n v="2096"/>
    <s v="GBS Detroit Presents Shone Nuisance"/>
    <s v="Shone Nuisance is heading to GBS Detroit on Friday, October 26th to record and film their GBS Detroit EP and video."/>
    <n v="5000"/>
    <n v="610"/>
    <x v="0"/>
    <x v="0"/>
    <s v="USD"/>
    <n v="1351223940"/>
    <n v="1349892735"/>
    <b v="0"/>
    <n v="14"/>
    <b v="1"/>
    <x v="14"/>
    <n v="12"/>
    <n v="43.57"/>
    <x v="4"/>
    <x v="14"/>
  </r>
  <r>
    <n v="2097"/>
    <s v="Caverns of Sonora"/>
    <s v="Engine is ready to record our sophomore release. The songs are written, the musicians are ready. Help us bring this into existence!"/>
    <n v="5000"/>
    <n v="3000"/>
    <x v="0"/>
    <x v="0"/>
    <s v="USD"/>
    <n v="1322751735"/>
    <n v="1317564135"/>
    <b v="0"/>
    <n v="38"/>
    <b v="1"/>
    <x v="14"/>
    <n v="60"/>
    <n v="78.95"/>
    <x v="4"/>
    <x v="14"/>
  </r>
  <r>
    <n v="2098"/>
    <s v="The Christopher Battles EP"/>
    <s v="The Christopher Battles EP Project will fund professional recording, publicity, and release for this original singer-songwriter."/>
    <n v="5000"/>
    <n v="6020"/>
    <x v="0"/>
    <x v="0"/>
    <s v="USD"/>
    <n v="1331174635"/>
    <n v="1328582635"/>
    <b v="0"/>
    <n v="32"/>
    <b v="1"/>
    <x v="14"/>
    <n v="120"/>
    <n v="188.13"/>
    <x v="4"/>
    <x v="14"/>
  </r>
  <r>
    <n v="2099"/>
    <s v="Roosevelt Died."/>
    <s v="Our tour van died, we need help!"/>
    <n v="5000"/>
    <n v="3971"/>
    <x v="0"/>
    <x v="0"/>
    <s v="USD"/>
    <n v="1435808400"/>
    <n v="1434650084"/>
    <b v="0"/>
    <n v="63"/>
    <b v="1"/>
    <x v="14"/>
    <n v="79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5000"/>
    <n v="820"/>
    <x v="0"/>
    <x v="0"/>
    <s v="USD"/>
    <n v="1341028740"/>
    <n v="1339704141"/>
    <b v="0"/>
    <n v="27"/>
    <b v="1"/>
    <x v="14"/>
    <n v="16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5000"/>
    <n v="2265"/>
    <x v="0"/>
    <x v="0"/>
    <s v="USD"/>
    <n v="1329104114"/>
    <n v="1323920114"/>
    <b v="0"/>
    <n v="44"/>
    <b v="1"/>
    <x v="14"/>
    <n v="45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5000"/>
    <n v="1360"/>
    <x v="0"/>
    <x v="0"/>
    <s v="USD"/>
    <n v="1304628648"/>
    <n v="1302036648"/>
    <b v="0"/>
    <n v="38"/>
    <b v="1"/>
    <x v="14"/>
    <n v="27"/>
    <n v="35.79"/>
    <x v="4"/>
    <x v="14"/>
  </r>
  <r>
    <n v="2103"/>
    <s v="Matthew Moon's New Album"/>
    <s v="Indie rocker, Matthew Moon, has something to share with you..."/>
    <n v="5000"/>
    <n v="11364"/>
    <x v="0"/>
    <x v="0"/>
    <s v="USD"/>
    <n v="1352488027"/>
    <n v="1349892427"/>
    <b v="0"/>
    <n v="115"/>
    <b v="1"/>
    <x v="14"/>
    <n v="227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5000"/>
    <n v="1036"/>
    <x v="0"/>
    <x v="0"/>
    <s v="USD"/>
    <n v="1369958400"/>
    <n v="1367286434"/>
    <b v="0"/>
    <n v="37"/>
    <b v="1"/>
    <x v="14"/>
    <n v="21"/>
    <n v="28"/>
    <x v="4"/>
    <x v="14"/>
  </r>
  <r>
    <n v="2105"/>
    <s v="Layla The Wolf Debut E.P. &quot;Sugar&quot;"/>
    <s v="Help Layla the Wolf fund the printing and releasing of our first E.P. Release called &quot;Sugar&quot;."/>
    <n v="5000"/>
    <n v="5080"/>
    <x v="0"/>
    <x v="0"/>
    <s v="USD"/>
    <n v="1416542400"/>
    <n v="1415472953"/>
    <b v="0"/>
    <n v="99"/>
    <b v="1"/>
    <x v="14"/>
    <n v="102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5000"/>
    <n v="2355"/>
    <x v="0"/>
    <x v="0"/>
    <s v="USD"/>
    <n v="1359176974"/>
    <n v="1356584974"/>
    <b v="0"/>
    <n v="44"/>
    <b v="1"/>
    <x v="14"/>
    <n v="4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5000"/>
    <n v="2154.66"/>
    <x v="0"/>
    <x v="0"/>
    <s v="USD"/>
    <n v="1415815393"/>
    <n v="1413997393"/>
    <b v="0"/>
    <n v="58"/>
    <b v="1"/>
    <x v="14"/>
    <n v="43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5000"/>
    <n v="17170"/>
    <x v="0"/>
    <x v="0"/>
    <s v="USD"/>
    <n v="1347249300"/>
    <n v="1344917580"/>
    <b v="0"/>
    <n v="191"/>
    <b v="1"/>
    <x v="14"/>
    <n v="343"/>
    <n v="89.9"/>
    <x v="4"/>
    <x v="14"/>
  </r>
  <r>
    <n v="2109"/>
    <s v="Skyline Sounds - First Studio Album (and Merch!)"/>
    <s v="We are ready to make our first full-length album, and with your help, we can make it happen!"/>
    <n v="5000"/>
    <n v="4261"/>
    <x v="0"/>
    <x v="0"/>
    <s v="USD"/>
    <n v="1436115617"/>
    <n v="1433523617"/>
    <b v="0"/>
    <n v="40"/>
    <b v="1"/>
    <x v="14"/>
    <n v="85"/>
    <n v="106.53"/>
    <x v="4"/>
    <x v="14"/>
  </r>
  <r>
    <n v="2110"/>
    <s v="&quot;Vision&quot; - New Album - Brent Brown"/>
    <s v="Brent Brown's breakout new album! Requires help from the record label... You!"/>
    <n v="5000"/>
    <n v="2007"/>
    <x v="0"/>
    <x v="0"/>
    <s v="USD"/>
    <n v="1401253140"/>
    <n v="1398873969"/>
    <b v="0"/>
    <n v="38"/>
    <b v="1"/>
    <x v="14"/>
    <n v="4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5000"/>
    <n v="2130"/>
    <x v="0"/>
    <x v="0"/>
    <s v="USD"/>
    <n v="1313370000"/>
    <n v="1307594625"/>
    <b v="0"/>
    <n v="39"/>
    <b v="1"/>
    <x v="14"/>
    <n v="43"/>
    <n v="54.62"/>
    <x v="4"/>
    <x v="14"/>
  </r>
  <r>
    <n v="2112"/>
    <s v="BBB Kickstarter Two"/>
    <s v="BBB is going back into the studio to record and release &quot;Felix From Canada&quot; by popular demand.  We need your help!"/>
    <n v="5000"/>
    <n v="300"/>
    <x v="0"/>
    <x v="0"/>
    <s v="USD"/>
    <n v="1366064193"/>
    <n v="1364854593"/>
    <b v="0"/>
    <n v="11"/>
    <b v="1"/>
    <x v="14"/>
    <n v="6"/>
    <n v="27.27"/>
    <x v="4"/>
    <x v="14"/>
  </r>
  <r>
    <n v="2113"/>
    <s v="Summer Underground // Honeycomb LP"/>
    <s v="Help us fund our second full-length album Honeycomb!"/>
    <n v="5000"/>
    <n v="7340"/>
    <x v="0"/>
    <x v="0"/>
    <s v="USD"/>
    <n v="1411505176"/>
    <n v="1408481176"/>
    <b v="0"/>
    <n v="107"/>
    <b v="1"/>
    <x v="14"/>
    <n v="147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5000"/>
    <n v="3385"/>
    <x v="0"/>
    <x v="0"/>
    <s v="USD"/>
    <n v="1298167001"/>
    <n v="1295575001"/>
    <b v="0"/>
    <n v="36"/>
    <b v="1"/>
    <x v="14"/>
    <n v="6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5000"/>
    <n v="48434"/>
    <x v="0"/>
    <x v="0"/>
    <s v="USD"/>
    <n v="1349203203"/>
    <n v="1345056003"/>
    <b v="0"/>
    <n v="92"/>
    <b v="1"/>
    <x v="14"/>
    <n v="969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5000"/>
    <n v="1773"/>
    <x v="0"/>
    <x v="0"/>
    <s v="USD"/>
    <n v="1445921940"/>
    <n v="1444699549"/>
    <b v="0"/>
    <n v="35"/>
    <b v="1"/>
    <x v="14"/>
    <n v="35"/>
    <n v="50.66"/>
    <x v="4"/>
    <x v="14"/>
  </r>
  <r>
    <n v="2118"/>
    <s v="PORCHES. vs. THE U.S.A."/>
    <s v="PORCHES.  and Documentarians tour from New York to San Francisco and back."/>
    <n v="5000"/>
    <n v="1346.11"/>
    <x v="0"/>
    <x v="0"/>
    <s v="USD"/>
    <n v="1311538136"/>
    <n v="1308946136"/>
    <b v="0"/>
    <n v="17"/>
    <b v="1"/>
    <x v="14"/>
    <n v="27"/>
    <n v="79.180000000000007"/>
    <x v="4"/>
    <x v="14"/>
  </r>
  <r>
    <n v="2119"/>
    <s v="Big Long Now's Debut Album"/>
    <s v="big long now is recording our debut album and we are looking for help mastering and pressing it to vinyl"/>
    <n v="5000"/>
    <n v="2015"/>
    <x v="0"/>
    <x v="0"/>
    <s v="USD"/>
    <n v="1345086445"/>
    <n v="1342494445"/>
    <b v="0"/>
    <n v="22"/>
    <b v="1"/>
    <x v="14"/>
    <n v="40"/>
    <n v="91.59"/>
    <x v="4"/>
    <x v="14"/>
  </r>
  <r>
    <n v="2120"/>
    <s v="Hearty Har Full Length Album"/>
    <s v="&lt;3_x000a_Coming in from outer space. Help Hearty Har record their 1st album!!"/>
    <n v="5000"/>
    <n v="8070.43"/>
    <x v="0"/>
    <x v="0"/>
    <s v="USD"/>
    <n v="1388617736"/>
    <n v="1384384136"/>
    <b v="0"/>
    <n v="69"/>
    <b v="1"/>
    <x v="14"/>
    <n v="161"/>
    <n v="116.96"/>
    <x v="4"/>
    <x v="14"/>
  </r>
  <r>
    <n v="2121"/>
    <s v="Legend of Decay"/>
    <s v="Join us on an epic journey to discover a millennia old secret which will change the world forever."/>
    <n v="5000"/>
    <n v="284"/>
    <x v="2"/>
    <x v="16"/>
    <s v="CHF"/>
    <n v="1484156948"/>
    <n v="1481564948"/>
    <b v="0"/>
    <n v="10"/>
    <b v="0"/>
    <x v="17"/>
    <n v="6"/>
    <n v="28.4"/>
    <x v="6"/>
    <x v="17"/>
  </r>
  <r>
    <n v="2122"/>
    <s v="CapitÃ¡n Kalani y el sindicato robÃ³tico"/>
    <s v="Captain Kalani it's a retro game full of nostalgia for the old gamers but interesting for the new ones"/>
    <n v="5000"/>
    <n v="310"/>
    <x v="2"/>
    <x v="14"/>
    <s v="MXN"/>
    <n v="1483773169"/>
    <n v="1481181169"/>
    <b v="0"/>
    <n v="3"/>
    <b v="0"/>
    <x v="17"/>
    <n v="6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0"/>
    <n v="50"/>
    <x v="2"/>
    <x v="0"/>
    <s v="USD"/>
    <n v="1268636340"/>
    <n v="1263982307"/>
    <b v="0"/>
    <n v="5"/>
    <b v="0"/>
    <x v="17"/>
    <n v="1"/>
    <n v="10"/>
    <x v="6"/>
    <x v="17"/>
  </r>
  <r>
    <n v="2124"/>
    <s v="AZAMAR"/>
    <s v="AZAMAR is a Role Playing Game world involving fantasy and high magic, based on the popular OpenD6 OGL using the Cinema6 RPG Framework."/>
    <n v="5000"/>
    <n v="115"/>
    <x v="2"/>
    <x v="0"/>
    <s v="USD"/>
    <n v="1291093200"/>
    <n v="1286930435"/>
    <b v="0"/>
    <n v="5"/>
    <b v="0"/>
    <x v="17"/>
    <n v="2"/>
    <n v="23"/>
    <x v="6"/>
    <x v="17"/>
  </r>
  <r>
    <n v="2125"/>
    <s v="Becoming - A Metaphysical Game About Mental Illness"/>
    <s v="Becoming is a video game that aims to portray mental illness through a metaphysical and emotional story."/>
    <n v="5000"/>
    <n v="852"/>
    <x v="2"/>
    <x v="0"/>
    <s v="USD"/>
    <n v="1438734833"/>
    <n v="1436142833"/>
    <b v="0"/>
    <n v="27"/>
    <b v="0"/>
    <x v="17"/>
    <n v="17"/>
    <n v="31.56"/>
    <x v="6"/>
    <x v="17"/>
  </r>
  <r>
    <n v="2126"/>
    <s v="DodgeBall Blitz"/>
    <s v="Lead your team to victory in this fast-paced, action, sports game! Use Power-ups and avoid attacks as you fight for victory!"/>
    <n v="5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5000"/>
    <n v="8076"/>
    <x v="2"/>
    <x v="1"/>
    <s v="GBP"/>
    <n v="1426158463"/>
    <n v="1423570063"/>
    <b v="0"/>
    <n v="236"/>
    <b v="0"/>
    <x v="17"/>
    <n v="162"/>
    <n v="34.22"/>
    <x v="6"/>
    <x v="17"/>
  </r>
  <r>
    <n v="2128"/>
    <s v="Makayla's Quest"/>
    <s v="The Royal Snail has misdelivered all the invitations to the Royal Ball.  It's up to Makayla to set things right in the Fairy Forest"/>
    <n v="5000"/>
    <n v="25"/>
    <x v="2"/>
    <x v="5"/>
    <s v="CAD"/>
    <n v="1411324369"/>
    <n v="1406140369"/>
    <b v="0"/>
    <n v="1"/>
    <b v="0"/>
    <x v="17"/>
    <n v="1"/>
    <n v="25"/>
    <x v="6"/>
    <x v="17"/>
  </r>
  <r>
    <n v="2129"/>
    <s v="Pretty Kitty Fuzzy"/>
    <s v="PKF is a Cat-Tastic 2D side-scrolling shooter! Stand up to all the big meanies with the power of positivity and save the universe!"/>
    <n v="5000"/>
    <n v="236"/>
    <x v="2"/>
    <x v="0"/>
    <s v="USD"/>
    <n v="1457570100"/>
    <n v="1454978100"/>
    <b v="0"/>
    <n v="12"/>
    <b v="0"/>
    <x v="17"/>
    <n v="5"/>
    <n v="19.670000000000002"/>
    <x v="6"/>
    <x v="17"/>
  </r>
  <r>
    <n v="2130"/>
    <s v="Wondrous Adventures: A Kid's Game"/>
    <s v="You are the hero tasked to save your home from the villainous Sanword."/>
    <n v="5000"/>
    <n v="85"/>
    <x v="2"/>
    <x v="0"/>
    <s v="USD"/>
    <n v="1408154663"/>
    <n v="1405130663"/>
    <b v="0"/>
    <n v="4"/>
    <b v="0"/>
    <x v="17"/>
    <n v="2"/>
    <n v="21.25"/>
    <x v="6"/>
    <x v="17"/>
  </r>
  <r>
    <n v="2131"/>
    <s v="Scout's Honor"/>
    <s v="From frightened girl to empowered woman, Scout's Honor is a tale about facing your fears and overcoming odds."/>
    <n v="5000"/>
    <n v="25"/>
    <x v="2"/>
    <x v="0"/>
    <s v="USD"/>
    <n v="1436677091"/>
    <n v="1434085091"/>
    <b v="0"/>
    <n v="3"/>
    <b v="0"/>
    <x v="17"/>
    <n v="1"/>
    <n v="8.33"/>
    <x v="6"/>
    <x v="17"/>
  </r>
  <r>
    <n v="2132"/>
    <s v="Universe Rush"/>
    <s v="Fight your way to dominate the universe. Be the first to try our engaging cross-platform mmo-strategy and bring it closer to reality."/>
    <n v="5000"/>
    <n v="2112.9899999999998"/>
    <x v="2"/>
    <x v="0"/>
    <s v="USD"/>
    <n v="1391427692"/>
    <n v="1388835692"/>
    <b v="0"/>
    <n v="99"/>
    <b v="0"/>
    <x v="17"/>
    <n v="4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5000"/>
    <n v="16"/>
    <x v="2"/>
    <x v="0"/>
    <s v="USD"/>
    <n v="1303628340"/>
    <n v="1300328399"/>
    <b v="0"/>
    <n v="3"/>
    <b v="0"/>
    <x v="17"/>
    <n v="0"/>
    <n v="5.33"/>
    <x v="6"/>
    <x v="17"/>
  </r>
  <r>
    <n v="2134"/>
    <s v="Prehistoric Landing"/>
    <s v="1st person Action Survivalist Rpg game. You get sent to a deadly Island to die not knowing that your not alone on the island."/>
    <n v="5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5000"/>
    <n v="47.69"/>
    <x v="2"/>
    <x v="0"/>
    <s v="USD"/>
    <n v="1382184786"/>
    <n v="1379592786"/>
    <b v="0"/>
    <n v="4"/>
    <b v="0"/>
    <x v="17"/>
    <n v="1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"/>
    <n v="14203"/>
    <x v="2"/>
    <x v="5"/>
    <s v="CAD"/>
    <n v="1417804229"/>
    <n v="1415212229"/>
    <b v="0"/>
    <n v="534"/>
    <b v="0"/>
    <x v="17"/>
    <n v="284"/>
    <n v="26.6"/>
    <x v="6"/>
    <x v="17"/>
  </r>
  <r>
    <n v="2138"/>
    <s v="Tales Of Tameria - Dawning Light"/>
    <s v="A game with a mixture of a few genres from RPG, Simulation and to adventure elements."/>
    <n v="5000"/>
    <n v="128"/>
    <x v="2"/>
    <x v="1"/>
    <s v="GBP"/>
    <n v="1383959939"/>
    <n v="1381364339"/>
    <b v="0"/>
    <n v="12"/>
    <b v="0"/>
    <x v="17"/>
    <n v="3"/>
    <n v="10.67"/>
    <x v="6"/>
    <x v="17"/>
  </r>
  <r>
    <n v="2139"/>
    <s v="Manorkept"/>
    <s v="An adventuring RPG with ghosts, mysteries, and flexible gameplay paths, Manorkept is a game that promises an unforgettable experience."/>
    <n v="5000"/>
    <n v="1626"/>
    <x v="2"/>
    <x v="0"/>
    <s v="USD"/>
    <n v="1478196008"/>
    <n v="1475604008"/>
    <b v="0"/>
    <n v="56"/>
    <b v="0"/>
    <x v="17"/>
    <n v="33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"/>
    <n v="560"/>
    <x v="2"/>
    <x v="0"/>
    <s v="USD"/>
    <n v="1357934424"/>
    <n v="1355342424"/>
    <b v="0"/>
    <n v="11"/>
    <b v="0"/>
    <x v="17"/>
    <n v="11"/>
    <n v="50.91"/>
    <x v="6"/>
    <x v="17"/>
  </r>
  <r>
    <n v="2141"/>
    <s v="King of Consoles"/>
    <s v="A place where people can test out the latest video games, for an hourly fee. It's cheaper than wasting money on a $60 game that sucked"/>
    <n v="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5000"/>
    <n v="601"/>
    <x v="2"/>
    <x v="12"/>
    <s v="EUR"/>
    <n v="1451494210"/>
    <n v="1449075010"/>
    <b v="0"/>
    <n v="12"/>
    <b v="0"/>
    <x v="17"/>
    <n v="1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5000"/>
    <n v="225"/>
    <x v="2"/>
    <x v="0"/>
    <s v="USD"/>
    <n v="1279738800"/>
    <n v="1275599812"/>
    <b v="0"/>
    <n v="5"/>
    <b v="0"/>
    <x v="17"/>
    <n v="5"/>
    <n v="45"/>
    <x v="6"/>
    <x v="17"/>
  </r>
  <r>
    <n v="2144"/>
    <s v="Project Starborn"/>
    <s v="A thousand community-built sandbox games (and more!) with a fully-customizable game engine."/>
    <n v="5000"/>
    <n v="607"/>
    <x v="2"/>
    <x v="0"/>
    <s v="USD"/>
    <n v="1379164040"/>
    <n v="1376399240"/>
    <b v="0"/>
    <n v="24"/>
    <b v="0"/>
    <x v="17"/>
    <n v="1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5000"/>
    <n v="4565"/>
    <x v="2"/>
    <x v="0"/>
    <s v="USD"/>
    <n v="1385534514"/>
    <n v="1382938914"/>
    <b v="0"/>
    <n v="89"/>
    <b v="0"/>
    <x v="17"/>
    <n v="91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5000"/>
    <n v="2716"/>
    <x v="2"/>
    <x v="0"/>
    <s v="USD"/>
    <n v="1416125148"/>
    <n v="1413356748"/>
    <b v="0"/>
    <n v="55"/>
    <b v="0"/>
    <x v="17"/>
    <n v="54"/>
    <n v="49.38"/>
    <x v="6"/>
    <x v="17"/>
  </r>
  <r>
    <n v="2148"/>
    <s v="ZomBlock's"/>
    <s v="zomblock's is a online zombie survival game where you can craft new weapons,find food and water to keep yourself alive."/>
    <n v="5000"/>
    <n v="2"/>
    <x v="2"/>
    <x v="1"/>
    <s v="GBP"/>
    <n v="1427992582"/>
    <n v="1425404182"/>
    <b v="0"/>
    <n v="2"/>
    <b v="0"/>
    <x v="17"/>
    <n v="0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5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"/>
    <n v="405"/>
    <x v="2"/>
    <x v="10"/>
    <s v="NOK"/>
    <n v="1468392599"/>
    <n v="1465800599"/>
    <b v="0"/>
    <n v="4"/>
    <b v="0"/>
    <x v="17"/>
    <n v="8"/>
    <n v="101.25"/>
    <x v="6"/>
    <x v="17"/>
  </r>
  <r>
    <n v="2151"/>
    <s v="Handee Job for PS4 Gets on Shark Tank"/>
    <s v="Crazy Artist makes gaming more comfortable and fun for Playstation 4 users. I really want to give you a Handee Job!"/>
    <n v="5000"/>
    <n v="118"/>
    <x v="2"/>
    <x v="0"/>
    <s v="USD"/>
    <n v="1467231614"/>
    <n v="1464639614"/>
    <b v="0"/>
    <n v="6"/>
    <b v="0"/>
    <x v="17"/>
    <n v="2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5000"/>
    <n v="50"/>
    <x v="2"/>
    <x v="0"/>
    <s v="USD"/>
    <n v="1394909909"/>
    <n v="1392321509"/>
    <b v="0"/>
    <n v="4"/>
    <b v="0"/>
    <x v="17"/>
    <n v="1"/>
    <n v="12.5"/>
    <x v="6"/>
    <x v="17"/>
  </r>
  <r>
    <n v="2153"/>
    <s v="It's The GOD Complex"/>
    <s v="Crowdfunding the Gamers Way. An online game with real world consequences.Do you dare to play? Can you turn the world around?"/>
    <n v="5000"/>
    <n v="34"/>
    <x v="2"/>
    <x v="0"/>
    <s v="USD"/>
    <n v="1420876740"/>
    <n v="1417470718"/>
    <b v="0"/>
    <n v="4"/>
    <b v="0"/>
    <x v="17"/>
    <n v="1"/>
    <n v="8.5"/>
    <x v="6"/>
    <x v="17"/>
  </r>
  <r>
    <n v="2154"/>
    <s v="Demigods - Rise of the Children - Part 1 (Design)"/>
    <s v="A Real Time Strategy game based on Greek mythology in a fictional world."/>
    <n v="5000"/>
    <n v="2"/>
    <x v="2"/>
    <x v="0"/>
    <s v="USD"/>
    <n v="1390921827"/>
    <n v="1389193827"/>
    <b v="0"/>
    <n v="2"/>
    <b v="0"/>
    <x v="17"/>
    <n v="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000"/>
    <n v="1493"/>
    <x v="2"/>
    <x v="0"/>
    <s v="USD"/>
    <n v="1379363406"/>
    <n v="1375475406"/>
    <b v="0"/>
    <n v="83"/>
    <b v="0"/>
    <x v="17"/>
    <n v="30"/>
    <n v="17.989999999999998"/>
    <x v="6"/>
    <x v="17"/>
  </r>
  <r>
    <n v="2157"/>
    <s v="Nin"/>
    <s v="Gamers and 90's fans unite in this small tale of epic proportions!"/>
    <n v="5000"/>
    <n v="21144"/>
    <x v="2"/>
    <x v="0"/>
    <s v="USD"/>
    <n v="1482479940"/>
    <n v="1479684783"/>
    <b v="0"/>
    <n v="57"/>
    <b v="0"/>
    <x v="17"/>
    <n v="423"/>
    <n v="370.95"/>
    <x v="6"/>
    <x v="17"/>
  </r>
  <r>
    <n v="2158"/>
    <s v="PerfectGolf"/>
    <s v="A next generation golf game with a course designer and a massively multiplayer online tour. Join the fun and help us create it"/>
    <n v="5000"/>
    <n v="19770.11"/>
    <x v="2"/>
    <x v="0"/>
    <s v="USD"/>
    <n v="1360009774"/>
    <n v="1356121774"/>
    <b v="0"/>
    <n v="311"/>
    <b v="0"/>
    <x v="17"/>
    <n v="395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50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5000"/>
    <n v="85"/>
    <x v="2"/>
    <x v="0"/>
    <s v="USD"/>
    <n v="1337447105"/>
    <n v="1334855105"/>
    <b v="0"/>
    <n v="16"/>
    <b v="0"/>
    <x v="17"/>
    <n v="2"/>
    <n v="5.31"/>
    <x v="6"/>
    <x v="17"/>
  </r>
  <r>
    <n v="2161"/>
    <s v="CallMeGhost DEBUT ALBUM preorder!"/>
    <s v="We're trying to fund hard copies of our debut album!"/>
    <n v="5000"/>
    <n v="463"/>
    <x v="0"/>
    <x v="0"/>
    <s v="USD"/>
    <n v="1443040059"/>
    <n v="1440448059"/>
    <b v="0"/>
    <n v="13"/>
    <b v="1"/>
    <x v="11"/>
    <n v="9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5000"/>
    <n v="5052"/>
    <x v="0"/>
    <x v="0"/>
    <s v="USD"/>
    <n v="1406226191"/>
    <n v="1403547791"/>
    <b v="0"/>
    <n v="58"/>
    <b v="1"/>
    <x v="11"/>
    <n v="101"/>
    <n v="87.1"/>
    <x v="4"/>
    <x v="11"/>
  </r>
  <r>
    <n v="2163"/>
    <s v="Help MONGREL record our new cd !"/>
    <s v="Mongrel is looking to hit the studio once again in June so we can bring you a new cd later this year and we need your help!"/>
    <n v="5000"/>
    <n v="3305"/>
    <x v="0"/>
    <x v="0"/>
    <s v="USD"/>
    <n v="1433735400"/>
    <n v="1429306520"/>
    <b v="0"/>
    <n v="44"/>
    <b v="1"/>
    <x v="11"/>
    <n v="66"/>
    <n v="75.11"/>
    <x v="4"/>
    <x v="11"/>
  </r>
  <r>
    <n v="2164"/>
    <s v="Rosaline debut record"/>
    <s v="South Florida roots country/rock outfit's long awaited debut record"/>
    <n v="5000"/>
    <n v="5645"/>
    <x v="0"/>
    <x v="0"/>
    <s v="USD"/>
    <n v="1466827140"/>
    <n v="1464196414"/>
    <b v="0"/>
    <n v="83"/>
    <b v="1"/>
    <x v="11"/>
    <n v="11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5000"/>
    <n v="3466"/>
    <x v="0"/>
    <x v="6"/>
    <s v="EUR"/>
    <n v="1460127635"/>
    <n v="1457539235"/>
    <b v="0"/>
    <n v="117"/>
    <b v="1"/>
    <x v="11"/>
    <n v="6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5000"/>
    <n v="2932"/>
    <x v="0"/>
    <x v="0"/>
    <s v="USD"/>
    <n v="1417813618"/>
    <n v="1413922018"/>
    <b v="0"/>
    <n v="32"/>
    <b v="1"/>
    <x v="11"/>
    <n v="59"/>
    <n v="91.63"/>
    <x v="4"/>
    <x v="11"/>
  </r>
  <r>
    <n v="2167"/>
    <s v="Planes and Planets needs to get their EP finished!!"/>
    <s v="We need YOUR HELP to take one more step to this make release sound amazing!"/>
    <n v="5000"/>
    <n v="180"/>
    <x v="0"/>
    <x v="0"/>
    <s v="USD"/>
    <n v="1347672937"/>
    <n v="1346463337"/>
    <b v="0"/>
    <n v="8"/>
    <b v="1"/>
    <x v="11"/>
    <n v="4"/>
    <n v="22.5"/>
    <x v="4"/>
    <x v="11"/>
  </r>
  <r>
    <n v="2168"/>
    <s v="PIZAZZ: Pigeons Playing Ping Pong's New Album"/>
    <s v="We're hitting the studio to record our next album, &quot;Pizazz&quot;!! Help us put the FUN in FUNK!!"/>
    <n v="5000"/>
    <n v="21884.69"/>
    <x v="0"/>
    <x v="0"/>
    <s v="USD"/>
    <n v="1486702800"/>
    <n v="1484058261"/>
    <b v="0"/>
    <n v="340"/>
    <b v="1"/>
    <x v="11"/>
    <n v="43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5000"/>
    <n v="153"/>
    <x v="0"/>
    <x v="0"/>
    <s v="USD"/>
    <n v="1488473351"/>
    <n v="1488214151"/>
    <b v="0"/>
    <n v="7"/>
    <b v="1"/>
    <x v="11"/>
    <n v="3"/>
    <n v="21.86"/>
    <x v="4"/>
    <x v="11"/>
  </r>
  <r>
    <n v="2170"/>
    <s v="STETSON'S NEW EP"/>
    <s v="We are a hard rock band from Northern California trying to raise $350 for our next EP. Be a part of our journey!"/>
    <n v="5000"/>
    <n v="633"/>
    <x v="0"/>
    <x v="0"/>
    <s v="USD"/>
    <n v="1440266422"/>
    <n v="1436810422"/>
    <b v="0"/>
    <n v="19"/>
    <b v="1"/>
    <x v="11"/>
    <n v="13"/>
    <n v="33.32"/>
    <x v="4"/>
    <x v="11"/>
  </r>
  <r>
    <n v="2171"/>
    <s v="Brainspoonâ€™s New Record"/>
    <s v="Like records? We do, too! Help this Los Angeles based rock 'n' roll band get their new album out on vinyl!"/>
    <n v="5000"/>
    <n v="4243"/>
    <x v="0"/>
    <x v="0"/>
    <s v="USD"/>
    <n v="1434949200"/>
    <n v="1431903495"/>
    <b v="0"/>
    <n v="47"/>
    <b v="1"/>
    <x v="11"/>
    <n v="85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5000"/>
    <n v="1000"/>
    <x v="0"/>
    <x v="0"/>
    <s v="USD"/>
    <n v="1429365320"/>
    <n v="1426773320"/>
    <b v="0"/>
    <n v="13"/>
    <b v="1"/>
    <x v="11"/>
    <n v="2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5000"/>
    <n v="5331"/>
    <x v="0"/>
    <x v="0"/>
    <s v="USD"/>
    <n v="1378785540"/>
    <n v="1376066243"/>
    <b v="0"/>
    <n v="90"/>
    <b v="1"/>
    <x v="11"/>
    <n v="107"/>
    <n v="59.23"/>
    <x v="4"/>
    <x v="11"/>
  </r>
  <r>
    <n v="2174"/>
    <s v="Chivo Funge and the Extensions"/>
    <s v="Chivo and his band of miscreants present their debut album _x000a_'Blind Energy' ...we think you are going to like it."/>
    <n v="5000"/>
    <n v="4119"/>
    <x v="0"/>
    <x v="1"/>
    <s v="GBP"/>
    <n v="1462453307"/>
    <n v="1459861307"/>
    <b v="0"/>
    <n v="63"/>
    <b v="1"/>
    <x v="11"/>
    <n v="82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5000"/>
    <n v="1750"/>
    <x v="0"/>
    <x v="0"/>
    <s v="USD"/>
    <n v="1469059986"/>
    <n v="1468455186"/>
    <b v="0"/>
    <n v="26"/>
    <b v="1"/>
    <x v="11"/>
    <n v="3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5000"/>
    <n v="2503"/>
    <x v="0"/>
    <x v="0"/>
    <s v="USD"/>
    <n v="1465192867"/>
    <n v="1463032867"/>
    <b v="0"/>
    <n v="38"/>
    <b v="1"/>
    <x v="11"/>
    <n v="50"/>
    <n v="65.87"/>
    <x v="4"/>
    <x v="11"/>
  </r>
  <r>
    <n v="2178"/>
    <s v="The Letter Black - New Record"/>
    <s v="We are making our third studio album and no longer have a label telling us what we can/can't do. This record is for the fans."/>
    <n v="5000"/>
    <n v="34660"/>
    <x v="0"/>
    <x v="0"/>
    <s v="USD"/>
    <n v="1484752597"/>
    <n v="1482160597"/>
    <b v="0"/>
    <n v="859"/>
    <b v="1"/>
    <x v="11"/>
    <n v="693"/>
    <n v="40.35"/>
    <x v="4"/>
    <x v="11"/>
  </r>
  <r>
    <n v="2179"/>
    <s v="Woodhouse EP"/>
    <s v="Woodhouse is making an EP!  If you are a fan of whiskey and loud guitars, contribute to the cause!"/>
    <n v="5000"/>
    <n v="1614"/>
    <x v="0"/>
    <x v="0"/>
    <s v="USD"/>
    <n v="1428725192"/>
    <n v="1426133192"/>
    <b v="0"/>
    <n v="21"/>
    <b v="1"/>
    <x v="11"/>
    <n v="32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5000"/>
    <n v="3062"/>
    <x v="0"/>
    <x v="0"/>
    <s v="USD"/>
    <n v="1487635653"/>
    <n v="1486426053"/>
    <b v="0"/>
    <n v="53"/>
    <b v="1"/>
    <x v="32"/>
    <n v="61"/>
    <n v="57.77"/>
    <x v="6"/>
    <x v="32"/>
  </r>
  <r>
    <n v="2182"/>
    <s v="Broken World - A Post-Apocalypse Tabletop RPG"/>
    <s v="An incredibly comprehensive tabletop rpg book for the post apocalypse, inspired by Dungeon World."/>
    <n v="5000"/>
    <n v="15725"/>
    <x v="0"/>
    <x v="5"/>
    <s v="CAD"/>
    <n v="1412285825"/>
    <n v="1409261825"/>
    <b v="0"/>
    <n v="356"/>
    <b v="1"/>
    <x v="32"/>
    <n v="31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5000"/>
    <n v="8807"/>
    <x v="0"/>
    <x v="0"/>
    <s v="USD"/>
    <n v="1486616400"/>
    <n v="1484037977"/>
    <b v="0"/>
    <n v="279"/>
    <b v="1"/>
    <x v="32"/>
    <n v="176"/>
    <n v="31.57"/>
    <x v="6"/>
    <x v="32"/>
  </r>
  <r>
    <n v="2184"/>
    <s v="Liguria"/>
    <s v="Trading beautiful colors on behalf of the bishop! Become the best merchant of the Fresco World in this innovative game by Queen Games."/>
    <n v="5000"/>
    <n v="28474"/>
    <x v="0"/>
    <x v="0"/>
    <s v="USD"/>
    <n v="1453737600"/>
    <n v="1452530041"/>
    <b v="1"/>
    <n v="266"/>
    <b v="1"/>
    <x v="32"/>
    <n v="569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5000"/>
    <n v="21935"/>
    <x v="0"/>
    <x v="0"/>
    <s v="USD"/>
    <n v="1473213600"/>
    <n v="1470062743"/>
    <b v="0"/>
    <n v="392"/>
    <b v="1"/>
    <x v="32"/>
    <n v="439"/>
    <n v="55.96"/>
    <x v="6"/>
    <x v="32"/>
  </r>
  <r>
    <n v="2187"/>
    <s v="Tesla vs. Edison"/>
    <s v="The War of Currents! 2-5 electricity innovators build routes, grow tech trees, and play the stock market in 20 minutes per player."/>
    <n v="5000"/>
    <n v="202928.5"/>
    <x v="0"/>
    <x v="0"/>
    <s v="USD"/>
    <n v="1428033540"/>
    <n v="1425531666"/>
    <b v="1"/>
    <n v="3562"/>
    <b v="1"/>
    <x v="32"/>
    <n v="4059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000"/>
    <n v="22645"/>
    <x v="0"/>
    <x v="2"/>
    <s v="AUD"/>
    <n v="1477414800"/>
    <n v="1474380241"/>
    <b v="0"/>
    <n v="514"/>
    <b v="1"/>
    <x v="32"/>
    <n v="453"/>
    <n v="44.06"/>
    <x v="6"/>
    <x v="32"/>
  </r>
  <r>
    <n v="2189"/>
    <s v="Odyssey: ARGONAUTS"/>
    <s v="Help me fund the Argonauts! Sculpted by Dave Kidd, based on concept art from Roberto Cirillo, created by Fet Milner and myself!"/>
    <n v="5000"/>
    <n v="6039"/>
    <x v="0"/>
    <x v="1"/>
    <s v="GBP"/>
    <n v="1461276000"/>
    <n v="1460055300"/>
    <b v="0"/>
    <n v="88"/>
    <b v="1"/>
    <x v="32"/>
    <n v="121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5000"/>
    <n v="35076"/>
    <x v="0"/>
    <x v="0"/>
    <s v="USD"/>
    <n v="1458716340"/>
    <n v="1455721204"/>
    <b v="0"/>
    <n v="537"/>
    <b v="1"/>
    <x v="32"/>
    <n v="702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5000"/>
    <n v="898"/>
    <x v="0"/>
    <x v="1"/>
    <s v="GBP"/>
    <n v="1487102427"/>
    <n v="1486065627"/>
    <b v="0"/>
    <n v="25"/>
    <b v="1"/>
    <x v="32"/>
    <n v="1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5000"/>
    <n v="129748.82"/>
    <x v="0"/>
    <x v="1"/>
    <s v="GBP"/>
    <n v="1481842800"/>
    <n v="1479414344"/>
    <b v="0"/>
    <n v="3238"/>
    <b v="1"/>
    <x v="32"/>
    <n v="2595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5000"/>
    <n v="67856"/>
    <x v="0"/>
    <x v="0"/>
    <s v="USD"/>
    <n v="1479704340"/>
    <n v="1477043072"/>
    <b v="0"/>
    <n v="897"/>
    <b v="1"/>
    <x v="32"/>
    <n v="1357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5000"/>
    <n v="53737"/>
    <x v="0"/>
    <x v="0"/>
    <s v="USD"/>
    <n v="1459012290"/>
    <n v="1456423890"/>
    <b v="0"/>
    <n v="878"/>
    <b v="1"/>
    <x v="32"/>
    <n v="1075"/>
    <n v="61.2"/>
    <x v="6"/>
    <x v="32"/>
  </r>
  <r>
    <n v="2195"/>
    <s v="Purgatoria: City of Angels"/>
    <s v="A gritty, noir tabletop RPG with a fast-paced combo-based battle system."/>
    <n v="5000"/>
    <n v="5535"/>
    <x v="0"/>
    <x v="0"/>
    <s v="USD"/>
    <n v="1439317900"/>
    <n v="1436725900"/>
    <b v="0"/>
    <n v="115"/>
    <b v="1"/>
    <x v="32"/>
    <n v="111"/>
    <n v="48.13"/>
    <x v="6"/>
    <x v="32"/>
  </r>
  <r>
    <n v="2196"/>
    <s v="LACORSA Grand Prix Game (relaunch)"/>
    <s v="Race your friends in style with this classic Grand Prix game."/>
    <n v="5000"/>
    <n v="15937"/>
    <x v="0"/>
    <x v="0"/>
    <s v="USD"/>
    <n v="1480662000"/>
    <n v="1478000502"/>
    <b v="0"/>
    <n v="234"/>
    <b v="1"/>
    <x v="32"/>
    <n v="319"/>
    <n v="68.11"/>
    <x v="6"/>
    <x v="32"/>
  </r>
  <r>
    <n v="2197"/>
    <s v="Trickerion - Legends of Illusion"/>
    <s v="A strategy game of magic and deception, where aspiring  Illusionists clash in a grand contest for fame and fortune."/>
    <n v="5000"/>
    <n v="285309.33"/>
    <x v="0"/>
    <x v="0"/>
    <s v="USD"/>
    <n v="1425132059"/>
    <n v="1422540059"/>
    <b v="0"/>
    <n v="4330"/>
    <b v="1"/>
    <x v="32"/>
    <n v="5706"/>
    <n v="65.89"/>
    <x v="6"/>
    <x v="32"/>
  </r>
  <r>
    <n v="2198"/>
    <s v="Rivals: Masters of the Deep"/>
    <s v="A tactical Miniatures board game for 2-4 players set in a mysterious underwater realm where 4 factions battle for supremacy."/>
    <n v="5000"/>
    <n v="53157"/>
    <x v="0"/>
    <x v="0"/>
    <s v="USD"/>
    <n v="1447507200"/>
    <n v="1444911600"/>
    <b v="0"/>
    <n v="651"/>
    <b v="1"/>
    <x v="32"/>
    <n v="1063"/>
    <n v="81.650000000000006"/>
    <x v="6"/>
    <x v="32"/>
  </r>
  <r>
    <n v="2199"/>
    <s v="Decadolo. Flip it!"/>
    <s v="A new strategic board game designed to flip out your opponent."/>
    <n v="5000"/>
    <n v="13228"/>
    <x v="0"/>
    <x v="17"/>
    <s v="EUR"/>
    <n v="1444903198"/>
    <n v="1442311198"/>
    <b v="1"/>
    <n v="251"/>
    <b v="1"/>
    <x v="32"/>
    <n v="265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5000"/>
    <n v="10843"/>
    <x v="0"/>
    <x v="1"/>
    <s v="GBP"/>
    <n v="1436151600"/>
    <n v="1433775668"/>
    <b v="0"/>
    <n v="263"/>
    <b v="1"/>
    <x v="32"/>
    <n v="217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5000"/>
    <n v="420.99"/>
    <x v="0"/>
    <x v="1"/>
    <s v="GBP"/>
    <n v="1358367565"/>
    <n v="1357157965"/>
    <b v="0"/>
    <n v="28"/>
    <b v="1"/>
    <x v="15"/>
    <n v="8"/>
    <n v="15.04"/>
    <x v="4"/>
    <x v="15"/>
  </r>
  <r>
    <n v="2202"/>
    <s v="zircon - &quot;Identity Sequence&quot;: A cyberpunk-inspired journey"/>
    <s v="An electro-organic album of evolved dance music inspired by seminal cyberpunk works."/>
    <n v="5000"/>
    <n v="28167.25"/>
    <x v="0"/>
    <x v="0"/>
    <s v="USD"/>
    <n v="1351801368"/>
    <n v="1349209368"/>
    <b v="0"/>
    <n v="721"/>
    <b v="1"/>
    <x v="15"/>
    <n v="563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5000"/>
    <n v="2191"/>
    <x v="0"/>
    <x v="5"/>
    <s v="CAD"/>
    <n v="1443127082"/>
    <n v="1440535082"/>
    <b v="0"/>
    <n v="50"/>
    <b v="1"/>
    <x v="15"/>
    <n v="44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5000"/>
    <n v="1993"/>
    <x v="0"/>
    <x v="0"/>
    <s v="USD"/>
    <n v="1362814119"/>
    <n v="1360222119"/>
    <b v="0"/>
    <n v="73"/>
    <b v="1"/>
    <x v="15"/>
    <n v="40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5000"/>
    <n v="1140"/>
    <x v="0"/>
    <x v="0"/>
    <s v="USD"/>
    <n v="1338579789"/>
    <n v="1335987789"/>
    <b v="0"/>
    <n v="27"/>
    <b v="1"/>
    <x v="15"/>
    <n v="23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5000"/>
    <n v="1130"/>
    <x v="0"/>
    <x v="0"/>
    <s v="USD"/>
    <n v="1334556624"/>
    <n v="1333001424"/>
    <b v="0"/>
    <n v="34"/>
    <b v="1"/>
    <x v="15"/>
    <n v="23"/>
    <n v="33.24"/>
    <x v="4"/>
    <x v="15"/>
  </r>
  <r>
    <n v="2207"/>
    <s v="Piece of Happy"/>
    <s v="Each piece has a story behind it. Not of some life drama but of an experience you live whilst listening; Happiness evoking"/>
    <n v="5000"/>
    <n v="2000"/>
    <x v="0"/>
    <x v="0"/>
    <s v="USD"/>
    <n v="1384580373"/>
    <n v="1381984773"/>
    <b v="0"/>
    <n v="7"/>
    <b v="1"/>
    <x v="15"/>
    <n v="4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5000"/>
    <n v="1016"/>
    <x v="0"/>
    <x v="0"/>
    <s v="USD"/>
    <n v="1333771200"/>
    <n v="1328649026"/>
    <b v="0"/>
    <n v="24"/>
    <b v="1"/>
    <x v="15"/>
    <n v="20"/>
    <n v="42.33"/>
    <x v="4"/>
    <x v="15"/>
  </r>
  <r>
    <n v="2209"/>
    <s v="NYPC's North American (+ Colombia!) Tour May 2014 - Part 2"/>
    <s v="Support us and pledge for rewards on our new bigger Tour of the US, Canada and Colombia!"/>
    <n v="5000"/>
    <n v="754"/>
    <x v="0"/>
    <x v="1"/>
    <s v="GBP"/>
    <n v="1397516400"/>
    <n v="1396524644"/>
    <b v="0"/>
    <n v="15"/>
    <b v="1"/>
    <x v="15"/>
    <n v="15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5000"/>
    <n v="4457"/>
    <x v="0"/>
    <x v="0"/>
    <s v="USD"/>
    <n v="1334424960"/>
    <n v="1329442510"/>
    <b v="0"/>
    <n v="72"/>
    <b v="1"/>
    <x v="15"/>
    <n v="89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5000"/>
    <n v="4890"/>
    <x v="0"/>
    <x v="0"/>
    <s v="USD"/>
    <n v="1397113140"/>
    <n v="1395168625"/>
    <b v="0"/>
    <n v="120"/>
    <b v="1"/>
    <x v="15"/>
    <n v="98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5000"/>
    <n v="6863"/>
    <x v="0"/>
    <x v="0"/>
    <s v="USD"/>
    <n v="1383526800"/>
    <n v="1380650177"/>
    <b v="0"/>
    <n v="123"/>
    <b v="1"/>
    <x v="15"/>
    <n v="137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000"/>
    <n v="10"/>
    <x v="0"/>
    <x v="0"/>
    <s v="USD"/>
    <n v="1431719379"/>
    <n v="1429127379"/>
    <b v="0"/>
    <n v="1"/>
    <b v="1"/>
    <x v="15"/>
    <n v="0"/>
    <n v="10"/>
    <x v="4"/>
    <x v="15"/>
  </r>
  <r>
    <n v="2214"/>
    <s v="Spiff is ready to join the digital age!"/>
    <s v="Join this Kickstarter project today to assist Spiff in converting his analog recordings from the 80's to digital!"/>
    <n v="5000"/>
    <n v="1755.01"/>
    <x v="0"/>
    <x v="0"/>
    <s v="USD"/>
    <n v="1391713248"/>
    <n v="1389121248"/>
    <b v="0"/>
    <n v="24"/>
    <b v="1"/>
    <x v="15"/>
    <n v="35"/>
    <n v="73.13"/>
    <x v="4"/>
    <x v="15"/>
  </r>
  <r>
    <n v="2215"/>
    <s v="&quot;Something to See, Not to Say&quot; - Anemometer's First EP Album"/>
    <s v="Ambient Electro Grind-fest!"/>
    <n v="5000"/>
    <n v="860"/>
    <x v="0"/>
    <x v="0"/>
    <s v="USD"/>
    <n v="1331621940"/>
    <n v="1329671572"/>
    <b v="0"/>
    <n v="33"/>
    <b v="1"/>
    <x v="15"/>
    <n v="1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5000"/>
    <n v="317"/>
    <x v="0"/>
    <x v="0"/>
    <s v="USD"/>
    <n v="1437674545"/>
    <n v="1436464945"/>
    <b v="0"/>
    <n v="14"/>
    <b v="1"/>
    <x v="15"/>
    <n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5000"/>
    <n v="425"/>
    <x v="0"/>
    <x v="0"/>
    <s v="USD"/>
    <n v="1446451200"/>
    <n v="1445539113"/>
    <b v="0"/>
    <n v="9"/>
    <b v="1"/>
    <x v="15"/>
    <n v="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5000"/>
    <n v="2456.66"/>
    <x v="0"/>
    <x v="0"/>
    <s v="USD"/>
    <n v="1346198400"/>
    <n v="1344281383"/>
    <b v="0"/>
    <n v="76"/>
    <b v="1"/>
    <x v="15"/>
    <n v="49"/>
    <n v="32.32"/>
    <x v="4"/>
    <x v="15"/>
  </r>
  <r>
    <n v="2219"/>
    <s v="Moments by eBurner"/>
    <s v="An album that illustrates events in our lives, whether trivial or significant, through the tones of electronic music."/>
    <n v="5000"/>
    <n v="1015"/>
    <x v="0"/>
    <x v="0"/>
    <s v="USD"/>
    <n v="1440004512"/>
    <n v="1437412512"/>
    <b v="0"/>
    <n v="19"/>
    <b v="1"/>
    <x v="15"/>
    <n v="20"/>
    <n v="53.42"/>
    <x v="4"/>
    <x v="15"/>
  </r>
  <r>
    <n v="2220"/>
    <s v="Be Part of Darkpine's Debut EP"/>
    <s v="Darkpine is recording and releasing a 5-track EP within the coming months this summer and hopes for your support."/>
    <n v="5000"/>
    <n v="3540"/>
    <x v="0"/>
    <x v="0"/>
    <s v="USD"/>
    <n v="1374888436"/>
    <n v="1372296436"/>
    <b v="0"/>
    <n v="69"/>
    <b v="1"/>
    <x v="15"/>
    <n v="7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5000"/>
    <n v="8109"/>
    <x v="0"/>
    <x v="0"/>
    <s v="USD"/>
    <n v="1461369600"/>
    <n v="1458748809"/>
    <b v="0"/>
    <n v="218"/>
    <b v="1"/>
    <x v="32"/>
    <n v="162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0"/>
    <n v="813"/>
    <x v="0"/>
    <x v="0"/>
    <s v="USD"/>
    <n v="1327776847"/>
    <n v="1325184847"/>
    <b v="0"/>
    <n v="30"/>
    <b v="1"/>
    <x v="32"/>
    <n v="1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5000"/>
    <n v="20631"/>
    <x v="0"/>
    <x v="5"/>
    <s v="CAD"/>
    <n v="1435418568"/>
    <n v="1432826568"/>
    <b v="0"/>
    <n v="100"/>
    <b v="1"/>
    <x v="32"/>
    <n v="413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5000"/>
    <n v="24315"/>
    <x v="0"/>
    <x v="0"/>
    <s v="USD"/>
    <n v="1477767600"/>
    <n v="1475337675"/>
    <b v="0"/>
    <n v="296"/>
    <b v="1"/>
    <x v="32"/>
    <n v="486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5000"/>
    <n v="198415.01"/>
    <x v="0"/>
    <x v="1"/>
    <s v="GBP"/>
    <n v="1411326015"/>
    <n v="1408734015"/>
    <b v="0"/>
    <n v="1204"/>
    <b v="1"/>
    <x v="32"/>
    <n v="3968"/>
    <n v="164.8"/>
    <x v="6"/>
    <x v="32"/>
  </r>
  <r>
    <n v="2226"/>
    <s v="Street Kings Boardgame"/>
    <s v="Missed the Kickstarter? Contact your local gaming store before going online. Or click on the order button. Thanks for the support!"/>
    <n v="5000"/>
    <n v="19523.310000000001"/>
    <x v="0"/>
    <x v="0"/>
    <s v="USD"/>
    <n v="1455253140"/>
    <n v="1452625822"/>
    <b v="0"/>
    <n v="321"/>
    <b v="1"/>
    <x v="32"/>
    <n v="390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5000"/>
    <n v="20459"/>
    <x v="0"/>
    <x v="1"/>
    <s v="GBP"/>
    <n v="1384374155"/>
    <n v="1381778555"/>
    <b v="0"/>
    <n v="301"/>
    <b v="1"/>
    <x v="32"/>
    <n v="409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4999"/>
    <n v="11744.9"/>
    <x v="0"/>
    <x v="12"/>
    <s v="EUR"/>
    <n v="1439707236"/>
    <n v="1437115236"/>
    <b v="0"/>
    <n v="144"/>
    <b v="1"/>
    <x v="32"/>
    <n v="235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4950"/>
    <n v="13704.33"/>
    <x v="0"/>
    <x v="0"/>
    <s v="USD"/>
    <n v="1378180800"/>
    <n v="1375113391"/>
    <b v="0"/>
    <n v="539"/>
    <b v="1"/>
    <x v="32"/>
    <n v="277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4900"/>
    <n v="10706"/>
    <x v="0"/>
    <x v="0"/>
    <s v="USD"/>
    <n v="1398460127"/>
    <n v="1395868127"/>
    <b v="0"/>
    <n v="498"/>
    <b v="1"/>
    <x v="32"/>
    <n v="218"/>
    <n v="21.5"/>
    <x v="6"/>
    <x v="32"/>
  </r>
  <r>
    <n v="2231"/>
    <s v="Kingdom"/>
    <s v="A game about communities by Ben Robbins, creator of Microscope. Do you change the Kingdom or does the Kingdom change you?"/>
    <n v="4900"/>
    <n v="30303.24"/>
    <x v="0"/>
    <x v="0"/>
    <s v="USD"/>
    <n v="1372136400"/>
    <n v="1369864301"/>
    <b v="0"/>
    <n v="1113"/>
    <b v="1"/>
    <x v="32"/>
    <n v="618"/>
    <n v="27.23"/>
    <x v="6"/>
    <x v="32"/>
  </r>
  <r>
    <n v="2232"/>
    <s v="Backstory Cards"/>
    <s v="Backstory Cards help you and your friends create vibrant backstories for roleplaying games, no matter the system or genre."/>
    <n v="4900"/>
    <n v="24790"/>
    <x v="0"/>
    <x v="0"/>
    <s v="USD"/>
    <n v="1405738800"/>
    <n v="1402945408"/>
    <b v="0"/>
    <n v="988"/>
    <b v="1"/>
    <x v="32"/>
    <n v="50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4800"/>
    <n v="8301"/>
    <x v="0"/>
    <x v="1"/>
    <s v="GBP"/>
    <n v="1450051200"/>
    <n v="1448269539"/>
    <b v="0"/>
    <n v="391"/>
    <b v="1"/>
    <x v="32"/>
    <n v="173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4800"/>
    <n v="1165"/>
    <x v="0"/>
    <x v="0"/>
    <s v="USD"/>
    <n v="1483645647"/>
    <n v="1481053647"/>
    <b v="0"/>
    <n v="28"/>
    <b v="1"/>
    <x v="32"/>
    <n v="24"/>
    <n v="41.61"/>
    <x v="6"/>
    <x v="32"/>
  </r>
  <r>
    <n v="2235"/>
    <s v="Miniature Scenery Terrain for Tabletop gaming and Wargames"/>
    <s v="An amazing set of sceneries to create unique atmospheres for your tabletop gaming."/>
    <n v="4800"/>
    <n v="19931"/>
    <x v="0"/>
    <x v="5"/>
    <s v="CAD"/>
    <n v="1427585511"/>
    <n v="1424997111"/>
    <b v="0"/>
    <n v="147"/>
    <b v="1"/>
    <x v="32"/>
    <n v="415"/>
    <n v="135.59"/>
    <x v="6"/>
    <x v="32"/>
  </r>
  <r>
    <n v="2236"/>
    <s v="Alienation - an intergalactic card drafting game"/>
    <s v="Assume the role of an intergalactic real-estate agent attempting to satisfy various creature clientele!"/>
    <n v="4700"/>
    <n v="15039"/>
    <x v="0"/>
    <x v="0"/>
    <s v="USD"/>
    <n v="1454338123"/>
    <n v="1451746123"/>
    <b v="0"/>
    <n v="680"/>
    <b v="1"/>
    <x v="32"/>
    <n v="320"/>
    <n v="22.12"/>
    <x v="6"/>
    <x v="32"/>
  </r>
  <r>
    <n v="2237"/>
    <s v="Monster Mansion"/>
    <s v="A real-time cooperative adventure for 2-8 players. Defeat legendary monsters to earn gold and escape before the time RUNS OUT!"/>
    <n v="4600"/>
    <n v="63527"/>
    <x v="0"/>
    <x v="0"/>
    <s v="USD"/>
    <n v="1415779140"/>
    <n v="1412294683"/>
    <b v="0"/>
    <n v="983"/>
    <b v="1"/>
    <x v="32"/>
    <n v="1381"/>
    <n v="64.63"/>
    <x v="6"/>
    <x v="32"/>
  </r>
  <r>
    <n v="2238"/>
    <s v="28mm Fantasy Miniature range Feral Orcs!"/>
    <s v="28mm Fantasy Miniature Range in leadfree white metal: Orcs, wolves and more."/>
    <n v="4600"/>
    <n v="5496"/>
    <x v="0"/>
    <x v="12"/>
    <s v="EUR"/>
    <n v="1489157716"/>
    <n v="1486565716"/>
    <b v="0"/>
    <n v="79"/>
    <b v="1"/>
    <x v="32"/>
    <n v="119"/>
    <n v="69.569999999999993"/>
    <x v="6"/>
    <x v="32"/>
  </r>
  <r>
    <n v="2239"/>
    <s v="Pro Tabletop Gaming Audio Collection"/>
    <s v="Next stretch goal unlocks at $33,000 and/or 500 backers unlocks 2 bonus stretch goals."/>
    <n v="4600"/>
    <n v="32006.67"/>
    <x v="0"/>
    <x v="0"/>
    <s v="USD"/>
    <n v="1385870520"/>
    <n v="1382742014"/>
    <b v="0"/>
    <n v="426"/>
    <b v="1"/>
    <x v="32"/>
    <n v="696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4589"/>
    <n v="13534"/>
    <x v="0"/>
    <x v="0"/>
    <s v="USD"/>
    <n v="1461354544"/>
    <n v="1458762544"/>
    <b v="0"/>
    <n v="96"/>
    <b v="1"/>
    <x v="32"/>
    <n v="295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4575"/>
    <n v="8064"/>
    <x v="0"/>
    <x v="1"/>
    <s v="GBP"/>
    <n v="1488484300"/>
    <n v="1485892300"/>
    <b v="0"/>
    <n v="163"/>
    <b v="1"/>
    <x v="32"/>
    <n v="176"/>
    <n v="49.47"/>
    <x v="6"/>
    <x v="32"/>
  </r>
  <r>
    <n v="2242"/>
    <s v="The Princess Bride Playing Cards from USPCC"/>
    <s v="Inconceivable! An amazing new illustrative deck based on The Princess Bride movie."/>
    <n v="4500"/>
    <n v="136009.76"/>
    <x v="0"/>
    <x v="0"/>
    <s v="USD"/>
    <n v="1385521320"/>
    <n v="1382449733"/>
    <b v="0"/>
    <n v="2525"/>
    <b v="1"/>
    <x v="32"/>
    <n v="3022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4500"/>
    <n v="9302.5"/>
    <x v="0"/>
    <x v="0"/>
    <s v="USD"/>
    <n v="1489374000"/>
    <n v="1488823290"/>
    <b v="0"/>
    <n v="2035"/>
    <b v="1"/>
    <x v="32"/>
    <n v="207"/>
    <n v="4.57"/>
    <x v="6"/>
    <x v="32"/>
  </r>
  <r>
    <n v="2244"/>
    <s v="Warbands of the Cold North III"/>
    <s v="Finely sculpted 28mm Classic Fantasy metal and resin miniatures perfectly themed for use as a warband or adventuring party."/>
    <n v="4500"/>
    <n v="18851"/>
    <x v="0"/>
    <x v="0"/>
    <s v="USD"/>
    <n v="1476649800"/>
    <n v="1475609946"/>
    <b v="0"/>
    <n v="290"/>
    <b v="1"/>
    <x v="32"/>
    <n v="419"/>
    <n v="65"/>
    <x v="6"/>
    <x v="32"/>
  </r>
  <r>
    <n v="2245"/>
    <s v="TimeWatch: GUMSHOE Investigative Time Travel RPG"/>
    <s v="You've got a time machine, high-powered weapons and a whole lot of history to save. Welcome to TimeWatch!"/>
    <n v="4500"/>
    <n v="105881"/>
    <x v="0"/>
    <x v="0"/>
    <s v="USD"/>
    <n v="1393005600"/>
    <n v="1390323617"/>
    <b v="0"/>
    <n v="1980"/>
    <b v="1"/>
    <x v="32"/>
    <n v="2353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4500"/>
    <n v="2503"/>
    <x v="0"/>
    <x v="1"/>
    <s v="GBP"/>
    <n v="1441393210"/>
    <n v="1438801210"/>
    <b v="0"/>
    <n v="57"/>
    <b v="1"/>
    <x v="32"/>
    <n v="56"/>
    <n v="43.91"/>
    <x v="6"/>
    <x v="32"/>
  </r>
  <r>
    <n v="2247"/>
    <s v="Foragers"/>
    <s v="Take on the role of an ancient forager in this fun strategy game from the designer of Biblios."/>
    <n v="4500"/>
    <n v="19324"/>
    <x v="0"/>
    <x v="0"/>
    <s v="USD"/>
    <n v="1438185565"/>
    <n v="1436975965"/>
    <b v="0"/>
    <n v="380"/>
    <b v="1"/>
    <x v="32"/>
    <n v="429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4500"/>
    <n v="7505"/>
    <x v="0"/>
    <x v="1"/>
    <s v="GBP"/>
    <n v="1481749278"/>
    <n v="1479157278"/>
    <b v="0"/>
    <n v="128"/>
    <b v="1"/>
    <x v="32"/>
    <n v="167"/>
    <n v="58.63"/>
    <x v="6"/>
    <x v="32"/>
  </r>
  <r>
    <n v="2249"/>
    <s v="Centurion: Legionaries of Rome"/>
    <s v="March with the legions against the enemies of Rome in this role-playing game of military adventures."/>
    <n v="4500"/>
    <n v="5907"/>
    <x v="0"/>
    <x v="0"/>
    <s v="USD"/>
    <n v="1364917965"/>
    <n v="1362329565"/>
    <b v="0"/>
    <n v="180"/>
    <b v="1"/>
    <x v="32"/>
    <n v="131"/>
    <n v="32.82"/>
    <x v="6"/>
    <x v="32"/>
  </r>
  <r>
    <n v="2250"/>
    <s v="The Game Anywhere Table"/>
    <s v="A customizable gaming table, for the best gaming experience, portable, storable and lightweight, that can be taken anywhere"/>
    <n v="4500"/>
    <n v="243778"/>
    <x v="0"/>
    <x v="0"/>
    <s v="USD"/>
    <n v="1480727273"/>
    <n v="1478131673"/>
    <b v="0"/>
    <n v="571"/>
    <b v="1"/>
    <x v="32"/>
    <n v="5417"/>
    <n v="426.93"/>
    <x v="6"/>
    <x v="32"/>
  </r>
  <r>
    <n v="2251"/>
    <s v="Werewolf: Full Moon Expansion"/>
    <s v="A great game full of lying, scheming, and werewolves.  Now with additional characters to add even more mayhem!"/>
    <n v="4500"/>
    <n v="11428.19"/>
    <x v="0"/>
    <x v="0"/>
    <s v="USD"/>
    <n v="1408177077"/>
    <n v="1406362677"/>
    <b v="0"/>
    <n v="480"/>
    <b v="1"/>
    <x v="32"/>
    <n v="25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4500"/>
    <n v="24505"/>
    <x v="0"/>
    <x v="3"/>
    <s v="EUR"/>
    <n v="1470469938"/>
    <n v="1469173938"/>
    <b v="0"/>
    <n v="249"/>
    <b v="1"/>
    <x v="32"/>
    <n v="545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4500"/>
    <n v="9015"/>
    <x v="0"/>
    <x v="0"/>
    <s v="USD"/>
    <n v="1447862947"/>
    <n v="1445267347"/>
    <b v="0"/>
    <n v="84"/>
    <b v="1"/>
    <x v="32"/>
    <n v="200"/>
    <n v="107.32"/>
    <x v="6"/>
    <x v="32"/>
  </r>
  <r>
    <n v="2254"/>
    <s v="Green Couch Games Limited: FrogFlip!"/>
    <s v="A dexterity microgame by father/daughter team, Jason and Claire Kotarski. Make 100 project."/>
    <n v="4500"/>
    <n v="2299"/>
    <x v="0"/>
    <x v="0"/>
    <s v="USD"/>
    <n v="1485271968"/>
    <n v="1484667168"/>
    <b v="0"/>
    <n v="197"/>
    <b v="1"/>
    <x v="32"/>
    <n v="51"/>
    <n v="11.67"/>
    <x v="6"/>
    <x v="32"/>
  </r>
  <r>
    <n v="2255"/>
    <s v="Jumbo Jets - Jet Set Expansion Set #2"/>
    <s v="This is the second set of 5 expansions for our route-building game, Jet Set!"/>
    <n v="4500"/>
    <n v="11323"/>
    <x v="0"/>
    <x v="0"/>
    <s v="USD"/>
    <n v="1462661451"/>
    <n v="1460069451"/>
    <b v="0"/>
    <n v="271"/>
    <b v="1"/>
    <x v="32"/>
    <n v="252"/>
    <n v="41.78"/>
    <x v="6"/>
    <x v="32"/>
  </r>
  <r>
    <n v="2256"/>
    <s v="Bitcoin Empire"/>
    <s v="Build your crypto-currency empire and sabotage your opponents. A deck building, card game. 2-4 players. 15 minutes."/>
    <n v="4500"/>
    <n v="1069"/>
    <x v="0"/>
    <x v="1"/>
    <s v="GBP"/>
    <n v="1479811846"/>
    <n v="1478602246"/>
    <b v="0"/>
    <n v="50"/>
    <b v="1"/>
    <x v="32"/>
    <n v="2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4500"/>
    <n v="15903.5"/>
    <x v="0"/>
    <x v="1"/>
    <s v="GBP"/>
    <n v="1466377200"/>
    <n v="1463351329"/>
    <b v="0"/>
    <n v="169"/>
    <b v="1"/>
    <x v="32"/>
    <n v="353"/>
    <n v="94.1"/>
    <x v="6"/>
    <x v="32"/>
  </r>
  <r>
    <n v="2258"/>
    <s v="A Sundered World"/>
    <s v="A Dungeon World campaign setting that takes place after the end of the worlds."/>
    <n v="4500"/>
    <n v="3223"/>
    <x v="0"/>
    <x v="0"/>
    <s v="USD"/>
    <n v="1434045687"/>
    <n v="1431453687"/>
    <b v="0"/>
    <n v="205"/>
    <b v="1"/>
    <x v="32"/>
    <n v="72"/>
    <n v="15.72"/>
    <x v="6"/>
    <x v="32"/>
  </r>
  <r>
    <n v="2259"/>
    <s v="The Second Breakfast"/>
    <s v="More Halfmen, more goats, more guns, and most of all some neat buildings and structures for the little fellas to hang out in!"/>
    <n v="4500"/>
    <n v="18671"/>
    <x v="0"/>
    <x v="1"/>
    <s v="GBP"/>
    <n v="1481224736"/>
    <n v="1480360736"/>
    <b v="0"/>
    <n v="206"/>
    <b v="1"/>
    <x v="32"/>
    <n v="415"/>
    <n v="90.64"/>
    <x v="6"/>
    <x v="32"/>
  </r>
  <r>
    <n v="2260"/>
    <s v="Cryptex Dice Vault"/>
    <s v="A fine wood cryptex dice vault to store your favorite dice. Designed to hold a standard set of 7 polyhedrals for your favorite RPG."/>
    <n v="4500"/>
    <n v="8173"/>
    <x v="0"/>
    <x v="0"/>
    <s v="USD"/>
    <n v="1395876250"/>
    <n v="1393287850"/>
    <b v="0"/>
    <n v="84"/>
    <b v="1"/>
    <x v="32"/>
    <n v="182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4500"/>
    <n v="7795"/>
    <x v="0"/>
    <x v="2"/>
    <s v="AUD"/>
    <n v="1487093020"/>
    <n v="1485278620"/>
    <b v="0"/>
    <n v="210"/>
    <b v="1"/>
    <x v="32"/>
    <n v="173"/>
    <n v="37.119999999999997"/>
    <x v="6"/>
    <x v="32"/>
  </r>
  <r>
    <n v="2262"/>
    <s v="Riders: A Game About Cheating Doomsday"/>
    <s v="An RPG about mortal servants of the Horsemen of the Apocalypse deciding to not end the world."/>
    <n v="4500"/>
    <n v="5087"/>
    <x v="0"/>
    <x v="0"/>
    <s v="USD"/>
    <n v="1416268800"/>
    <n v="1413295358"/>
    <b v="0"/>
    <n v="181"/>
    <b v="1"/>
    <x v="32"/>
    <n v="113"/>
    <n v="28.1"/>
    <x v="6"/>
    <x v="32"/>
  </r>
  <r>
    <n v="2263"/>
    <s v="Corvus Corax Miniatures - Outcasts"/>
    <s v="These are degenerated men who have, since birth, suffered the effect of mutation and turned into something wicked!"/>
    <n v="4500"/>
    <n v="8666"/>
    <x v="0"/>
    <x v="11"/>
    <s v="SEK"/>
    <n v="1422734313"/>
    <n v="1420919913"/>
    <b v="0"/>
    <n v="60"/>
    <b v="1"/>
    <x v="32"/>
    <n v="193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4500"/>
    <n v="10802"/>
    <x v="0"/>
    <x v="0"/>
    <s v="USD"/>
    <n v="1463972400"/>
    <n v="1462543114"/>
    <b v="0"/>
    <n v="445"/>
    <b v="1"/>
    <x v="32"/>
    <n v="24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4500"/>
    <n v="597"/>
    <x v="0"/>
    <x v="1"/>
    <s v="GBP"/>
    <n v="1479846507"/>
    <n v="1479241707"/>
    <b v="0"/>
    <n v="17"/>
    <b v="1"/>
    <x v="32"/>
    <n v="13"/>
    <n v="35.119999999999997"/>
    <x v="6"/>
    <x v="32"/>
  </r>
  <r>
    <n v="2266"/>
    <s v="GOAT LORDS."/>
    <s v="Want to be LORD OF THE GOATS? Start building your herd using thievery, magic, bombs and mostly goats."/>
    <n v="4500"/>
    <n v="4804"/>
    <x v="0"/>
    <x v="0"/>
    <s v="USD"/>
    <n v="1461722400"/>
    <n v="1460235592"/>
    <b v="0"/>
    <n v="194"/>
    <b v="1"/>
    <x v="32"/>
    <n v="107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4500"/>
    <n v="76105"/>
    <x v="0"/>
    <x v="0"/>
    <s v="USD"/>
    <n v="1419123600"/>
    <n v="1416945297"/>
    <b v="0"/>
    <n v="404"/>
    <b v="1"/>
    <x v="32"/>
    <n v="1691"/>
    <n v="188.38"/>
    <x v="6"/>
    <x v="32"/>
  </r>
  <r>
    <n v="2268"/>
    <s v="Chardonnay Go"/>
    <s v="Chardonnay Go, the viral video with 23 million views, is now a hilarious board game for wine lovers, moms and other shameless people."/>
    <n v="4500"/>
    <n v="28728"/>
    <x v="0"/>
    <x v="0"/>
    <s v="USD"/>
    <n v="1489283915"/>
    <n v="1486691915"/>
    <b v="0"/>
    <n v="194"/>
    <b v="1"/>
    <x v="32"/>
    <n v="638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4500"/>
    <n v="45041"/>
    <x v="0"/>
    <x v="0"/>
    <s v="USD"/>
    <n v="1488862800"/>
    <n v="1486745663"/>
    <b v="0"/>
    <n v="902"/>
    <b v="1"/>
    <x v="32"/>
    <n v="1001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4500"/>
    <n v="180062"/>
    <x v="0"/>
    <x v="0"/>
    <s v="USD"/>
    <n v="1484085540"/>
    <n v="1482353513"/>
    <b v="0"/>
    <n v="1670"/>
    <b v="1"/>
    <x v="32"/>
    <n v="4001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4480"/>
    <n v="56618"/>
    <x v="0"/>
    <x v="0"/>
    <s v="USD"/>
    <n v="1481328004"/>
    <n v="1478736004"/>
    <b v="0"/>
    <n v="1328"/>
    <b v="1"/>
    <x v="32"/>
    <n v="1264"/>
    <n v="42.63"/>
    <x v="6"/>
    <x v="32"/>
  </r>
  <r>
    <n v="2272"/>
    <s v="Pick the Lock"/>
    <s v="Pick the Lock is a game of chance and strategy. Attempt to obtain priceless treasures and outwit the other players."/>
    <n v="4444"/>
    <n v="13566"/>
    <x v="0"/>
    <x v="0"/>
    <s v="USD"/>
    <n v="1449506836"/>
    <n v="1446914836"/>
    <b v="0"/>
    <n v="944"/>
    <b v="1"/>
    <x v="32"/>
    <n v="305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4400"/>
    <n v="5509"/>
    <x v="0"/>
    <x v="5"/>
    <s v="CAD"/>
    <n v="1489320642"/>
    <n v="1487164242"/>
    <b v="0"/>
    <n v="147"/>
    <b v="1"/>
    <x v="32"/>
    <n v="125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4400"/>
    <n v="2990"/>
    <x v="0"/>
    <x v="0"/>
    <s v="USD"/>
    <n v="1393156857"/>
    <n v="1390564857"/>
    <b v="0"/>
    <n v="99"/>
    <b v="1"/>
    <x v="32"/>
    <n v="68"/>
    <n v="30.2"/>
    <x v="6"/>
    <x v="32"/>
  </r>
  <r>
    <n v="2275"/>
    <s v="Samurai Dwarves (Korobokuru)"/>
    <s v="The aim of this project is to extend our existing Samurai Dwarf range from 6 to 9. The new sculpts will be done by Bob Olley."/>
    <n v="4400"/>
    <n v="2650.5"/>
    <x v="0"/>
    <x v="1"/>
    <s v="GBP"/>
    <n v="1419259679"/>
    <n v="1416667679"/>
    <b v="0"/>
    <n v="79"/>
    <b v="1"/>
    <x v="32"/>
    <n v="60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336"/>
    <n v="4856"/>
    <x v="0"/>
    <x v="0"/>
    <s v="USD"/>
    <n v="1388936289"/>
    <n v="1386344289"/>
    <b v="0"/>
    <n v="75"/>
    <b v="1"/>
    <x v="32"/>
    <n v="112"/>
    <n v="64.75"/>
    <x v="6"/>
    <x v="32"/>
  </r>
  <r>
    <n v="2277"/>
    <s v="Police Precinct"/>
    <s v="Police Precinct is a cooperative game where the players take on the roles as police officers, with different areas of expertise."/>
    <n v="4300"/>
    <n v="11992"/>
    <x v="0"/>
    <x v="0"/>
    <s v="USD"/>
    <n v="1330359423"/>
    <n v="1327767423"/>
    <b v="0"/>
    <n v="207"/>
    <b v="1"/>
    <x v="32"/>
    <n v="279"/>
    <n v="57.93"/>
    <x v="6"/>
    <x v="32"/>
  </r>
  <r>
    <n v="2278"/>
    <s v="Eternity Dice - Regular and D6 Charms Edition"/>
    <s v="Dice forged from stone one by one entirely by hand for demanding Gamers and Collectors."/>
    <n v="4300"/>
    <n v="5414"/>
    <x v="0"/>
    <x v="13"/>
    <s v="EUR"/>
    <n v="1451861940"/>
    <n v="1448902867"/>
    <b v="0"/>
    <n v="102"/>
    <b v="1"/>
    <x v="32"/>
    <n v="126"/>
    <n v="53.08"/>
    <x v="6"/>
    <x v="32"/>
  </r>
  <r>
    <n v="2279"/>
    <s v="Zombie Apocalypse Geocaching"/>
    <s v="The Zombie Apocalypse has begun! Fortunately, YOU have your priorities straight. What could be more important than Geocaching?"/>
    <n v="4300"/>
    <n v="1538"/>
    <x v="0"/>
    <x v="0"/>
    <s v="USD"/>
    <n v="1423022400"/>
    <n v="1421436099"/>
    <b v="0"/>
    <n v="32"/>
    <b v="1"/>
    <x v="32"/>
    <n v="36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4290"/>
    <n v="39550.5"/>
    <x v="0"/>
    <x v="0"/>
    <s v="USD"/>
    <n v="1442501991"/>
    <n v="1439909991"/>
    <b v="0"/>
    <n v="480"/>
    <b v="1"/>
    <x v="32"/>
    <n v="922"/>
    <n v="82.4"/>
    <x v="6"/>
    <x v="32"/>
  </r>
  <r>
    <n v="2281"/>
    <s v="Lewis Robertson Band EP!"/>
    <s v="I am trying to get a new band off the ground, and in order to be taken seriously and get gigs, we need some killer recordings!"/>
    <n v="4200"/>
    <n v="555"/>
    <x v="0"/>
    <x v="0"/>
    <s v="USD"/>
    <n v="1311576600"/>
    <n v="1306219897"/>
    <b v="0"/>
    <n v="11"/>
    <b v="1"/>
    <x v="11"/>
    <n v="13"/>
    <n v="50.45"/>
    <x v="4"/>
    <x v="11"/>
  </r>
  <r>
    <n v="2282"/>
    <s v="Sage King's Debut Album"/>
    <s v="Sage King is recording his debut album and wants YOU to be a part of the creation process"/>
    <n v="4200"/>
    <n v="1390"/>
    <x v="0"/>
    <x v="0"/>
    <s v="USD"/>
    <n v="1452744686"/>
    <n v="1447560686"/>
    <b v="0"/>
    <n v="12"/>
    <b v="1"/>
    <x v="11"/>
    <n v="3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4200"/>
    <n v="3025.66"/>
    <x v="0"/>
    <x v="0"/>
    <s v="USD"/>
    <n v="1336528804"/>
    <n v="1331348404"/>
    <b v="0"/>
    <n v="48"/>
    <b v="1"/>
    <x v="11"/>
    <n v="72"/>
    <n v="63.03"/>
    <x v="4"/>
    <x v="11"/>
  </r>
  <r>
    <n v="2284"/>
    <s v="Make a record, write a song, take the Vinyl Skyway. "/>
    <s v="The Vinyl Skyway reunite to make a third album. "/>
    <n v="4200"/>
    <n v="6373.27"/>
    <x v="0"/>
    <x v="0"/>
    <s v="USD"/>
    <n v="1299902400"/>
    <n v="1297451245"/>
    <b v="0"/>
    <n v="59"/>
    <b v="1"/>
    <x v="11"/>
    <n v="152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4200"/>
    <n v="3641"/>
    <x v="0"/>
    <x v="0"/>
    <s v="USD"/>
    <n v="1340944043"/>
    <n v="1338352043"/>
    <b v="0"/>
    <n v="79"/>
    <b v="1"/>
    <x v="11"/>
    <n v="87"/>
    <n v="46.09"/>
    <x v="4"/>
    <x v="11"/>
  </r>
  <r>
    <n v="2286"/>
    <s v="Arson In The Suburbs"/>
    <s v="Arson In The Suburbs is ready to release its FIRST three song E.P. and looking to raise funds to get back in the studio! RnFnR!"/>
    <n v="4190"/>
    <n v="1501"/>
    <x v="0"/>
    <x v="0"/>
    <s v="USD"/>
    <n v="1378439940"/>
    <n v="1376003254"/>
    <b v="0"/>
    <n v="14"/>
    <b v="1"/>
    <x v="11"/>
    <n v="3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100"/>
    <n v="5398.99"/>
    <x v="0"/>
    <x v="0"/>
    <s v="USD"/>
    <n v="1403539260"/>
    <n v="1401724860"/>
    <b v="0"/>
    <n v="106"/>
    <b v="1"/>
    <x v="11"/>
    <n v="132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4100"/>
    <n v="1001"/>
    <x v="0"/>
    <x v="0"/>
    <s v="USD"/>
    <n v="1340733600"/>
    <n v="1339098689"/>
    <b v="0"/>
    <n v="25"/>
    <b v="1"/>
    <x v="11"/>
    <n v="24"/>
    <n v="40.04"/>
    <x v="4"/>
    <x v="11"/>
  </r>
  <r>
    <n v="2289"/>
    <s v="Blind Man Deaf Boy Tour!"/>
    <s v="Blind Man Deaf Boy is a Folk Punk band from Denver, we need money to get ourselves a van and take it on tour around the west coast."/>
    <n v="4059"/>
    <n v="1611"/>
    <x v="0"/>
    <x v="0"/>
    <s v="USD"/>
    <n v="1386372120"/>
    <n v="1382659060"/>
    <b v="0"/>
    <n v="25"/>
    <b v="1"/>
    <x v="11"/>
    <n v="40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4000"/>
    <n v="1561"/>
    <x v="0"/>
    <x v="0"/>
    <s v="USD"/>
    <n v="1259686800"/>
    <n v="1252908330"/>
    <b v="0"/>
    <n v="29"/>
    <b v="1"/>
    <x v="11"/>
    <n v="39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4000"/>
    <n v="4320"/>
    <x v="0"/>
    <x v="0"/>
    <s v="USD"/>
    <n v="1335153600"/>
    <n v="1332199618"/>
    <b v="0"/>
    <n v="43"/>
    <b v="1"/>
    <x v="11"/>
    <n v="10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4000"/>
    <n v="2145.0100000000002"/>
    <x v="0"/>
    <x v="0"/>
    <s v="USD"/>
    <n v="1334767476"/>
    <n v="1332175476"/>
    <b v="0"/>
    <n v="46"/>
    <b v="1"/>
    <x v="11"/>
    <n v="54"/>
    <n v="46.63"/>
    <x v="4"/>
    <x v="11"/>
  </r>
  <r>
    <n v="2293"/>
    <s v="&quot;Hurt N' Wrong&quot; New Album Fundraiser!"/>
    <s v="Donate here to be a part of the upcoming album. Every little bit helps!"/>
    <n v="4000"/>
    <n v="920"/>
    <x v="0"/>
    <x v="0"/>
    <s v="USD"/>
    <n v="1348545540"/>
    <n v="1346345999"/>
    <b v="0"/>
    <n v="27"/>
    <b v="1"/>
    <x v="11"/>
    <n v="23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4000"/>
    <n v="7304.04"/>
    <x v="0"/>
    <x v="0"/>
    <s v="USD"/>
    <n v="1358702480"/>
    <n v="1356110480"/>
    <b v="0"/>
    <n v="112"/>
    <b v="1"/>
    <x v="11"/>
    <n v="183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4000"/>
    <n v="1503"/>
    <x v="0"/>
    <x v="0"/>
    <s v="USD"/>
    <n v="1359240856"/>
    <n v="1356648856"/>
    <b v="0"/>
    <n v="34"/>
    <b v="1"/>
    <x v="11"/>
    <n v="38"/>
    <n v="44.21"/>
    <x v="4"/>
    <x v="11"/>
  </r>
  <r>
    <n v="2296"/>
    <s v="HAMELL ON TRIAL IS RECORDING AN ALBUM"/>
    <s v="Ed Hamell AKA Hamell on Trial is recording an album titled The Happiest Man in the World. He needs your help."/>
    <n v="4000"/>
    <n v="10435"/>
    <x v="0"/>
    <x v="0"/>
    <s v="USD"/>
    <n v="1330018426"/>
    <n v="1326994426"/>
    <b v="0"/>
    <n v="145"/>
    <b v="1"/>
    <x v="11"/>
    <n v="261"/>
    <n v="71.97"/>
    <x v="4"/>
    <x v="11"/>
  </r>
  <r>
    <n v="2297"/>
    <s v="Company Company: Debut EP"/>
    <s v="New Jersey Alternative Rock band COCO needs YOUR help self-releasing debut EP!"/>
    <n v="4000"/>
    <n v="1006"/>
    <x v="0"/>
    <x v="0"/>
    <s v="USD"/>
    <n v="1331697540"/>
    <n v="1328749249"/>
    <b v="0"/>
    <n v="19"/>
    <b v="1"/>
    <x v="11"/>
    <n v="25"/>
    <n v="52.95"/>
    <x v="4"/>
    <x v="11"/>
  </r>
  <r>
    <n v="2298"/>
    <s v="Jonny Gray: First Full Length Album"/>
    <s v="My name is Jonny Gray, and my friends and I are working together to raise funds for my debut album"/>
    <n v="4000"/>
    <n v="31522"/>
    <x v="0"/>
    <x v="0"/>
    <s v="USD"/>
    <n v="1395861033"/>
    <n v="1393272633"/>
    <b v="0"/>
    <n v="288"/>
    <b v="1"/>
    <x v="11"/>
    <n v="788"/>
    <n v="109.45"/>
    <x v="4"/>
    <x v="11"/>
  </r>
  <r>
    <n v="2299"/>
    <s v="HELP FLY RADIO FINISH THEIR FULL LENGTH ALBUM!"/>
    <s v="Fly Radio has finished tracking their album now all that is left is the mixing/mastering and duplication!"/>
    <n v="4000"/>
    <n v="1050.5"/>
    <x v="0"/>
    <x v="0"/>
    <s v="USD"/>
    <n v="1296953209"/>
    <n v="1295657209"/>
    <b v="0"/>
    <n v="14"/>
    <b v="1"/>
    <x v="11"/>
    <n v="26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4000"/>
    <n v="810"/>
    <x v="0"/>
    <x v="0"/>
    <s v="USD"/>
    <n v="1340904416"/>
    <n v="1339694816"/>
    <b v="0"/>
    <n v="7"/>
    <b v="1"/>
    <x v="11"/>
    <n v="20"/>
    <n v="115.71"/>
    <x v="4"/>
    <x v="11"/>
  </r>
  <r>
    <n v="2301"/>
    <s v="Time Crash"/>
    <s v="We are America's first trock band, and we're ready to bring you our first album!"/>
    <n v="4000"/>
    <n v="6680.22"/>
    <x v="0"/>
    <x v="0"/>
    <s v="USD"/>
    <n v="1371785496"/>
    <n v="1369193496"/>
    <b v="1"/>
    <n v="211"/>
    <b v="1"/>
    <x v="14"/>
    <n v="167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4000"/>
    <n v="3925"/>
    <x v="0"/>
    <x v="0"/>
    <s v="USD"/>
    <n v="1388473200"/>
    <n v="1385585434"/>
    <b v="1"/>
    <n v="85"/>
    <b v="1"/>
    <x v="14"/>
    <n v="98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4000"/>
    <n v="7053.61"/>
    <x v="0"/>
    <x v="0"/>
    <s v="USD"/>
    <n v="1323747596"/>
    <n v="1320287996"/>
    <b v="1"/>
    <n v="103"/>
    <b v="1"/>
    <x v="14"/>
    <n v="176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4000"/>
    <n v="6042.02"/>
    <x v="0"/>
    <x v="0"/>
    <s v="USD"/>
    <n v="1293857940"/>
    <n v="1290281691"/>
    <b v="1"/>
    <n v="113"/>
    <b v="1"/>
    <x v="14"/>
    <n v="15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4000"/>
    <n v="18221"/>
    <x v="0"/>
    <x v="0"/>
    <s v="USD"/>
    <n v="1407520800"/>
    <n v="1405356072"/>
    <b v="1"/>
    <n v="167"/>
    <b v="1"/>
    <x v="14"/>
    <n v="456"/>
    <n v="109.11"/>
    <x v="4"/>
    <x v="14"/>
  </r>
  <r>
    <n v="2306"/>
    <s v="Cook Up a Record with Dewveall"/>
    <s v="Indie rockers, Dewveall, are recording new music. Take a seat at the table; let them cook you a meal and sing you some songs."/>
    <n v="4000"/>
    <n v="3736.55"/>
    <x v="0"/>
    <x v="0"/>
    <s v="USD"/>
    <n v="1331352129"/>
    <n v="1328760129"/>
    <b v="1"/>
    <n v="73"/>
    <b v="1"/>
    <x v="14"/>
    <n v="9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4000"/>
    <n v="2095.2600000000002"/>
    <x v="0"/>
    <x v="0"/>
    <s v="USD"/>
    <n v="1336245328"/>
    <n v="1333653333"/>
    <b v="1"/>
    <n v="75"/>
    <b v="1"/>
    <x v="14"/>
    <n v="52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4000"/>
    <n v="50653.11"/>
    <x v="0"/>
    <x v="0"/>
    <s v="USD"/>
    <n v="1409274000"/>
    <n v="1406847996"/>
    <b v="1"/>
    <n v="614"/>
    <b v="1"/>
    <x v="14"/>
    <n v="1266"/>
    <n v="82.5"/>
    <x v="4"/>
    <x v="14"/>
  </r>
  <r>
    <n v="2309"/>
    <s v="// Marny Lion Proudfit /\/\/\ Album Release \\"/>
    <s v="|| HELP MARNY LION PROUDFIT RECORD HER SECOND INDIE FOLK ALBUM THIS MARCH â€“ THE BARN IS WAITING ||"/>
    <n v="4000"/>
    <n v="6400.47"/>
    <x v="0"/>
    <x v="0"/>
    <s v="USD"/>
    <n v="1362872537"/>
    <n v="1359848537"/>
    <b v="1"/>
    <n v="107"/>
    <b v="1"/>
    <x v="14"/>
    <n v="160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4000"/>
    <n v="79335.360000000001"/>
    <x v="0"/>
    <x v="0"/>
    <s v="USD"/>
    <n v="1363889015"/>
    <n v="1361300615"/>
    <b v="1"/>
    <n v="1224"/>
    <b v="1"/>
    <x v="14"/>
    <n v="1983"/>
    <n v="64.819999999999993"/>
    <x v="4"/>
    <x v="14"/>
  </r>
  <r>
    <n v="2311"/>
    <s v="Mary Fagan's CD Project!"/>
    <s v="I'm heading back into the studio!  I'm planning to record a CD of original songs and one with some jazz standards."/>
    <n v="4000"/>
    <n v="9370"/>
    <x v="0"/>
    <x v="0"/>
    <s v="USD"/>
    <n v="1399421189"/>
    <n v="1396829189"/>
    <b v="1"/>
    <n v="104"/>
    <b v="1"/>
    <x v="14"/>
    <n v="234"/>
    <n v="90.1"/>
    <x v="4"/>
    <x v="14"/>
  </r>
  <r>
    <n v="2312"/>
    <s v="DINOWALRUS: 3RD RECORD ON VINYL"/>
    <s v="Help Brooklyn psychedelic synth rockers DINOWALRUS release their 3rd Record, COMPLEXION, on vinyl!"/>
    <n v="4000"/>
    <n v="3236"/>
    <x v="0"/>
    <x v="0"/>
    <s v="USD"/>
    <n v="1397862000"/>
    <n v="1395155478"/>
    <b v="1"/>
    <n v="79"/>
    <b v="1"/>
    <x v="14"/>
    <n v="81"/>
    <n v="40.96"/>
    <x v="4"/>
    <x v="14"/>
  </r>
  <r>
    <n v="2313"/>
    <s v="A SUNNY DAY IN GLASGOW"/>
    <s v="A Sunny Day in Glasgow are recording a new album and we need your help!"/>
    <n v="4000"/>
    <n v="8792.02"/>
    <x v="0"/>
    <x v="0"/>
    <s v="USD"/>
    <n v="1336086026"/>
    <n v="1333494026"/>
    <b v="1"/>
    <n v="157"/>
    <b v="1"/>
    <x v="14"/>
    <n v="220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4000"/>
    <n v="1883.64"/>
    <x v="0"/>
    <x v="0"/>
    <s v="USD"/>
    <n v="1339074857"/>
    <n v="1336482857"/>
    <b v="1"/>
    <n v="50"/>
    <b v="1"/>
    <x v="14"/>
    <n v="47"/>
    <n v="37.67"/>
    <x v="4"/>
    <x v="14"/>
  </r>
  <r>
    <n v="2315"/>
    <s v="RICE Presses Their Debut Album 'Keep Warm' On Vinyl"/>
    <s v="Rice invites you to be a part of the creation of their first album and spread their message of love."/>
    <n v="4000"/>
    <n v="2565"/>
    <x v="0"/>
    <x v="0"/>
    <s v="USD"/>
    <n v="1336238743"/>
    <n v="1333646743"/>
    <b v="1"/>
    <n v="64"/>
    <b v="1"/>
    <x v="14"/>
    <n v="64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4000"/>
    <n v="15606.4"/>
    <x v="0"/>
    <x v="0"/>
    <s v="USD"/>
    <n v="1260383040"/>
    <n v="1253726650"/>
    <b v="1"/>
    <n v="200"/>
    <b v="1"/>
    <x v="14"/>
    <n v="390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0"/>
    <n v="416"/>
    <x v="0"/>
    <x v="0"/>
    <s v="USD"/>
    <n v="1266210000"/>
    <n v="1263474049"/>
    <b v="1"/>
    <n v="22"/>
    <b v="1"/>
    <x v="14"/>
    <n v="10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4000"/>
    <n v="6053"/>
    <x v="0"/>
    <x v="0"/>
    <s v="USD"/>
    <n v="1253937540"/>
    <n v="1251214014"/>
    <b v="1"/>
    <n v="163"/>
    <b v="1"/>
    <x v="14"/>
    <n v="15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4000"/>
    <n v="3231"/>
    <x v="0"/>
    <x v="0"/>
    <s v="USD"/>
    <n v="1387072685"/>
    <n v="1384480685"/>
    <b v="1"/>
    <n v="77"/>
    <b v="1"/>
    <x v="14"/>
    <n v="81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4000"/>
    <n v="5433"/>
    <x v="0"/>
    <x v="0"/>
    <s v="USD"/>
    <n v="1396463800"/>
    <n v="1393443400"/>
    <b v="1"/>
    <n v="89"/>
    <b v="1"/>
    <x v="14"/>
    <n v="136"/>
    <n v="61.04"/>
    <x v="4"/>
    <x v="14"/>
  </r>
  <r>
    <n v="2321"/>
    <s v="WienerWÃ¼rze"/>
    <s v="Universal organic liquid seasoning brewed all natural from lupine, oat, salt and water for soups, salads, stews and more"/>
    <n v="4000"/>
    <n v="4130"/>
    <x v="3"/>
    <x v="15"/>
    <s v="EUR"/>
    <n v="1491282901"/>
    <n v="1488694501"/>
    <b v="0"/>
    <n v="64"/>
    <b v="0"/>
    <x v="33"/>
    <n v="103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4000"/>
    <n v="85"/>
    <x v="3"/>
    <x v="0"/>
    <s v="USD"/>
    <n v="1491769769"/>
    <n v="1489181369"/>
    <b v="0"/>
    <n v="4"/>
    <b v="0"/>
    <x v="33"/>
    <n v="2"/>
    <n v="21.25"/>
    <x v="7"/>
    <x v="33"/>
  </r>
  <r>
    <n v="2323"/>
    <s v="Beef Sticks, the Ultimate Protein Snack"/>
    <s v="You can never go wrong with a Beef Stick, great taste with no fillers and can easily goes with you everywhere."/>
    <n v="4000"/>
    <n v="120"/>
    <x v="3"/>
    <x v="0"/>
    <s v="USD"/>
    <n v="1490033247"/>
    <n v="1489428447"/>
    <b v="0"/>
    <n v="4"/>
    <b v="0"/>
    <x v="33"/>
    <n v="3"/>
    <n v="30"/>
    <x v="7"/>
    <x v="33"/>
  </r>
  <r>
    <n v="2324"/>
    <s v="Pies not Lies"/>
    <s v="A city centre shop selling great locally made food with room to chat and learn about eachother."/>
    <n v="4000"/>
    <n v="1555"/>
    <x v="3"/>
    <x v="1"/>
    <s v="GBP"/>
    <n v="1490559285"/>
    <n v="1487970885"/>
    <b v="0"/>
    <n v="61"/>
    <b v="0"/>
    <x v="33"/>
    <n v="39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4000"/>
    <n v="80"/>
    <x v="3"/>
    <x v="0"/>
    <s v="USD"/>
    <n v="1490830331"/>
    <n v="1488241931"/>
    <b v="0"/>
    <n v="7"/>
    <b v="0"/>
    <x v="33"/>
    <n v="2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4000"/>
    <n v="108"/>
    <x v="3"/>
    <x v="0"/>
    <s v="USD"/>
    <n v="1493571600"/>
    <n v="1489106948"/>
    <b v="0"/>
    <n v="1"/>
    <b v="0"/>
    <x v="33"/>
    <n v="3"/>
    <n v="108"/>
    <x v="7"/>
    <x v="33"/>
  </r>
  <r>
    <n v="2327"/>
    <s v="Kraut Source - Fermentation Made Simple"/>
    <s v="Gourmet Fermentation in a Mason Jar. Create delicious, nutritious fermented foods at home."/>
    <n v="4000"/>
    <n v="184133.01"/>
    <x v="0"/>
    <x v="0"/>
    <s v="USD"/>
    <n v="1409090440"/>
    <n v="1406066440"/>
    <b v="1"/>
    <n v="3355"/>
    <b v="1"/>
    <x v="33"/>
    <n v="4603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4000"/>
    <n v="25445"/>
    <x v="0"/>
    <x v="0"/>
    <s v="USD"/>
    <n v="1434307537"/>
    <n v="1431715537"/>
    <b v="1"/>
    <n v="537"/>
    <b v="1"/>
    <x v="33"/>
    <n v="636"/>
    <n v="47.38"/>
    <x v="7"/>
    <x v="33"/>
  </r>
  <r>
    <n v="2329"/>
    <s v="Half Moon Bay Distillery"/>
    <s v="Vodka, whiskey and fruit brandy - coming soon! We are a coastal distillery located in historic Half Moon Bay, California."/>
    <n v="4000"/>
    <n v="26480"/>
    <x v="0"/>
    <x v="0"/>
    <s v="USD"/>
    <n v="1405609146"/>
    <n v="1403017146"/>
    <b v="1"/>
    <n v="125"/>
    <b v="1"/>
    <x v="33"/>
    <n v="66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4000"/>
    <n v="35848"/>
    <x v="0"/>
    <x v="0"/>
    <s v="USD"/>
    <n v="1451001600"/>
    <n v="1448400943"/>
    <b v="1"/>
    <n v="163"/>
    <b v="1"/>
    <x v="33"/>
    <n v="896"/>
    <n v="219.93"/>
    <x v="7"/>
    <x v="33"/>
  </r>
  <r>
    <n v="2331"/>
    <s v="Meadowlands Chocolate"/>
    <s v="Handcrafted, organic, single-origin, bean-to-bar, dark chocolate. Like fine wine, the secret is in the terroir."/>
    <n v="4000"/>
    <n v="11545.1"/>
    <x v="0"/>
    <x v="0"/>
    <s v="USD"/>
    <n v="1408320490"/>
    <n v="1405728490"/>
    <b v="1"/>
    <n v="283"/>
    <b v="1"/>
    <x v="33"/>
    <n v="289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4000"/>
    <n v="26577"/>
    <x v="0"/>
    <x v="0"/>
    <s v="USD"/>
    <n v="1423235071"/>
    <n v="1420643071"/>
    <b v="1"/>
    <n v="352"/>
    <b v="1"/>
    <x v="33"/>
    <n v="664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4000"/>
    <n v="1273"/>
    <x v="0"/>
    <x v="0"/>
    <s v="USD"/>
    <n v="1401385800"/>
    <n v="1399563390"/>
    <b v="1"/>
    <n v="94"/>
    <b v="1"/>
    <x v="33"/>
    <n v="3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4000"/>
    <n v="25568"/>
    <x v="0"/>
    <x v="0"/>
    <s v="USD"/>
    <n v="1402494243"/>
    <n v="1399902243"/>
    <b v="1"/>
    <n v="221"/>
    <b v="1"/>
    <x v="33"/>
    <n v="639"/>
    <n v="115.69"/>
    <x v="7"/>
    <x v="33"/>
  </r>
  <r>
    <n v="2336"/>
    <s v="SOSU Barrel-Aged Sriracha"/>
    <s v="Aged in whiskey barrels for a unique fruity, spicy, and smoky flavor. Youâ€™ve never tasted sriracha quite like this before."/>
    <n v="4000"/>
    <n v="104146.51"/>
    <x v="0"/>
    <x v="0"/>
    <s v="USD"/>
    <n v="1394316695"/>
    <n v="1390860695"/>
    <b v="1"/>
    <n v="2165"/>
    <b v="1"/>
    <x v="33"/>
    <n v="2604"/>
    <n v="48.1"/>
    <x v="7"/>
    <x v="33"/>
  </r>
  <r>
    <n v="2337"/>
    <s v="The Hudson Standard Bitters and Shrubs"/>
    <s v="We make small batch, locally sourced bitters and shrubs for cocktails and cooking."/>
    <n v="4000"/>
    <n v="13279"/>
    <x v="0"/>
    <x v="0"/>
    <s v="USD"/>
    <n v="1403796143"/>
    <n v="1401204143"/>
    <b v="1"/>
    <n v="179"/>
    <b v="1"/>
    <x v="33"/>
    <n v="332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4000"/>
    <n v="15171.5"/>
    <x v="0"/>
    <x v="0"/>
    <s v="USD"/>
    <n v="1404077484"/>
    <n v="1401485484"/>
    <b v="1"/>
    <n v="123"/>
    <b v="1"/>
    <x v="33"/>
    <n v="379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4000"/>
    <n v="73552"/>
    <x v="0"/>
    <x v="0"/>
    <s v="USD"/>
    <n v="1482134340"/>
    <n v="1479496309"/>
    <b v="1"/>
    <n v="1104"/>
    <b v="1"/>
    <x v="33"/>
    <n v="1839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"/>
    <n v="42311"/>
    <x v="0"/>
    <x v="0"/>
    <s v="USD"/>
    <n v="1477841138"/>
    <n v="1475249138"/>
    <b v="1"/>
    <n v="403"/>
    <b v="1"/>
    <x v="33"/>
    <n v="1058"/>
    <n v="104.99"/>
    <x v="7"/>
    <x v="33"/>
  </r>
  <r>
    <n v="2341"/>
    <s v="Cutting Edge Fitness Website (Canceled)"/>
    <s v="This website will serve as an interface to change lives and have a community routing for your success!"/>
    <n v="4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40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4000"/>
    <n v="300"/>
    <x v="1"/>
    <x v="0"/>
    <s v="USD"/>
    <n v="1452282420"/>
    <n v="1447962505"/>
    <b v="0"/>
    <n v="1"/>
    <b v="0"/>
    <x v="7"/>
    <n v="8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4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4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4000"/>
    <n v="39"/>
    <x v="1"/>
    <x v="0"/>
    <s v="USD"/>
    <n v="1476731431"/>
    <n v="1472843431"/>
    <b v="0"/>
    <n v="3"/>
    <b v="0"/>
    <x v="7"/>
    <n v="1"/>
    <n v="13"/>
    <x v="2"/>
    <x v="7"/>
  </r>
  <r>
    <n v="2347"/>
    <s v="Course: Create Complete Web Apps without Coding (Canceled)"/>
    <s v="Back this project and get access to a course about building COMPLETE web applications without coding."/>
    <n v="4000"/>
    <n v="15"/>
    <x v="1"/>
    <x v="0"/>
    <s v="USD"/>
    <n v="1472135676"/>
    <n v="1469543676"/>
    <b v="0"/>
    <n v="1"/>
    <b v="0"/>
    <x v="7"/>
    <n v="0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4000"/>
    <n v="270"/>
    <x v="1"/>
    <x v="0"/>
    <s v="USD"/>
    <n v="1456006938"/>
    <n v="1450822938"/>
    <b v="0"/>
    <n v="5"/>
    <b v="0"/>
    <x v="7"/>
    <n v="7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0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4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4000"/>
    <n v="108"/>
    <x v="1"/>
    <x v="4"/>
    <s v="NZD"/>
    <n v="1430360739"/>
    <n v="1427768739"/>
    <b v="0"/>
    <n v="7"/>
    <b v="0"/>
    <x v="7"/>
    <n v="3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4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4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4000"/>
    <n v="25"/>
    <x v="1"/>
    <x v="0"/>
    <s v="USD"/>
    <n v="1420910460"/>
    <n v="1415726460"/>
    <b v="0"/>
    <n v="1"/>
    <b v="0"/>
    <x v="7"/>
    <n v="1"/>
    <n v="25"/>
    <x v="2"/>
    <x v="7"/>
  </r>
  <r>
    <n v="2355"/>
    <s v="PriceItUpPlease (Canceled)"/>
    <s v="PriceItUpPlease will be an easy to use website that estimates the amount of your startup costs for that great idea you have!"/>
    <n v="4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4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4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40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4000"/>
    <n v="1101"/>
    <x v="1"/>
    <x v="0"/>
    <s v="USD"/>
    <n v="1438616124"/>
    <n v="1433432124"/>
    <b v="0"/>
    <n v="3"/>
    <b v="0"/>
    <x v="7"/>
    <n v="28"/>
    <n v="367"/>
    <x v="2"/>
    <x v="7"/>
  </r>
  <r>
    <n v="2360"/>
    <s v="Bee Bay Microjobs (Canceled)"/>
    <s v="Welcome to Bee Bay Canada, your commission free microjobs website.  Sell at any price and keep 100% of what you earn!"/>
    <n v="4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40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000"/>
    <n v="120"/>
    <x v="1"/>
    <x v="0"/>
    <s v="USD"/>
    <n v="1418315470"/>
    <n v="1415723470"/>
    <b v="0"/>
    <n v="2"/>
    <b v="0"/>
    <x v="7"/>
    <n v="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4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4000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4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4000"/>
    <n v="2630"/>
    <x v="1"/>
    <x v="1"/>
    <s v="GBP"/>
    <n v="1445431533"/>
    <n v="1442839533"/>
    <b v="0"/>
    <n v="27"/>
    <b v="0"/>
    <x v="7"/>
    <n v="66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4000"/>
    <n v="670"/>
    <x v="1"/>
    <x v="0"/>
    <s v="USD"/>
    <n v="1461622616"/>
    <n v="1456442216"/>
    <b v="0"/>
    <n v="14"/>
    <b v="0"/>
    <x v="7"/>
    <n v="17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"/>
    <n v="100"/>
    <x v="1"/>
    <x v="0"/>
    <s v="USD"/>
    <n v="1429028365"/>
    <n v="1425143965"/>
    <b v="0"/>
    <n v="2"/>
    <b v="0"/>
    <x v="7"/>
    <n v="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4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4000"/>
    <n v="82"/>
    <x v="1"/>
    <x v="0"/>
    <s v="USD"/>
    <n v="1418877141"/>
    <n v="1416285141"/>
    <b v="0"/>
    <n v="4"/>
    <b v="0"/>
    <x v="7"/>
    <n v="2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4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4000"/>
    <n v="180"/>
    <x v="1"/>
    <x v="2"/>
    <s v="AUD"/>
    <n v="1429839571"/>
    <n v="1427247571"/>
    <b v="0"/>
    <n v="6"/>
    <b v="0"/>
    <x v="7"/>
    <n v="5"/>
    <n v="30"/>
    <x v="2"/>
    <x v="7"/>
  </r>
  <r>
    <n v="2373"/>
    <s v="Cykelauktion.com (Canceled)"/>
    <s v="We want to create a safe marketplace for buying and selling bicycles."/>
    <n v="4000"/>
    <n v="50"/>
    <x v="1"/>
    <x v="11"/>
    <s v="SEK"/>
    <n v="1440863624"/>
    <n v="1438271624"/>
    <b v="0"/>
    <n v="1"/>
    <b v="0"/>
    <x v="7"/>
    <n v="1"/>
    <n v="50"/>
    <x v="2"/>
    <x v="7"/>
  </r>
  <r>
    <n v="2374"/>
    <s v="Alcohol On Call (Canceled)"/>
    <s v="Next time you want a beer, put down your keys and pick up your phone. We prevent drunk driving by delivering alcohol to you at home."/>
    <n v="4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4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4000"/>
    <n v="326.33"/>
    <x v="1"/>
    <x v="0"/>
    <s v="USD"/>
    <n v="1449785566"/>
    <n v="1447193566"/>
    <b v="0"/>
    <n v="4"/>
    <b v="0"/>
    <x v="7"/>
    <n v="8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40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4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4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4000"/>
    <n v="55"/>
    <x v="1"/>
    <x v="0"/>
    <s v="USD"/>
    <n v="1443726142"/>
    <n v="1441134142"/>
    <b v="0"/>
    <n v="3"/>
    <b v="0"/>
    <x v="7"/>
    <n v="1"/>
    <n v="18.329999999999998"/>
    <x v="2"/>
    <x v="7"/>
  </r>
  <r>
    <n v="2381"/>
    <s v="Cannabis Connection (Canceled)"/>
    <s v="Social Media Platform for the Marijuana Industry to create professionalism and a stable lasting market."/>
    <n v="4000"/>
    <n v="1571"/>
    <x v="1"/>
    <x v="0"/>
    <s v="USD"/>
    <n v="1428704848"/>
    <n v="1426112848"/>
    <b v="0"/>
    <n v="7"/>
    <b v="0"/>
    <x v="7"/>
    <n v="39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4000"/>
    <n v="75"/>
    <x v="1"/>
    <x v="0"/>
    <s v="USD"/>
    <n v="1438662603"/>
    <n v="1436502603"/>
    <b v="0"/>
    <n v="2"/>
    <b v="0"/>
    <x v="7"/>
    <n v="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4000"/>
    <n v="435"/>
    <x v="1"/>
    <x v="4"/>
    <s v="NZD"/>
    <n v="1424568107"/>
    <n v="1421976107"/>
    <b v="0"/>
    <n v="3"/>
    <b v="0"/>
    <x v="7"/>
    <n v="11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4000"/>
    <n v="8"/>
    <x v="1"/>
    <x v="0"/>
    <s v="USD"/>
    <n v="1415932643"/>
    <n v="1413337043"/>
    <b v="0"/>
    <n v="8"/>
    <b v="0"/>
    <x v="7"/>
    <n v="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4000"/>
    <n v="788"/>
    <x v="1"/>
    <x v="0"/>
    <s v="USD"/>
    <n v="1438793432"/>
    <n v="1436201432"/>
    <b v="0"/>
    <n v="7"/>
    <b v="0"/>
    <x v="7"/>
    <n v="20"/>
    <n v="112.57"/>
    <x v="2"/>
    <x v="7"/>
  </r>
  <r>
    <n v="2386"/>
    <s v="Realjobmatch.com (Canceled)"/>
    <s v="Realjobmatch is not just a job search site but a matching site , matching the right jobseekers with the best jobs."/>
    <n v="4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4000"/>
    <n v="1026"/>
    <x v="1"/>
    <x v="0"/>
    <s v="USD"/>
    <n v="1469199740"/>
    <n v="1465311740"/>
    <b v="0"/>
    <n v="3"/>
    <b v="0"/>
    <x v="7"/>
    <n v="26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4000"/>
    <n v="463"/>
    <x v="1"/>
    <x v="0"/>
    <s v="USD"/>
    <n v="1421350140"/>
    <n v="1418761759"/>
    <b v="0"/>
    <n v="8"/>
    <b v="0"/>
    <x v="7"/>
    <n v="1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4000"/>
    <n v="30"/>
    <x v="1"/>
    <x v="6"/>
    <s v="EUR"/>
    <n v="1437861540"/>
    <n v="1435160452"/>
    <b v="0"/>
    <n v="1"/>
    <b v="0"/>
    <x v="7"/>
    <n v="1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4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4000"/>
    <n v="25"/>
    <x v="1"/>
    <x v="0"/>
    <s v="USD"/>
    <n v="1427825044"/>
    <n v="1425236644"/>
    <b v="0"/>
    <n v="1"/>
    <b v="0"/>
    <x v="7"/>
    <n v="1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0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4000"/>
    <n v="50"/>
    <x v="1"/>
    <x v="0"/>
    <s v="USD"/>
    <n v="1439048017"/>
    <n v="1436456017"/>
    <b v="0"/>
    <n v="1"/>
    <b v="0"/>
    <x v="7"/>
    <n v="1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4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999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395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391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39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39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3871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3870"/>
    <n v="201"/>
    <x v="2"/>
    <x v="0"/>
    <s v="USD"/>
    <n v="1457207096"/>
    <n v="1452023096"/>
    <b v="0"/>
    <n v="9"/>
    <b v="0"/>
    <x v="19"/>
    <n v="5"/>
    <n v="22.33"/>
    <x v="7"/>
    <x v="19"/>
  </r>
  <r>
    <n v="2402"/>
    <s v="Cupcake Truck Unite"/>
    <s v="Small town, delicious treats, and a mobile truck"/>
    <n v="3800"/>
    <n v="52"/>
    <x v="2"/>
    <x v="0"/>
    <s v="USD"/>
    <n v="1431533931"/>
    <n v="1428941931"/>
    <b v="0"/>
    <n v="1"/>
    <b v="0"/>
    <x v="19"/>
    <n v="1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3800"/>
    <n v="202"/>
    <x v="2"/>
    <x v="1"/>
    <s v="GBP"/>
    <n v="1459368658"/>
    <n v="1454188258"/>
    <b v="0"/>
    <n v="12"/>
    <b v="0"/>
    <x v="19"/>
    <n v="5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378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3759"/>
    <n v="1126"/>
    <x v="2"/>
    <x v="0"/>
    <s v="USD"/>
    <n v="1472911375"/>
    <n v="1471096975"/>
    <b v="0"/>
    <n v="20"/>
    <b v="0"/>
    <x v="19"/>
    <n v="30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750"/>
    <n v="1345"/>
    <x v="2"/>
    <x v="0"/>
    <s v="USD"/>
    <n v="1421635190"/>
    <n v="1418179190"/>
    <b v="0"/>
    <n v="16"/>
    <b v="0"/>
    <x v="19"/>
    <n v="36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3750"/>
    <n v="5557"/>
    <x v="2"/>
    <x v="0"/>
    <s v="USD"/>
    <n v="1428732000"/>
    <n v="1426772928"/>
    <b v="0"/>
    <n v="33"/>
    <b v="0"/>
    <x v="19"/>
    <n v="148"/>
    <n v="168.39"/>
    <x v="7"/>
    <x v="19"/>
  </r>
  <r>
    <n v="2408"/>
    <s v="Sabroso On Wheels"/>
    <s v="A US Army Vet trying to get a Peruvian food truck going! Really good Peruvian food now mobile!"/>
    <n v="3750"/>
    <n v="30"/>
    <x v="2"/>
    <x v="0"/>
    <s v="USD"/>
    <n v="1415247757"/>
    <n v="1412652157"/>
    <b v="0"/>
    <n v="2"/>
    <b v="0"/>
    <x v="19"/>
    <n v="1"/>
    <n v="15"/>
    <x v="7"/>
    <x v="19"/>
  </r>
  <r>
    <n v="2409"/>
    <s v="Johnny's Food Truck a Puerto Rican and BBQ infusion"/>
    <s v="I am looking to start a food truck with an infusion of my Puerto Rican heritage and my love for BBQ."/>
    <n v="3750"/>
    <n v="460"/>
    <x v="2"/>
    <x v="0"/>
    <s v="USD"/>
    <n v="1439931675"/>
    <n v="1437339675"/>
    <b v="0"/>
    <n v="6"/>
    <b v="0"/>
    <x v="19"/>
    <n v="1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375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3750"/>
    <n v="151"/>
    <x v="2"/>
    <x v="0"/>
    <s v="USD"/>
    <n v="1440524082"/>
    <n v="1437932082"/>
    <b v="0"/>
    <n v="3"/>
    <b v="0"/>
    <x v="19"/>
    <n v="4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37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675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3600"/>
    <n v="460"/>
    <x v="2"/>
    <x v="0"/>
    <s v="USD"/>
    <n v="1440215940"/>
    <n v="1436805660"/>
    <b v="0"/>
    <n v="13"/>
    <b v="0"/>
    <x v="19"/>
    <n v="1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3600"/>
    <n v="335"/>
    <x v="2"/>
    <x v="0"/>
    <s v="USD"/>
    <n v="1468615346"/>
    <n v="1466023346"/>
    <b v="0"/>
    <n v="6"/>
    <b v="0"/>
    <x v="19"/>
    <n v="9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355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35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35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5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3500"/>
    <n v="2501"/>
    <x v="2"/>
    <x v="0"/>
    <s v="USD"/>
    <n v="1415583695"/>
    <n v="1410396095"/>
    <b v="0"/>
    <n v="36"/>
    <b v="0"/>
    <x v="19"/>
    <n v="71"/>
    <n v="69.47"/>
    <x v="7"/>
    <x v="19"/>
  </r>
  <r>
    <n v="2421"/>
    <s v="hot dog cart"/>
    <s v="help me start Merrill's first hot dog cart in this empty lot"/>
    <n v="35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3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35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3500"/>
    <n v="310"/>
    <x v="2"/>
    <x v="0"/>
    <s v="USD"/>
    <n v="1414445108"/>
    <n v="1411853108"/>
    <b v="0"/>
    <n v="9"/>
    <b v="0"/>
    <x v="19"/>
    <n v="9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35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35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3500"/>
    <n v="2005"/>
    <x v="2"/>
    <x v="10"/>
    <s v="NOK"/>
    <n v="1486313040"/>
    <n v="1483131966"/>
    <b v="0"/>
    <n v="4"/>
    <b v="0"/>
    <x v="19"/>
    <n v="57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5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35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35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35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3500"/>
    <n v="26"/>
    <x v="2"/>
    <x v="0"/>
    <s v="USD"/>
    <n v="1438662474"/>
    <n v="1435206474"/>
    <b v="0"/>
    <n v="2"/>
    <b v="0"/>
    <x v="19"/>
    <n v="1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3500"/>
    <n v="1224"/>
    <x v="2"/>
    <x v="11"/>
    <s v="SEK"/>
    <n v="1444027186"/>
    <n v="1441435186"/>
    <b v="0"/>
    <n v="4"/>
    <b v="0"/>
    <x v="19"/>
    <n v="35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3500"/>
    <n v="45"/>
    <x v="2"/>
    <x v="5"/>
    <s v="CAD"/>
    <n v="1454078770"/>
    <n v="1448894770"/>
    <b v="0"/>
    <n v="2"/>
    <b v="0"/>
    <x v="19"/>
    <n v="1"/>
    <n v="22.5"/>
    <x v="7"/>
    <x v="19"/>
  </r>
  <r>
    <n v="2437"/>
    <s v="Cuppa Gumbos"/>
    <s v="Homemade Gumbo, Stews and Curry to be served hot and fresh everyday at any festival or concert we can attend."/>
    <n v="35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3500"/>
    <n v="50"/>
    <x v="2"/>
    <x v="0"/>
    <s v="USD"/>
    <n v="1449529062"/>
    <n v="1444341462"/>
    <b v="0"/>
    <n v="1"/>
    <b v="0"/>
    <x v="19"/>
    <n v="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35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35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3500"/>
    <n v="8091"/>
    <x v="0"/>
    <x v="0"/>
    <s v="USD"/>
    <n v="1437627540"/>
    <n v="1435806054"/>
    <b v="0"/>
    <n v="109"/>
    <b v="1"/>
    <x v="33"/>
    <n v="231"/>
    <n v="74.23"/>
    <x v="7"/>
    <x v="33"/>
  </r>
  <r>
    <n v="2442"/>
    <s v="Young Mountain Tea: A New White Tea from India's Himalayas"/>
    <s v="The first tea from a new sustainable tea region in India's young, rising Himalayas."/>
    <n v="3500"/>
    <n v="30226"/>
    <x v="0"/>
    <x v="0"/>
    <s v="USD"/>
    <n v="1426777228"/>
    <n v="1424188828"/>
    <b v="0"/>
    <n v="372"/>
    <b v="1"/>
    <x v="33"/>
    <n v="864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3500"/>
    <n v="40502.99"/>
    <x v="0"/>
    <x v="0"/>
    <s v="USD"/>
    <n v="1408114822"/>
    <n v="1405522822"/>
    <b v="0"/>
    <n v="311"/>
    <b v="1"/>
    <x v="33"/>
    <n v="1157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500"/>
    <n v="3258"/>
    <x v="0"/>
    <x v="0"/>
    <s v="USD"/>
    <n v="1464199591"/>
    <n v="1461607591"/>
    <b v="0"/>
    <n v="61"/>
    <b v="1"/>
    <x v="33"/>
    <n v="93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3500"/>
    <n v="8640"/>
    <x v="0"/>
    <x v="0"/>
    <s v="USD"/>
    <n v="1443242021"/>
    <n v="1440650021"/>
    <b v="0"/>
    <n v="115"/>
    <b v="1"/>
    <x v="33"/>
    <n v="247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3500"/>
    <n v="8399"/>
    <x v="0"/>
    <x v="0"/>
    <s v="USD"/>
    <n v="1480174071"/>
    <n v="1477578471"/>
    <b v="0"/>
    <n v="111"/>
    <b v="1"/>
    <x v="33"/>
    <n v="240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3500"/>
    <n v="10680"/>
    <x v="0"/>
    <x v="0"/>
    <s v="USD"/>
    <n v="1478923200"/>
    <n v="1476184593"/>
    <b v="0"/>
    <n v="337"/>
    <b v="1"/>
    <x v="33"/>
    <n v="305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3500"/>
    <n v="430"/>
    <x v="0"/>
    <x v="0"/>
    <s v="USD"/>
    <n v="1472621760"/>
    <n v="1472110513"/>
    <b v="0"/>
    <n v="9"/>
    <b v="1"/>
    <x v="33"/>
    <n v="12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3500"/>
    <n v="10800"/>
    <x v="0"/>
    <x v="0"/>
    <s v="USD"/>
    <n v="1417321515"/>
    <n v="1414725915"/>
    <b v="0"/>
    <n v="120"/>
    <b v="1"/>
    <x v="33"/>
    <n v="30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3500"/>
    <n v="15230.03"/>
    <x v="0"/>
    <x v="0"/>
    <s v="USD"/>
    <n v="1414465860"/>
    <n v="1411177456"/>
    <b v="0"/>
    <n v="102"/>
    <b v="1"/>
    <x v="33"/>
    <n v="435"/>
    <n v="149.31"/>
    <x v="7"/>
    <x v="33"/>
  </r>
  <r>
    <n v="2451"/>
    <s v="Boss Balls Protein Balls"/>
    <s v="Meet the best tasting high protein, low sugar protein snack on the planet. Guaranteed to turn you into a stone cold fox."/>
    <n v="3500"/>
    <n v="11545"/>
    <x v="0"/>
    <x v="0"/>
    <s v="USD"/>
    <n v="1488750490"/>
    <n v="1487022490"/>
    <b v="0"/>
    <n v="186"/>
    <b v="1"/>
    <x v="33"/>
    <n v="330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3500"/>
    <n v="801"/>
    <x v="0"/>
    <x v="0"/>
    <s v="USD"/>
    <n v="1451430000"/>
    <n v="1448914500"/>
    <b v="0"/>
    <n v="15"/>
    <b v="1"/>
    <x v="33"/>
    <n v="23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500"/>
    <n v="4641"/>
    <x v="0"/>
    <x v="0"/>
    <s v="USD"/>
    <n v="1486053409"/>
    <n v="1483461409"/>
    <b v="0"/>
    <n v="67"/>
    <b v="1"/>
    <x v="33"/>
    <n v="133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"/>
    <n v="35296"/>
    <x v="0"/>
    <x v="0"/>
    <s v="USD"/>
    <n v="1489207808"/>
    <n v="1486183808"/>
    <b v="0"/>
    <n v="130"/>
    <b v="1"/>
    <x v="33"/>
    <n v="1008"/>
    <n v="271.51"/>
    <x v="7"/>
    <x v="33"/>
  </r>
  <r>
    <n v="2455"/>
    <s v="Yo Mama's Sauces &amp; Rubs"/>
    <s v="Mama wants everyone to try her secret recipes for sauces and rubs. She uses only the freshest ingredients for them."/>
    <n v="3500"/>
    <n v="546"/>
    <x v="0"/>
    <x v="0"/>
    <s v="USD"/>
    <n v="1461177950"/>
    <n v="1458758750"/>
    <b v="0"/>
    <n v="16"/>
    <b v="1"/>
    <x v="33"/>
    <n v="16"/>
    <n v="34.130000000000003"/>
    <x v="7"/>
    <x v="33"/>
  </r>
  <r>
    <n v="2456"/>
    <s v="Beef Sticks to Chomp On!!"/>
    <s v="These beef sticks will make your taste buds dance with happiness. Plus they are healthier than most available today!"/>
    <n v="3500"/>
    <n v="2713"/>
    <x v="0"/>
    <x v="0"/>
    <s v="USD"/>
    <n v="1488063839"/>
    <n v="1485471839"/>
    <b v="0"/>
    <n v="67"/>
    <b v="1"/>
    <x v="33"/>
    <n v="78"/>
    <n v="40.49"/>
    <x v="7"/>
    <x v="33"/>
  </r>
  <r>
    <n v="2457"/>
    <s v="NDWK The North Dakota Wine Kitchen"/>
    <s v="If you love wine, and have ever dreamed of crafting your own. You can in 3 easy steps.  Sample~Sprinkle~Savor."/>
    <n v="3500"/>
    <n v="23530"/>
    <x v="0"/>
    <x v="0"/>
    <s v="USD"/>
    <n v="1458826056"/>
    <n v="1456237656"/>
    <b v="0"/>
    <n v="124"/>
    <b v="1"/>
    <x v="33"/>
    <n v="67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3500"/>
    <n v="5509"/>
    <x v="0"/>
    <x v="0"/>
    <s v="USD"/>
    <n v="1465498800"/>
    <n v="1462481718"/>
    <b v="0"/>
    <n v="80"/>
    <b v="1"/>
    <x v="33"/>
    <n v="157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500"/>
    <n v="30675"/>
    <x v="0"/>
    <x v="0"/>
    <s v="USD"/>
    <n v="1458742685"/>
    <n v="1454858285"/>
    <b v="0"/>
    <n v="282"/>
    <b v="1"/>
    <x v="33"/>
    <n v="876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3500"/>
    <n v="8567"/>
    <x v="0"/>
    <x v="0"/>
    <s v="USD"/>
    <n v="1483417020"/>
    <n v="1480480167"/>
    <b v="0"/>
    <n v="68"/>
    <b v="1"/>
    <x v="33"/>
    <n v="245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3500"/>
    <n v="7785"/>
    <x v="0"/>
    <x v="0"/>
    <s v="USD"/>
    <n v="1317438000"/>
    <n v="1314577097"/>
    <b v="0"/>
    <n v="86"/>
    <b v="1"/>
    <x v="14"/>
    <n v="222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500"/>
    <n v="3321.25"/>
    <x v="0"/>
    <x v="0"/>
    <s v="USD"/>
    <n v="1342672096"/>
    <n v="1340944096"/>
    <b v="0"/>
    <n v="115"/>
    <b v="1"/>
    <x v="14"/>
    <n v="95"/>
    <n v="28.88"/>
    <x v="4"/>
    <x v="14"/>
  </r>
  <r>
    <n v="2463"/>
    <s v="Emma Ate the Lion &quot;Songs Two Count Too&quot;"/>
    <s v="Emma Ate The Lion's debut full length album"/>
    <n v="3500"/>
    <n v="2325"/>
    <x v="0"/>
    <x v="0"/>
    <s v="USD"/>
    <n v="1366138800"/>
    <n v="1362710425"/>
    <b v="0"/>
    <n v="75"/>
    <b v="1"/>
    <x v="14"/>
    <n v="66"/>
    <n v="31"/>
    <x v="4"/>
    <x v="14"/>
  </r>
  <r>
    <n v="2464"/>
    <s v="The Enemy Feathers NEW EP"/>
    <s v="The Enemy Feathers are passing the proverbial hat to see if we can raise enough money to complete Our NEW EP"/>
    <n v="3500"/>
    <n v="2222"/>
    <x v="0"/>
    <x v="5"/>
    <s v="CAD"/>
    <n v="1443641340"/>
    <n v="1441143397"/>
    <b v="0"/>
    <n v="43"/>
    <b v="1"/>
    <x v="14"/>
    <n v="63"/>
    <n v="51.67"/>
    <x v="4"/>
    <x v="14"/>
  </r>
  <r>
    <n v="2465"/>
    <s v="The Lion Oh My - Our first full length release"/>
    <s v="An indie band from Spokane, WA looking to master and package their first full length album."/>
    <n v="3500"/>
    <n v="1261"/>
    <x v="0"/>
    <x v="0"/>
    <s v="USD"/>
    <n v="1348420548"/>
    <n v="1345828548"/>
    <b v="0"/>
    <n v="48"/>
    <b v="1"/>
    <x v="14"/>
    <n v="36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3500"/>
    <n v="2500"/>
    <x v="0"/>
    <x v="0"/>
    <s v="USD"/>
    <n v="1368066453"/>
    <n v="1365474453"/>
    <b v="0"/>
    <n v="52"/>
    <b v="1"/>
    <x v="14"/>
    <n v="71"/>
    <n v="48.08"/>
    <x v="4"/>
    <x v="14"/>
  </r>
  <r>
    <n v="2467"/>
    <s v="Nature Boy Explorer EP"/>
    <s v="We've finished our first EP and we're taking it on the road in three weeks! Help us fund manufacturing?"/>
    <n v="3500"/>
    <n v="1185"/>
    <x v="0"/>
    <x v="0"/>
    <s v="USD"/>
    <n v="1336669200"/>
    <n v="1335473931"/>
    <b v="0"/>
    <n v="43"/>
    <b v="1"/>
    <x v="14"/>
    <n v="34"/>
    <n v="27.56"/>
    <x v="4"/>
    <x v="14"/>
  </r>
  <r>
    <n v="2468"/>
    <s v="New &quot;Jesse Denaro&quot; Album!"/>
    <s v="Please donate, support &amp; share this project so that I may be able to record my new EP this fall!"/>
    <n v="3500"/>
    <n v="2144.34"/>
    <x v="0"/>
    <x v="0"/>
    <s v="USD"/>
    <n v="1351400400"/>
    <n v="1348285321"/>
    <b v="0"/>
    <n v="58"/>
    <b v="1"/>
    <x v="14"/>
    <n v="6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3500"/>
    <n v="1364"/>
    <x v="0"/>
    <x v="0"/>
    <s v="USD"/>
    <n v="1297160329"/>
    <n v="1295000329"/>
    <b v="0"/>
    <n v="47"/>
    <b v="1"/>
    <x v="14"/>
    <n v="39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3500"/>
    <n v="1031.6400000000001"/>
    <x v="0"/>
    <x v="0"/>
    <s v="USD"/>
    <n v="1337824055"/>
    <n v="1335232055"/>
    <b v="0"/>
    <n v="36"/>
    <b v="1"/>
    <x v="14"/>
    <n v="29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3500"/>
    <n v="640"/>
    <x v="0"/>
    <x v="0"/>
    <s v="USD"/>
    <n v="1327535392"/>
    <n v="1324079392"/>
    <b v="0"/>
    <n v="17"/>
    <b v="1"/>
    <x v="14"/>
    <n v="1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3500"/>
    <n v="10182.02"/>
    <x v="0"/>
    <x v="0"/>
    <s v="USD"/>
    <n v="1283562180"/>
    <n v="1277433980"/>
    <b v="0"/>
    <n v="104"/>
    <b v="1"/>
    <x v="14"/>
    <n v="291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3500"/>
    <n v="2000"/>
    <x v="0"/>
    <x v="0"/>
    <s v="USD"/>
    <n v="1352573869"/>
    <n v="1349978269"/>
    <b v="0"/>
    <n v="47"/>
    <b v="1"/>
    <x v="14"/>
    <n v="57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3500"/>
    <n v="5000.18"/>
    <x v="0"/>
    <x v="0"/>
    <s v="USD"/>
    <n v="1286756176"/>
    <n v="1282868176"/>
    <b v="0"/>
    <n v="38"/>
    <b v="1"/>
    <x v="14"/>
    <n v="143"/>
    <n v="131.58000000000001"/>
    <x v="4"/>
    <x v="14"/>
  </r>
  <r>
    <n v="2475"/>
    <s v="BRANDTSON - &quot;Send Us A Signal&quot; Vinyl LP"/>
    <s v="Help BRANDTSON and DREAMOVERrecords press their 2004 record, &quot;Send Us A Signal&quot;."/>
    <n v="3500"/>
    <n v="2618"/>
    <x v="0"/>
    <x v="0"/>
    <s v="USD"/>
    <n v="1278799200"/>
    <n v="1273647255"/>
    <b v="0"/>
    <n v="81"/>
    <b v="1"/>
    <x v="14"/>
    <n v="75"/>
    <n v="32.32"/>
    <x v="4"/>
    <x v="14"/>
  </r>
  <r>
    <n v="2476"/>
    <s v="Arts &amp; Crafts"/>
    <s v="Eleven songs, the accumulation of several memorable occurrences in a sleepy town; stories of fiction &amp; fact."/>
    <n v="3500"/>
    <n v="3360.72"/>
    <x v="0"/>
    <x v="0"/>
    <s v="USD"/>
    <n v="1415004770"/>
    <n v="1412149970"/>
    <b v="0"/>
    <n v="55"/>
    <b v="1"/>
    <x v="14"/>
    <n v="96"/>
    <n v="61.1"/>
    <x v="4"/>
    <x v="14"/>
  </r>
  <r>
    <n v="2477"/>
    <s v="Debut Album"/>
    <s v="Releasing my first album in August, and I need your help in order to get it done!"/>
    <n v="3500"/>
    <n v="1285"/>
    <x v="0"/>
    <x v="0"/>
    <s v="USD"/>
    <n v="1344789345"/>
    <n v="1340901345"/>
    <b v="0"/>
    <n v="41"/>
    <b v="1"/>
    <x v="14"/>
    <n v="37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3500"/>
    <n v="10200"/>
    <x v="0"/>
    <x v="0"/>
    <s v="USD"/>
    <n v="1358117313"/>
    <n v="1355525313"/>
    <b v="0"/>
    <n v="79"/>
    <b v="1"/>
    <x v="14"/>
    <n v="291"/>
    <n v="129.11000000000001"/>
    <x v="4"/>
    <x v="14"/>
  </r>
  <r>
    <n v="2479"/>
    <s v="FUEL FAKE NATIVES"/>
    <s v="Fake Natives is headed on tour this summer. Help them fill their tank with fossil fuels."/>
    <n v="3500"/>
    <n v="400.33"/>
    <x v="0"/>
    <x v="0"/>
    <s v="USD"/>
    <n v="1343440800"/>
    <n v="1342545994"/>
    <b v="0"/>
    <n v="16"/>
    <b v="1"/>
    <x v="14"/>
    <n v="11"/>
    <n v="25.02"/>
    <x v="4"/>
    <x v="14"/>
  </r>
  <r>
    <n v="2480"/>
    <s v="Either, Either EP"/>
    <s v="We are a band from Long Beach, Ca looking to record our first EP. Any little bit counts and your support would mean the world to us!"/>
    <n v="3500"/>
    <n v="2000"/>
    <x v="0"/>
    <x v="0"/>
    <s v="USD"/>
    <n v="1444516084"/>
    <n v="1439332084"/>
    <b v="0"/>
    <n v="8"/>
    <b v="1"/>
    <x v="14"/>
    <n v="57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3500"/>
    <n v="4516.4399999999996"/>
    <x v="0"/>
    <x v="0"/>
    <s v="USD"/>
    <n v="1335799808"/>
    <n v="1333207808"/>
    <b v="0"/>
    <n v="95"/>
    <b v="1"/>
    <x v="14"/>
    <n v="12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3500"/>
    <n v="1001"/>
    <x v="0"/>
    <x v="0"/>
    <s v="USD"/>
    <n v="1312224383"/>
    <n v="1308336383"/>
    <b v="0"/>
    <n v="25"/>
    <b v="1"/>
    <x v="14"/>
    <n v="29"/>
    <n v="40.04"/>
    <x v="4"/>
    <x v="14"/>
  </r>
  <r>
    <n v="2483"/>
    <s v="Intangible Animal's &quot;Oh The Humanity&quot; Tour"/>
    <s v="Send Intangible Animal on our first West Coast Tour!!! The fate of the world rests in your hands."/>
    <n v="3500"/>
    <n v="1251"/>
    <x v="0"/>
    <x v="0"/>
    <s v="USD"/>
    <n v="1335891603"/>
    <n v="1330711203"/>
    <b v="0"/>
    <n v="19"/>
    <b v="1"/>
    <x v="14"/>
    <n v="36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3500"/>
    <n v="2065"/>
    <x v="0"/>
    <x v="0"/>
    <s v="USD"/>
    <n v="1318463879"/>
    <n v="1315439879"/>
    <b v="0"/>
    <n v="41"/>
    <b v="1"/>
    <x v="14"/>
    <n v="59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500"/>
    <n v="797"/>
    <x v="0"/>
    <x v="0"/>
    <s v="USD"/>
    <n v="1335113976"/>
    <n v="1332521976"/>
    <b v="0"/>
    <n v="30"/>
    <b v="1"/>
    <x v="14"/>
    <n v="23"/>
    <n v="26.57"/>
    <x v="4"/>
    <x v="14"/>
  </r>
  <r>
    <n v="2487"/>
    <s v="Copyrighting 1978 Champs Finished Album"/>
    <s v="Raise enough money to fund the copyright cost for the full length indie rock record we spent the year recording."/>
    <n v="3500"/>
    <n v="1500.76"/>
    <x v="0"/>
    <x v="0"/>
    <s v="USD"/>
    <n v="1338083997"/>
    <n v="1335491997"/>
    <b v="0"/>
    <n v="38"/>
    <b v="1"/>
    <x v="14"/>
    <n v="43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500"/>
    <n v="3201"/>
    <x v="0"/>
    <x v="0"/>
    <s v="USD"/>
    <n v="1321459908"/>
    <n v="1318864308"/>
    <b v="0"/>
    <n v="65"/>
    <b v="1"/>
    <x v="14"/>
    <n v="91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3500"/>
    <n v="607"/>
    <x v="0"/>
    <x v="0"/>
    <s v="USD"/>
    <n v="1340429276"/>
    <n v="1335245276"/>
    <b v="0"/>
    <n v="16"/>
    <b v="1"/>
    <x v="14"/>
    <n v="17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3500"/>
    <n v="516"/>
    <x v="0"/>
    <x v="0"/>
    <s v="USD"/>
    <n v="1295142660"/>
    <n v="1293739714"/>
    <b v="0"/>
    <n v="10"/>
    <b v="1"/>
    <x v="14"/>
    <n v="15"/>
    <n v="51.6"/>
    <x v="4"/>
    <x v="14"/>
  </r>
  <r>
    <n v="2492"/>
    <s v="SUPER NICE EP 2012"/>
    <s v="We're a band from Hawaii trying to produce our first EP and we need help!"/>
    <n v="3500"/>
    <n v="750"/>
    <x v="0"/>
    <x v="0"/>
    <s v="USD"/>
    <n v="1339840740"/>
    <n v="1335397188"/>
    <b v="0"/>
    <n v="27"/>
    <b v="1"/>
    <x v="14"/>
    <n v="21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3500"/>
    <n v="25740"/>
    <x v="0"/>
    <x v="0"/>
    <s v="USD"/>
    <n v="1367208140"/>
    <n v="1363320140"/>
    <b v="0"/>
    <n v="259"/>
    <b v="1"/>
    <x v="14"/>
    <n v="735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3500"/>
    <n v="1515.08"/>
    <x v="0"/>
    <x v="0"/>
    <s v="USD"/>
    <n v="1337786944"/>
    <n v="1335194944"/>
    <b v="0"/>
    <n v="39"/>
    <b v="1"/>
    <x v="14"/>
    <n v="43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3500"/>
    <n v="1913.05"/>
    <x v="0"/>
    <x v="0"/>
    <s v="USD"/>
    <n v="1339022575"/>
    <n v="1336430575"/>
    <b v="0"/>
    <n v="42"/>
    <b v="1"/>
    <x v="14"/>
    <n v="55"/>
    <n v="45.55"/>
    <x v="4"/>
    <x v="14"/>
  </r>
  <r>
    <n v="2496"/>
    <s v="Lynn Haven - The First Album, &quot;Fair Weather Friends&quot;"/>
    <s v="Be a part of making the first Lynn Haven album, &quot;Fair Weather Friends.&quot;"/>
    <n v="3500"/>
    <n v="6000"/>
    <x v="0"/>
    <x v="0"/>
    <s v="USD"/>
    <n v="1364597692"/>
    <n v="1361577292"/>
    <b v="0"/>
    <n v="10"/>
    <b v="1"/>
    <x v="14"/>
    <n v="17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3495"/>
    <n v="4510.8599999999997"/>
    <x v="0"/>
    <x v="0"/>
    <s v="USD"/>
    <n v="1312578338"/>
    <n v="1309986338"/>
    <b v="0"/>
    <n v="56"/>
    <b v="1"/>
    <x v="14"/>
    <n v="129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3423"/>
    <n v="1056"/>
    <x v="0"/>
    <x v="0"/>
    <s v="USD"/>
    <n v="1422400387"/>
    <n v="1421190787"/>
    <b v="0"/>
    <n v="20"/>
    <b v="1"/>
    <x v="14"/>
    <n v="3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3405"/>
    <n v="8105"/>
    <x v="0"/>
    <x v="0"/>
    <s v="USD"/>
    <n v="1356976800"/>
    <n v="1352820837"/>
    <b v="0"/>
    <n v="170"/>
    <b v="1"/>
    <x v="14"/>
    <n v="238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3400"/>
    <n v="680"/>
    <x v="0"/>
    <x v="0"/>
    <s v="USD"/>
    <n v="1340476375"/>
    <n v="1337884375"/>
    <b v="0"/>
    <n v="29"/>
    <b v="1"/>
    <x v="14"/>
    <n v="2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3400"/>
    <n v="281"/>
    <x v="2"/>
    <x v="5"/>
    <s v="CAD"/>
    <n v="1443379104"/>
    <n v="1440787104"/>
    <b v="0"/>
    <n v="7"/>
    <b v="0"/>
    <x v="34"/>
    <n v="8"/>
    <n v="40.14"/>
    <x v="7"/>
    <x v="34"/>
  </r>
  <r>
    <n v="2502"/>
    <s v="Cupcake Chaos"/>
    <s v="A small sweet shop featuring the cupcake variety offered by Cupcake Chaos, candy, cotton candy, shakes and malts, located in Dalhart,TX"/>
    <n v="3400"/>
    <n v="86"/>
    <x v="2"/>
    <x v="0"/>
    <s v="USD"/>
    <n v="1411328918"/>
    <n v="1407440918"/>
    <b v="0"/>
    <n v="5"/>
    <b v="0"/>
    <x v="34"/>
    <n v="3"/>
    <n v="17.2"/>
    <x v="7"/>
    <x v="34"/>
  </r>
  <r>
    <n v="2503"/>
    <s v="Cardinal Bistro BYOB Start Up"/>
    <s v="Cardinal Bistro will be Contemporary American dinning establishment based in Ventnor, NJ featuring local, seasonal ingredients."/>
    <n v="34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4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34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335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33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335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3333"/>
    <n v="1000"/>
    <x v="2"/>
    <x v="1"/>
    <s v="GBP"/>
    <n v="1429554349"/>
    <n v="1424719549"/>
    <b v="0"/>
    <n v="28"/>
    <b v="0"/>
    <x v="34"/>
    <n v="3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3300"/>
    <n v="75"/>
    <x v="2"/>
    <x v="0"/>
    <s v="USD"/>
    <n v="1431647772"/>
    <n v="1426463772"/>
    <b v="0"/>
    <n v="2"/>
    <b v="0"/>
    <x v="34"/>
    <n v="2"/>
    <n v="37.5"/>
    <x v="7"/>
    <x v="34"/>
  </r>
  <r>
    <n v="2511"/>
    <s v="loluli's"/>
    <s v="Fresh Fast Food. A bbq ramen bar thats healthy, tasty and made to order right in front of your eyes....... From flame to bowl"/>
    <n v="33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330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33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3300"/>
    <n v="210"/>
    <x v="2"/>
    <x v="0"/>
    <s v="USD"/>
    <n v="1408526477"/>
    <n v="1407057677"/>
    <b v="0"/>
    <n v="4"/>
    <b v="0"/>
    <x v="34"/>
    <n v="6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3300"/>
    <n v="930"/>
    <x v="2"/>
    <x v="0"/>
    <s v="USD"/>
    <n v="1424635753"/>
    <n v="1422043753"/>
    <b v="0"/>
    <n v="12"/>
    <b v="0"/>
    <x v="34"/>
    <n v="28"/>
    <n v="77.5"/>
    <x v="7"/>
    <x v="34"/>
  </r>
  <r>
    <n v="2516"/>
    <s v="Morning Glory"/>
    <s v="Hi, everyone my name is Alex, and i want to create not just a cafe spot, but a place that gives everyone a nice warm homey feeling."/>
    <n v="33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3300"/>
    <n v="1767"/>
    <x v="2"/>
    <x v="5"/>
    <s v="CAD"/>
    <n v="1426788930"/>
    <n v="1424200530"/>
    <b v="0"/>
    <n v="33"/>
    <b v="0"/>
    <x v="34"/>
    <n v="5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33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3300"/>
    <n v="65"/>
    <x v="2"/>
    <x v="0"/>
    <s v="USD"/>
    <n v="1405741404"/>
    <n v="1403149404"/>
    <b v="0"/>
    <n v="4"/>
    <b v="0"/>
    <x v="34"/>
    <n v="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33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274"/>
    <n v="13685.99"/>
    <x v="0"/>
    <x v="0"/>
    <s v="USD"/>
    <n v="1444778021"/>
    <n v="1442963621"/>
    <b v="0"/>
    <n v="132"/>
    <b v="1"/>
    <x v="35"/>
    <n v="418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3265"/>
    <n v="5000"/>
    <x v="0"/>
    <x v="0"/>
    <s v="USD"/>
    <n v="1461336720"/>
    <n v="1459431960"/>
    <b v="0"/>
    <n v="27"/>
    <b v="1"/>
    <x v="35"/>
    <n v="153"/>
    <n v="185.19"/>
    <x v="4"/>
    <x v="35"/>
  </r>
  <r>
    <n v="2523"/>
    <s v="Pater Noster Project"/>
    <s v="PATER NOSTER (2003) by Thomas Oboe Lee, scored for baritone solo and string quartet.  Hauntingly beautiful, yet never performed."/>
    <n v="3255"/>
    <n v="1408"/>
    <x v="0"/>
    <x v="0"/>
    <s v="USD"/>
    <n v="1416270292"/>
    <n v="1413674692"/>
    <b v="0"/>
    <n v="26"/>
    <b v="1"/>
    <x v="35"/>
    <n v="43"/>
    <n v="54.15"/>
    <x v="4"/>
    <x v="35"/>
  </r>
  <r>
    <n v="2524"/>
    <s v="Les Bostonades' First CD"/>
    <s v="We're bringing some of our favorite music from the past 10 years to disc for the first time ever."/>
    <n v="3250"/>
    <n v="7620"/>
    <x v="0"/>
    <x v="0"/>
    <s v="USD"/>
    <n v="1419136200"/>
    <n v="1416338557"/>
    <b v="0"/>
    <n v="43"/>
    <b v="1"/>
    <x v="35"/>
    <n v="234"/>
    <n v="177.21"/>
    <x v="4"/>
    <x v="35"/>
  </r>
  <r>
    <n v="2525"/>
    <s v="Jenny &amp; Rossâ”‚To Sing in Germany"/>
    <s v="Husband and wife operatic team specializing in German opera. Fundraising for an audition tour of Germany."/>
    <n v="3250"/>
    <n v="8026"/>
    <x v="0"/>
    <x v="0"/>
    <s v="USD"/>
    <n v="1340914571"/>
    <n v="1338322571"/>
    <b v="0"/>
    <n v="80"/>
    <b v="1"/>
    <x v="35"/>
    <n v="247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3250"/>
    <n v="4518"/>
    <x v="0"/>
    <x v="0"/>
    <s v="USD"/>
    <n v="1418014740"/>
    <n v="1415585474"/>
    <b v="0"/>
    <n v="33"/>
    <b v="1"/>
    <x v="35"/>
    <n v="139"/>
    <n v="136.91"/>
    <x v="4"/>
    <x v="35"/>
  </r>
  <r>
    <n v="2527"/>
    <s v="Britten in Song: A Centennial Celebration"/>
    <s v="Five Programs of Benjamin Britten's vocal works featuring over 20 extraordinary vocalists and pianists."/>
    <n v="3250"/>
    <n v="4085"/>
    <x v="0"/>
    <x v="0"/>
    <s v="USD"/>
    <n v="1382068740"/>
    <n v="1380477691"/>
    <b v="0"/>
    <n v="71"/>
    <b v="1"/>
    <x v="35"/>
    <n v="126"/>
    <n v="57.54"/>
    <x v="4"/>
    <x v="35"/>
  </r>
  <r>
    <n v="2528"/>
    <s v="Three Voices"/>
    <s v="I've been offered a contract with HatHut to record Feldman's 'Three Voices', which would be my first solo disc. I need your help!"/>
    <n v="3200"/>
    <n v="4289.99"/>
    <x v="0"/>
    <x v="1"/>
    <s v="GBP"/>
    <n v="1440068400"/>
    <n v="1438459303"/>
    <b v="0"/>
    <n v="81"/>
    <b v="1"/>
    <x v="35"/>
    <n v="134"/>
    <n v="52.96"/>
    <x v="4"/>
    <x v="35"/>
  </r>
  <r>
    <n v="2529"/>
    <s v="UrbanArias is DC's Contemporary Opera Company"/>
    <s v="Opera. Short. New."/>
    <n v="3200"/>
    <n v="6257"/>
    <x v="0"/>
    <x v="0"/>
    <s v="USD"/>
    <n v="1332636975"/>
    <n v="1328752575"/>
    <b v="0"/>
    <n v="76"/>
    <b v="1"/>
    <x v="35"/>
    <n v="196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3200"/>
    <n v="6500"/>
    <x v="0"/>
    <x v="0"/>
    <s v="USD"/>
    <n v="1429505400"/>
    <n v="1426711505"/>
    <b v="0"/>
    <n v="48"/>
    <b v="1"/>
    <x v="35"/>
    <n v="203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3200"/>
    <n v="4518"/>
    <x v="0"/>
    <x v="0"/>
    <s v="USD"/>
    <n v="1439611140"/>
    <n v="1437668354"/>
    <b v="0"/>
    <n v="61"/>
    <b v="1"/>
    <x v="35"/>
    <n v="141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3200"/>
    <n v="5045"/>
    <x v="0"/>
    <x v="0"/>
    <s v="USD"/>
    <n v="1345148566"/>
    <n v="1342556566"/>
    <b v="0"/>
    <n v="60"/>
    <b v="1"/>
    <x v="35"/>
    <n v="158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3200"/>
    <n v="8300"/>
    <x v="0"/>
    <x v="0"/>
    <s v="USD"/>
    <n v="1362160868"/>
    <n v="1359568911"/>
    <b v="0"/>
    <n v="136"/>
    <b v="1"/>
    <x v="35"/>
    <n v="259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3200"/>
    <n v="2100"/>
    <x v="0"/>
    <x v="0"/>
    <s v="USD"/>
    <n v="1262325600"/>
    <n v="1257871712"/>
    <b v="0"/>
    <n v="14"/>
    <b v="1"/>
    <x v="35"/>
    <n v="66"/>
    <n v="150"/>
    <x v="4"/>
    <x v="35"/>
  </r>
  <r>
    <n v="2535"/>
    <s v="Mark Hayes Requiem Recording"/>
    <s v="Mark Hayes: Requiem Recording"/>
    <n v="3200"/>
    <n v="20755"/>
    <x v="0"/>
    <x v="0"/>
    <s v="USD"/>
    <n v="1417463945"/>
    <n v="1414781945"/>
    <b v="0"/>
    <n v="78"/>
    <b v="1"/>
    <x v="35"/>
    <n v="649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3152"/>
    <n v="29"/>
    <x v="0"/>
    <x v="0"/>
    <s v="USD"/>
    <n v="1375151566"/>
    <n v="1373337166"/>
    <b v="0"/>
    <n v="4"/>
    <b v="1"/>
    <x v="35"/>
    <n v="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3100"/>
    <n v="1100"/>
    <x v="0"/>
    <x v="0"/>
    <s v="USD"/>
    <n v="1312212855"/>
    <n v="1307028855"/>
    <b v="0"/>
    <n v="11"/>
    <b v="1"/>
    <x v="35"/>
    <n v="35"/>
    <n v="100"/>
    <x v="4"/>
    <x v="35"/>
  </r>
  <r>
    <n v="2538"/>
    <s v="Me, Myself and Albinoni"/>
    <s v="I will record 2 of Tomaso Albinoni's concertos for 2 oboes playing both parts myself."/>
    <n v="3100"/>
    <n v="20343.169999999998"/>
    <x v="0"/>
    <x v="0"/>
    <s v="USD"/>
    <n v="1361681940"/>
    <n v="1359029661"/>
    <b v="0"/>
    <n v="185"/>
    <b v="1"/>
    <x v="35"/>
    <n v="656"/>
    <n v="109.96"/>
    <x v="4"/>
    <x v="35"/>
  </r>
  <r>
    <n v="2539"/>
    <s v="The Flying Gambas"/>
    <s v="Help ABS Academy musicians get their cellos, gambas, &amp; contrabasses to San Francisco by supporting their instruments' travel."/>
    <n v="3000"/>
    <n v="10025"/>
    <x v="0"/>
    <x v="0"/>
    <s v="USD"/>
    <n v="1422913152"/>
    <n v="1417729152"/>
    <b v="0"/>
    <n v="59"/>
    <b v="1"/>
    <x v="35"/>
    <n v="334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3000"/>
    <n v="2585"/>
    <x v="0"/>
    <x v="0"/>
    <s v="USD"/>
    <n v="1319904721"/>
    <n v="1314720721"/>
    <b v="0"/>
    <n v="27"/>
    <b v="1"/>
    <x v="35"/>
    <n v="86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000"/>
    <n v="3746"/>
    <x v="0"/>
    <x v="1"/>
    <s v="GBP"/>
    <n v="1380192418"/>
    <n v="1375008418"/>
    <b v="0"/>
    <n v="63"/>
    <b v="1"/>
    <x v="35"/>
    <n v="125"/>
    <n v="59.46"/>
    <x v="4"/>
    <x v="35"/>
  </r>
  <r>
    <n v="2542"/>
    <s v="Classical Music by Marquita"/>
    <s v="Marquita Renee Ntim records her first Classical Album, complete with her playing the viola, cello and singing opera."/>
    <n v="3000"/>
    <n v="725"/>
    <x v="0"/>
    <x v="0"/>
    <s v="USD"/>
    <n v="1380599940"/>
    <n v="1377252857"/>
    <b v="0"/>
    <n v="13"/>
    <b v="1"/>
    <x v="35"/>
    <n v="2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3000"/>
    <n v="391"/>
    <x v="0"/>
    <x v="0"/>
    <s v="USD"/>
    <n v="1293937200"/>
    <n v="1291257298"/>
    <b v="0"/>
    <n v="13"/>
    <b v="1"/>
    <x v="35"/>
    <n v="13"/>
    <n v="30.08"/>
    <x v="4"/>
    <x v="35"/>
  </r>
  <r>
    <n v="2544"/>
    <s v="Singing City Children's Choir"/>
    <s v="Bringing choral music and performance opportunities to under-served youth in West Philadelphia"/>
    <n v="3000"/>
    <n v="5041"/>
    <x v="0"/>
    <x v="0"/>
    <s v="USD"/>
    <n v="1341750569"/>
    <n v="1339158569"/>
    <b v="0"/>
    <n v="57"/>
    <b v="1"/>
    <x v="35"/>
    <n v="168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3000"/>
    <n v="3906"/>
    <x v="0"/>
    <x v="0"/>
    <s v="USD"/>
    <n v="1424997000"/>
    <n v="1421983138"/>
    <b v="0"/>
    <n v="61"/>
    <b v="1"/>
    <x v="35"/>
    <n v="130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000"/>
    <n v="3910"/>
    <x v="0"/>
    <x v="0"/>
    <s v="USD"/>
    <n v="1380949200"/>
    <n v="1378586179"/>
    <b v="0"/>
    <n v="65"/>
    <b v="1"/>
    <x v="35"/>
    <n v="13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3000"/>
    <n v="6592"/>
    <x v="0"/>
    <x v="0"/>
    <s v="USD"/>
    <n v="1333560803"/>
    <n v="1330972403"/>
    <b v="0"/>
    <n v="134"/>
    <b v="1"/>
    <x v="35"/>
    <n v="2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3000"/>
    <n v="6111"/>
    <x v="0"/>
    <x v="6"/>
    <s v="EUR"/>
    <n v="1475209620"/>
    <n v="1473087637"/>
    <b v="0"/>
    <n v="37"/>
    <b v="1"/>
    <x v="35"/>
    <n v="204"/>
    <n v="165.16"/>
    <x v="4"/>
    <x v="35"/>
  </r>
  <r>
    <n v="2549"/>
    <s v="The Miller's Wife, a new opera"/>
    <s v="A new opera in English by Mike Christie to be premiÃ¨red at the Arcola Theatre, London UK from 14th-17th August 2013."/>
    <n v="3000"/>
    <n v="1614"/>
    <x v="0"/>
    <x v="1"/>
    <s v="GBP"/>
    <n v="1370019600"/>
    <n v="1366999870"/>
    <b v="0"/>
    <n v="37"/>
    <b v="1"/>
    <x v="35"/>
    <n v="5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3000"/>
    <n v="6555"/>
    <x v="0"/>
    <x v="0"/>
    <s v="USD"/>
    <n v="1444276740"/>
    <n v="1439392406"/>
    <b v="0"/>
    <n v="150"/>
    <b v="1"/>
    <x v="35"/>
    <n v="219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000"/>
    <n v="3775.5"/>
    <x v="0"/>
    <x v="0"/>
    <s v="USD"/>
    <n v="1332362880"/>
    <n v="1329890585"/>
    <b v="0"/>
    <n v="56"/>
    <b v="1"/>
    <x v="35"/>
    <n v="126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3000"/>
    <n v="2333"/>
    <x v="0"/>
    <x v="0"/>
    <s v="USD"/>
    <n v="1348202807"/>
    <n v="1343018807"/>
    <b v="0"/>
    <n v="60"/>
    <b v="1"/>
    <x v="35"/>
    <n v="78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3000"/>
    <n v="2147"/>
    <x v="0"/>
    <x v="0"/>
    <s v="USD"/>
    <n v="1338219793"/>
    <n v="1335541393"/>
    <b v="0"/>
    <n v="35"/>
    <b v="1"/>
    <x v="35"/>
    <n v="72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3000"/>
    <n v="786"/>
    <x v="0"/>
    <x v="0"/>
    <s v="USD"/>
    <n v="1356392857"/>
    <n v="1352504857"/>
    <b v="0"/>
    <n v="34"/>
    <b v="1"/>
    <x v="35"/>
    <n v="26"/>
    <n v="23.12"/>
    <x v="4"/>
    <x v="35"/>
  </r>
  <r>
    <n v="2557"/>
    <s v="European Tour"/>
    <s v="Raising money for our concert tour of Switzerland and Germany in June/July 2014"/>
    <n v="3000"/>
    <n v="1066"/>
    <x v="0"/>
    <x v="1"/>
    <s v="GBP"/>
    <n v="1400176386"/>
    <n v="1397584386"/>
    <b v="0"/>
    <n v="36"/>
    <b v="1"/>
    <x v="35"/>
    <n v="36"/>
    <n v="29.61"/>
    <x v="4"/>
    <x v="35"/>
  </r>
  <r>
    <n v="2558"/>
    <s v="Hopkins Sinfonia 2015 Season"/>
    <s v="The Hopkins Sinfonia is looking for your support to run our 2015 Season made up of five concerts."/>
    <n v="3000"/>
    <n v="1361"/>
    <x v="0"/>
    <x v="2"/>
    <s v="AUD"/>
    <n v="1430488740"/>
    <n v="1427747906"/>
    <b v="0"/>
    <n v="18"/>
    <b v="1"/>
    <x v="35"/>
    <n v="45"/>
    <n v="75.61"/>
    <x v="4"/>
    <x v="35"/>
  </r>
  <r>
    <n v="2559"/>
    <s v="India Meets String Quartet"/>
    <s v="A concert of new music by four composers who have lived in India and been inspired by its music, with the Momenta String Quartet"/>
    <n v="3000"/>
    <n v="890"/>
    <x v="0"/>
    <x v="0"/>
    <s v="USD"/>
    <n v="1321385820"/>
    <n v="1318539484"/>
    <b v="0"/>
    <n v="25"/>
    <b v="1"/>
    <x v="35"/>
    <n v="30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3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3000"/>
    <n v="75"/>
    <x v="1"/>
    <x v="12"/>
    <s v="EUR"/>
    <n v="1476189339"/>
    <n v="1471005339"/>
    <b v="0"/>
    <n v="3"/>
    <b v="0"/>
    <x v="19"/>
    <n v="3"/>
    <n v="25"/>
    <x v="7"/>
    <x v="19"/>
  </r>
  <r>
    <n v="2563"/>
    <s v="Phoenix Pearl Boba Tea Truck (Canceled)"/>
    <s v="Michigan based bubble tea and specialty ice cream food truck"/>
    <n v="3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3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3000"/>
    <n v="100"/>
    <x v="1"/>
    <x v="0"/>
    <s v="USD"/>
    <n v="1462827000"/>
    <n v="1457710589"/>
    <b v="0"/>
    <n v="1"/>
    <b v="0"/>
    <x v="19"/>
    <n v="3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3000"/>
    <n v="120"/>
    <x v="1"/>
    <x v="0"/>
    <s v="USD"/>
    <n v="1429823138"/>
    <n v="1427231138"/>
    <b v="0"/>
    <n v="2"/>
    <b v="0"/>
    <x v="19"/>
    <n v="4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3000"/>
    <n v="50"/>
    <x v="1"/>
    <x v="1"/>
    <s v="GBP"/>
    <n v="1472745594"/>
    <n v="1470153594"/>
    <b v="0"/>
    <n v="1"/>
    <b v="0"/>
    <x v="19"/>
    <n v="2"/>
    <n v="50"/>
    <x v="7"/>
    <x v="19"/>
  </r>
  <r>
    <n v="2569"/>
    <s v="Rochester Needs a Dessert Food Truck (Canceled)"/>
    <s v="With your help, I would be able to get a truck and start the process of getting it ready for the 2016 season."/>
    <n v="3000"/>
    <n v="145"/>
    <x v="1"/>
    <x v="0"/>
    <s v="USD"/>
    <n v="1442457112"/>
    <n v="1439865112"/>
    <b v="0"/>
    <n v="2"/>
    <b v="0"/>
    <x v="19"/>
    <n v="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3000"/>
    <n v="59"/>
    <x v="1"/>
    <x v="0"/>
    <s v="USD"/>
    <n v="1486590035"/>
    <n v="1483998035"/>
    <b v="0"/>
    <n v="2"/>
    <b v="0"/>
    <x v="19"/>
    <n v="2"/>
    <n v="29.5"/>
    <x v="7"/>
    <x v="19"/>
  </r>
  <r>
    <n v="2571"/>
    <s v="Coco Bowls (Canceled)"/>
    <s v="Perth locals who dream of opening a health food van, and serving treats that not only taste amazing but also benefit your body."/>
    <n v="3000"/>
    <n v="250"/>
    <x v="1"/>
    <x v="2"/>
    <s v="AUD"/>
    <n v="1463645521"/>
    <n v="1458461521"/>
    <b v="0"/>
    <n v="4"/>
    <b v="0"/>
    <x v="19"/>
    <n v="8"/>
    <n v="62.5"/>
    <x v="7"/>
    <x v="19"/>
  </r>
  <r>
    <n v="2572"/>
    <s v="A Dream of Naughty Nachos (Canceled)"/>
    <s v="Mesquite smoked brisket nachos, food truck style, with homemade salsa to make your taste buds dance."/>
    <n v="3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3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3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3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3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3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3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3000"/>
    <n v="277"/>
    <x v="1"/>
    <x v="0"/>
    <s v="USD"/>
    <n v="1410810903"/>
    <n v="1405626903"/>
    <b v="0"/>
    <n v="12"/>
    <b v="0"/>
    <x v="19"/>
    <n v="9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3000"/>
    <n v="51"/>
    <x v="1"/>
    <x v="0"/>
    <s v="USD"/>
    <n v="1431745200"/>
    <n v="1429170603"/>
    <b v="0"/>
    <n v="2"/>
    <b v="0"/>
    <x v="19"/>
    <n v="2"/>
    <n v="25.5"/>
    <x v="7"/>
    <x v="19"/>
  </r>
  <r>
    <n v="2581"/>
    <s v="A Flying Sausage Food Truck"/>
    <s v="Creating a Food Truck to bring gourmet sausage sliders to Jacksonville, FL for breakfast, lunch, and special events."/>
    <n v="3000"/>
    <n v="530"/>
    <x v="2"/>
    <x v="0"/>
    <s v="USD"/>
    <n v="1447689898"/>
    <n v="1445094298"/>
    <b v="0"/>
    <n v="11"/>
    <b v="0"/>
    <x v="19"/>
    <n v="18"/>
    <n v="48.18"/>
    <x v="7"/>
    <x v="19"/>
  </r>
  <r>
    <n v="2582"/>
    <s v="Drunken Wings"/>
    <s v="The place where chicken meets liquor for the first time!"/>
    <n v="3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3000"/>
    <n v="5"/>
    <x v="2"/>
    <x v="0"/>
    <s v="USD"/>
    <n v="1426526880"/>
    <n v="1421346480"/>
    <b v="0"/>
    <n v="5"/>
    <b v="0"/>
    <x v="19"/>
    <n v="0"/>
    <n v="1"/>
    <x v="7"/>
    <x v="19"/>
  </r>
  <r>
    <n v="2584"/>
    <s v="Culinary Arts Food Truck Style"/>
    <s v="Bringing quality food to the masses using local premium ingredients, but at a food truck price!"/>
    <n v="3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"/>
    <n v="50"/>
    <x v="2"/>
    <x v="0"/>
    <s v="USD"/>
    <n v="1404601632"/>
    <n v="1402009632"/>
    <b v="0"/>
    <n v="1"/>
    <b v="0"/>
    <x v="19"/>
    <n v="2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3000"/>
    <n v="1217"/>
    <x v="2"/>
    <x v="0"/>
    <s v="USD"/>
    <n v="1451491953"/>
    <n v="1448899953"/>
    <b v="0"/>
    <n v="6"/>
    <b v="0"/>
    <x v="19"/>
    <n v="41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3000"/>
    <n v="233"/>
    <x v="2"/>
    <x v="0"/>
    <s v="USD"/>
    <n v="1427807640"/>
    <n v="1423325626"/>
    <b v="0"/>
    <n v="8"/>
    <b v="0"/>
    <x v="19"/>
    <n v="8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3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3000"/>
    <n v="26"/>
    <x v="2"/>
    <x v="0"/>
    <s v="USD"/>
    <n v="1457901924"/>
    <n v="1452721524"/>
    <b v="0"/>
    <n v="2"/>
    <b v="0"/>
    <x v="19"/>
    <n v="1"/>
    <n v="13"/>
    <x v="7"/>
    <x v="19"/>
  </r>
  <r>
    <n v="2592"/>
    <s v="El Carte 303"/>
    <s v="El Carte is revolutionizing the food truck industry. Meet the new food trike. #oneandonly  we going to spread the awesomeness all over!"/>
    <n v="3000"/>
    <n v="50"/>
    <x v="2"/>
    <x v="0"/>
    <s v="USD"/>
    <n v="1412536421"/>
    <n v="1409944421"/>
    <b v="0"/>
    <n v="1"/>
    <b v="0"/>
    <x v="19"/>
    <n v="2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3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3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3000"/>
    <n v="1825"/>
    <x v="2"/>
    <x v="0"/>
    <s v="USD"/>
    <n v="1487915500"/>
    <n v="1485323500"/>
    <b v="0"/>
    <n v="19"/>
    <b v="0"/>
    <x v="19"/>
    <n v="61"/>
    <n v="96.05"/>
    <x v="7"/>
    <x v="19"/>
  </r>
  <r>
    <n v="2596"/>
    <s v="The Chef Express Food Truck"/>
    <s v="I'm bringing passion, talent, and most importantly some amazing gourmet food to the streets of Lethbridge and southern Alberta."/>
    <n v="3000"/>
    <n v="8256"/>
    <x v="2"/>
    <x v="5"/>
    <s v="CAD"/>
    <n v="1407427009"/>
    <n v="1404835009"/>
    <b v="0"/>
    <n v="27"/>
    <b v="0"/>
    <x v="19"/>
    <n v="275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3000"/>
    <n v="85"/>
    <x v="2"/>
    <x v="1"/>
    <s v="GBP"/>
    <n v="1466323917"/>
    <n v="1463731917"/>
    <b v="0"/>
    <n v="7"/>
    <b v="0"/>
    <x v="19"/>
    <n v="3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3000"/>
    <n v="90"/>
    <x v="2"/>
    <x v="0"/>
    <s v="USD"/>
    <n v="1407089147"/>
    <n v="1403201147"/>
    <b v="0"/>
    <n v="5"/>
    <b v="0"/>
    <x v="19"/>
    <n v="3"/>
    <n v="18"/>
    <x v="7"/>
    <x v="19"/>
  </r>
  <r>
    <n v="2600"/>
    <s v="Help Buttz Return From the Ashes"/>
    <s v="On Sunday November 8, 2015 our food truck burned to the ground. Please help us get rebuilt."/>
    <n v="3000"/>
    <n v="3466"/>
    <x v="2"/>
    <x v="0"/>
    <s v="USD"/>
    <n v="1458938200"/>
    <n v="1453757800"/>
    <b v="0"/>
    <n v="30"/>
    <b v="0"/>
    <x v="19"/>
    <n v="116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3000"/>
    <n v="3307"/>
    <x v="0"/>
    <x v="0"/>
    <s v="USD"/>
    <n v="1347508740"/>
    <n v="1346276349"/>
    <b v="1"/>
    <n v="151"/>
    <b v="1"/>
    <x v="36"/>
    <n v="110"/>
    <n v="21.9"/>
    <x v="2"/>
    <x v="36"/>
  </r>
  <r>
    <n v="2602"/>
    <s v="Historic Robotic Spacecraft Poster Series"/>
    <s v="Three screen-printed posters celebrating the most popular and most notable interplanetary robotic space missions."/>
    <n v="3000"/>
    <n v="39131"/>
    <x v="0"/>
    <x v="0"/>
    <s v="USD"/>
    <n v="1415827200"/>
    <n v="1412358968"/>
    <b v="1"/>
    <n v="489"/>
    <b v="1"/>
    <x v="36"/>
    <n v="1304"/>
    <n v="80.02"/>
    <x v="2"/>
    <x v="36"/>
  </r>
  <r>
    <n v="2603"/>
    <s v="Manned Mock Mars Mission"/>
    <s v="I will be building a mock space station and simulate living on Mars for two weeks."/>
    <n v="3000"/>
    <n v="1776"/>
    <x v="0"/>
    <x v="0"/>
    <s v="USD"/>
    <n v="1387835654"/>
    <n v="1386626054"/>
    <b v="1"/>
    <n v="50"/>
    <b v="1"/>
    <x v="36"/>
    <n v="59"/>
    <n v="35.520000000000003"/>
    <x v="2"/>
    <x v="36"/>
  </r>
  <r>
    <n v="2604"/>
    <s v="Hermes Spacecraft"/>
    <s v="We're building a full size rocket motor for our Hermes Spacecraft.  Help us Kickstart the next generation of space travel!"/>
    <n v="3000"/>
    <n v="20843.599999999999"/>
    <x v="0"/>
    <x v="0"/>
    <s v="USD"/>
    <n v="1335662023"/>
    <n v="1333070023"/>
    <b v="1"/>
    <n v="321"/>
    <b v="1"/>
    <x v="36"/>
    <n v="695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3000"/>
    <n v="107421.57"/>
    <x v="0"/>
    <x v="0"/>
    <s v="USD"/>
    <n v="1466168390"/>
    <n v="1463576390"/>
    <b v="1"/>
    <n v="1762"/>
    <b v="1"/>
    <x v="36"/>
    <n v="3581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3000"/>
    <n v="12106"/>
    <x v="0"/>
    <x v="0"/>
    <s v="USD"/>
    <n v="1398791182"/>
    <n v="1396026382"/>
    <b v="1"/>
    <n v="385"/>
    <b v="1"/>
    <x v="36"/>
    <n v="404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3000"/>
    <n v="32616"/>
    <x v="0"/>
    <x v="0"/>
    <s v="USD"/>
    <n v="1439344800"/>
    <n v="1435611572"/>
    <b v="1"/>
    <n v="398"/>
    <b v="1"/>
    <x v="36"/>
    <n v="1087"/>
    <n v="81.95"/>
    <x v="2"/>
    <x v="36"/>
  </r>
  <r>
    <n v="2608"/>
    <s v="Giant Leaps in Space Poster Series"/>
    <s v="Giant Leaps featuring the historic missions of human spaceflight is the third in our series of space exploration prints"/>
    <n v="3000"/>
    <n v="17914"/>
    <x v="0"/>
    <x v="0"/>
    <s v="USD"/>
    <n v="1489536000"/>
    <n v="1485976468"/>
    <b v="1"/>
    <n v="304"/>
    <b v="1"/>
    <x v="36"/>
    <n v="597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000"/>
    <n v="106330.39"/>
    <x v="0"/>
    <x v="0"/>
    <s v="USD"/>
    <n v="1342330951"/>
    <n v="1339738951"/>
    <b v="1"/>
    <n v="676"/>
    <b v="1"/>
    <x v="36"/>
    <n v="3544"/>
    <n v="157.29"/>
    <x v="2"/>
    <x v="36"/>
  </r>
  <r>
    <n v="2610"/>
    <s v="Restore the Pluto Discovery Telescope"/>
    <s v="Preserve the telescope that Clyde Tombaugh used to discover Pluto for generations to come!"/>
    <n v="3000"/>
    <n v="32172.66"/>
    <x v="0"/>
    <x v="0"/>
    <s v="USD"/>
    <n v="1471849140"/>
    <n v="1468444125"/>
    <b v="1"/>
    <n v="577"/>
    <b v="1"/>
    <x v="36"/>
    <n v="1072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3000"/>
    <n v="306970"/>
    <x v="0"/>
    <x v="12"/>
    <s v="EUR"/>
    <n v="1483397940"/>
    <n v="1480493014"/>
    <b v="1"/>
    <n v="3663"/>
    <b v="1"/>
    <x v="36"/>
    <n v="10232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3000"/>
    <n v="17176.13"/>
    <x v="0"/>
    <x v="0"/>
    <s v="USD"/>
    <n v="1420773970"/>
    <n v="1418095570"/>
    <b v="1"/>
    <n v="294"/>
    <b v="1"/>
    <x v="36"/>
    <n v="573"/>
    <n v="58.42"/>
    <x v="2"/>
    <x v="36"/>
  </r>
  <r>
    <n v="2613"/>
    <s v="Earth 360"/>
    <s v="Re-inventing the way we look at our planet by sending 5 cameras to near space to create the first 360 panoramic view of the earth."/>
    <n v="3000"/>
    <n v="7576"/>
    <x v="0"/>
    <x v="0"/>
    <s v="USD"/>
    <n v="1348256294"/>
    <n v="1345664294"/>
    <b v="1"/>
    <n v="28"/>
    <b v="1"/>
    <x v="36"/>
    <n v="253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3000"/>
    <n v="10710"/>
    <x v="0"/>
    <x v="0"/>
    <s v="USD"/>
    <n v="1398834000"/>
    <n v="1396371612"/>
    <b v="1"/>
    <n v="100"/>
    <b v="1"/>
    <x v="36"/>
    <n v="357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3000"/>
    <n v="3397"/>
    <x v="0"/>
    <x v="1"/>
    <s v="GBP"/>
    <n v="1462017600"/>
    <n v="1458820564"/>
    <b v="0"/>
    <n v="72"/>
    <b v="1"/>
    <x v="36"/>
    <n v="113"/>
    <n v="47.18"/>
    <x v="2"/>
    <x v="36"/>
  </r>
  <r>
    <n v="2616"/>
    <s v="James Webb Deployable Model"/>
    <s v="Production of variously-sized deployable models of NASA's James Webb Space Telescope to promote hands-on learning."/>
    <n v="3000"/>
    <n v="28633.5"/>
    <x v="0"/>
    <x v="0"/>
    <s v="USD"/>
    <n v="1440546729"/>
    <n v="1437954729"/>
    <b v="1"/>
    <n v="238"/>
    <b v="1"/>
    <x v="36"/>
    <n v="954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3000"/>
    <n v="4388"/>
    <x v="0"/>
    <x v="0"/>
    <s v="USD"/>
    <n v="1413838751"/>
    <n v="1411246751"/>
    <b v="1"/>
    <n v="159"/>
    <b v="1"/>
    <x v="36"/>
    <n v="146"/>
    <n v="27.6"/>
    <x v="2"/>
    <x v="36"/>
  </r>
  <r>
    <n v="2618"/>
    <s v="SPACE ART FEATURING ASTRONAUTS #WeBelieveInAstronauts"/>
    <s v="LTD ED COLLECTIBLE SPACE ART FEAT. ASTRONAUTS"/>
    <n v="3000"/>
    <n v="15808"/>
    <x v="0"/>
    <x v="0"/>
    <s v="USD"/>
    <n v="1449000061"/>
    <n v="1443812461"/>
    <b v="1"/>
    <n v="77"/>
    <b v="1"/>
    <x v="36"/>
    <n v="52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3000"/>
    <n v="1884"/>
    <x v="0"/>
    <x v="0"/>
    <s v="USD"/>
    <n v="1445598000"/>
    <n v="1443302004"/>
    <b v="1"/>
    <n v="53"/>
    <b v="1"/>
    <x v="36"/>
    <n v="63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3000"/>
    <n v="93374"/>
    <x v="0"/>
    <x v="2"/>
    <s v="AUD"/>
    <n v="1444525200"/>
    <n v="1441339242"/>
    <b v="1"/>
    <n v="1251"/>
    <b v="1"/>
    <x v="36"/>
    <n v="3112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3000"/>
    <n v="21882"/>
    <x v="0"/>
    <x v="0"/>
    <s v="USD"/>
    <n v="1432230988"/>
    <n v="1429638988"/>
    <b v="1"/>
    <n v="465"/>
    <b v="1"/>
    <x v="36"/>
    <n v="729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3000"/>
    <n v="1967.76"/>
    <x v="0"/>
    <x v="13"/>
    <s v="EUR"/>
    <n v="1483120216"/>
    <n v="1479232216"/>
    <b v="0"/>
    <n v="74"/>
    <b v="1"/>
    <x v="36"/>
    <n v="66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3000"/>
    <n v="2280"/>
    <x v="0"/>
    <x v="0"/>
    <s v="USD"/>
    <n v="1480658966"/>
    <n v="1479449366"/>
    <b v="0"/>
    <n v="62"/>
    <b v="1"/>
    <x v="36"/>
    <n v="76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3000"/>
    <n v="110353.65"/>
    <x v="0"/>
    <x v="0"/>
    <s v="USD"/>
    <n v="1347530822"/>
    <n v="1345716422"/>
    <b v="0"/>
    <n v="3468"/>
    <b v="1"/>
    <x v="36"/>
    <n v="3678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3000"/>
    <n v="1434"/>
    <x v="0"/>
    <x v="12"/>
    <s v="EUR"/>
    <n v="1478723208"/>
    <n v="1476559608"/>
    <b v="0"/>
    <n v="52"/>
    <b v="1"/>
    <x v="36"/>
    <n v="48"/>
    <n v="27.58"/>
    <x v="2"/>
    <x v="36"/>
  </r>
  <r>
    <n v="2626"/>
    <s v="SAGANet STEM Mentoring Lab Accreditation"/>
    <s v="Support the accreditation of our online STEM Mentoring Program with the International Mentoring Association"/>
    <n v="3000"/>
    <n v="2800"/>
    <x v="0"/>
    <x v="0"/>
    <s v="USD"/>
    <n v="1433343869"/>
    <n v="1430751869"/>
    <b v="0"/>
    <n v="50"/>
    <b v="1"/>
    <x v="36"/>
    <n v="93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3000"/>
    <n v="970"/>
    <x v="0"/>
    <x v="0"/>
    <s v="USD"/>
    <n v="1448571261"/>
    <n v="1445975661"/>
    <b v="0"/>
    <n v="45"/>
    <b v="1"/>
    <x v="36"/>
    <n v="32"/>
    <n v="21.56"/>
    <x v="2"/>
    <x v="36"/>
  </r>
  <r>
    <n v="2628"/>
    <s v="Pie In Space!"/>
    <s v="A high school freshman is sending pie into space and you can be a part of it.  GO SCIENCE!!!"/>
    <n v="3000"/>
    <n v="926"/>
    <x v="0"/>
    <x v="0"/>
    <s v="USD"/>
    <n v="1417389067"/>
    <n v="1415661067"/>
    <b v="0"/>
    <n v="21"/>
    <b v="1"/>
    <x v="36"/>
    <n v="31"/>
    <n v="44.1"/>
    <x v="2"/>
    <x v="36"/>
  </r>
  <r>
    <n v="2629"/>
    <s v="Project Dragonfly - Sail to the Stars"/>
    <s v="The first international contest to let students shape the future of interstellar travel."/>
    <n v="3000"/>
    <n v="6387"/>
    <x v="0"/>
    <x v="1"/>
    <s v="GBP"/>
    <n v="1431608122"/>
    <n v="1429016122"/>
    <b v="0"/>
    <n v="100"/>
    <b v="1"/>
    <x v="36"/>
    <n v="213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3000"/>
    <n v="3158"/>
    <x v="0"/>
    <x v="2"/>
    <s v="AUD"/>
    <n v="1467280800"/>
    <n v="1464921112"/>
    <b v="0"/>
    <n v="81"/>
    <b v="1"/>
    <x v="36"/>
    <n v="105"/>
    <n v="38.99"/>
    <x v="2"/>
    <x v="36"/>
  </r>
  <r>
    <n v="2631"/>
    <s v="Starship Congress 2015: Interstellar Hackathon"/>
    <s v="Starship Congress 2015 is a deep-space &amp; interstellar science summit staged by Icarus Interstellar."/>
    <n v="3000"/>
    <n v="22933.05"/>
    <x v="0"/>
    <x v="0"/>
    <s v="USD"/>
    <n v="1440907427"/>
    <n v="1438488227"/>
    <b v="0"/>
    <n v="286"/>
    <b v="1"/>
    <x v="36"/>
    <n v="764"/>
    <n v="80.19"/>
    <x v="2"/>
    <x v="36"/>
  </r>
  <r>
    <n v="2632"/>
    <s v="University Rocket Science"/>
    <s v="Students from 3 universities are designing a dual stage rocket to test experimental rocket technology."/>
    <n v="3000"/>
    <n v="1466"/>
    <x v="0"/>
    <x v="0"/>
    <s v="USD"/>
    <n v="1464485339"/>
    <n v="1462325339"/>
    <b v="0"/>
    <n v="42"/>
    <b v="1"/>
    <x v="36"/>
    <n v="49"/>
    <n v="34.9"/>
    <x v="2"/>
    <x v="36"/>
  </r>
  <r>
    <n v="2633"/>
    <s v="ISS-Above"/>
    <s v="A device that lights up whenever the International Space Station is nearby (that happens more often than you might expect)"/>
    <n v="3000"/>
    <n v="17731"/>
    <x v="0"/>
    <x v="0"/>
    <s v="USD"/>
    <n v="1393542000"/>
    <n v="1390938332"/>
    <b v="0"/>
    <n v="199"/>
    <b v="1"/>
    <x v="36"/>
    <n v="591"/>
    <n v="89.1"/>
    <x v="2"/>
    <x v="36"/>
  </r>
  <r>
    <n v="2634"/>
    <s v="Project Stardust Part 2"/>
    <s v="After a unsuccessful recovery last time we are trying again to successfully launch and recover a weather balloon from space."/>
    <n v="3000"/>
    <n v="986"/>
    <x v="0"/>
    <x v="0"/>
    <s v="USD"/>
    <n v="1475163921"/>
    <n v="1472571921"/>
    <b v="0"/>
    <n v="25"/>
    <b v="1"/>
    <x v="36"/>
    <n v="33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3000"/>
    <n v="11500"/>
    <x v="0"/>
    <x v="5"/>
    <s v="CAD"/>
    <n v="1425937761"/>
    <n v="1422917361"/>
    <b v="0"/>
    <n v="84"/>
    <b v="1"/>
    <x v="36"/>
    <n v="383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3000"/>
    <n v="1873"/>
    <x v="0"/>
    <x v="0"/>
    <s v="USD"/>
    <n v="1476579600"/>
    <n v="1474641914"/>
    <b v="0"/>
    <n v="50"/>
    <b v="1"/>
    <x v="36"/>
    <n v="62"/>
    <n v="37.46"/>
    <x v="2"/>
    <x v="36"/>
  </r>
  <r>
    <n v="2637"/>
    <s v="SPEED OF LIGHT: Biggest Mystery of the Universe"/>
    <s v="Help us collect the data to solve the mystery of the century: Is light slowing down?"/>
    <n v="3000"/>
    <n v="831"/>
    <x v="0"/>
    <x v="0"/>
    <s v="USD"/>
    <n v="1476277875"/>
    <n v="1474895475"/>
    <b v="0"/>
    <n v="26"/>
    <b v="1"/>
    <x v="36"/>
    <n v="28"/>
    <n v="31.96"/>
    <x v="2"/>
    <x v="36"/>
  </r>
  <r>
    <n v="2638"/>
    <s v="Pie In Space! (Round 2)"/>
    <s v="The second round of funding for the most amazing project ever where a high school freshman is sending pie into SPACE!!!"/>
    <n v="3000"/>
    <n v="353"/>
    <x v="0"/>
    <x v="0"/>
    <s v="USD"/>
    <n v="1421358895"/>
    <n v="1418766895"/>
    <b v="0"/>
    <n v="14"/>
    <b v="1"/>
    <x v="36"/>
    <n v="12"/>
    <n v="25.21"/>
    <x v="2"/>
    <x v="36"/>
  </r>
  <r>
    <n v="2639"/>
    <s v="Mission Space"/>
    <s v="Mission Space is run by me, a teenager who has a passion for space! I will fly a weather balloon to the edge of space with your help."/>
    <n v="3000"/>
    <n v="492"/>
    <x v="0"/>
    <x v="1"/>
    <s v="GBP"/>
    <n v="1424378748"/>
    <n v="1421786748"/>
    <b v="0"/>
    <n v="49"/>
    <b v="1"/>
    <x v="36"/>
    <n v="16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30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3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3000"/>
    <n v="335597.31"/>
    <x v="1"/>
    <x v="0"/>
    <s v="USD"/>
    <n v="1482307140"/>
    <n v="1479218315"/>
    <b v="1"/>
    <n v="1501"/>
    <b v="0"/>
    <x v="36"/>
    <n v="11187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3000"/>
    <n v="2053"/>
    <x v="1"/>
    <x v="0"/>
    <s v="USD"/>
    <n v="1489172435"/>
    <n v="1486580435"/>
    <b v="1"/>
    <n v="52"/>
    <b v="0"/>
    <x v="36"/>
    <n v="68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3000"/>
    <n v="2100"/>
    <x v="1"/>
    <x v="2"/>
    <s v="AUD"/>
    <n v="1415481203"/>
    <n v="1412885603"/>
    <b v="1"/>
    <n v="23"/>
    <b v="0"/>
    <x v="36"/>
    <n v="70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3000"/>
    <n v="42086.42"/>
    <x v="1"/>
    <x v="0"/>
    <s v="USD"/>
    <n v="1441783869"/>
    <n v="1439191869"/>
    <b v="1"/>
    <n v="535"/>
    <b v="0"/>
    <x v="36"/>
    <n v="1403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30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3000"/>
    <n v="106"/>
    <x v="1"/>
    <x v="0"/>
    <s v="USD"/>
    <n v="1457543360"/>
    <n v="1454951360"/>
    <b v="0"/>
    <n v="6"/>
    <b v="0"/>
    <x v="36"/>
    <n v="4"/>
    <n v="17.670000000000002"/>
    <x v="2"/>
    <x v="36"/>
  </r>
  <r>
    <n v="2649"/>
    <s v="The Mission - Please Check Back Soon (Canceled)"/>
    <s v="They have launched a Kickstarter."/>
    <n v="3000"/>
    <n v="124"/>
    <x v="1"/>
    <x v="0"/>
    <s v="USD"/>
    <n v="1454370941"/>
    <n v="1449186941"/>
    <b v="0"/>
    <n v="3"/>
    <b v="0"/>
    <x v="36"/>
    <n v="4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3000"/>
    <n v="358"/>
    <x v="1"/>
    <x v="0"/>
    <s v="USD"/>
    <n v="1482332343"/>
    <n v="1479740343"/>
    <b v="0"/>
    <n v="5"/>
    <b v="0"/>
    <x v="36"/>
    <n v="12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3000"/>
    <n v="5233"/>
    <x v="1"/>
    <x v="0"/>
    <s v="USD"/>
    <n v="1450380009"/>
    <n v="1447960809"/>
    <b v="0"/>
    <n v="17"/>
    <b v="0"/>
    <x v="36"/>
    <n v="174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3000"/>
    <n v="885"/>
    <x v="1"/>
    <x v="2"/>
    <s v="AUD"/>
    <n v="1418183325"/>
    <n v="1415591325"/>
    <b v="0"/>
    <n v="11"/>
    <b v="0"/>
    <x v="36"/>
    <n v="30"/>
    <n v="80.45"/>
    <x v="2"/>
    <x v="36"/>
  </r>
  <r>
    <n v="2653"/>
    <s v="Dream Rocket Project (Canceled)"/>
    <s v="DREAM BIG. Explore the universe through STEAM education. (Science, Technology, Engineering, Art, Mathematics)"/>
    <n v="3000"/>
    <n v="5876"/>
    <x v="1"/>
    <x v="0"/>
    <s v="USD"/>
    <n v="1402632000"/>
    <n v="1399909127"/>
    <b v="0"/>
    <n v="70"/>
    <b v="0"/>
    <x v="36"/>
    <n v="196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3000"/>
    <n v="51"/>
    <x v="1"/>
    <x v="0"/>
    <s v="USD"/>
    <n v="1429622726"/>
    <n v="1424442326"/>
    <b v="0"/>
    <n v="6"/>
    <b v="0"/>
    <x v="36"/>
    <n v="2"/>
    <n v="8.5"/>
    <x v="2"/>
    <x v="36"/>
  </r>
  <r>
    <n v="2655"/>
    <s v="Balloons (Canceled)"/>
    <s v="Thank you for your support!"/>
    <n v="3000"/>
    <n v="3155"/>
    <x v="1"/>
    <x v="0"/>
    <s v="USD"/>
    <n v="1455048000"/>
    <n v="1452631647"/>
    <b v="0"/>
    <n v="43"/>
    <b v="0"/>
    <x v="36"/>
    <n v="105"/>
    <n v="73.37"/>
    <x v="2"/>
    <x v="36"/>
  </r>
  <r>
    <n v="2656"/>
    <s v="MoonWatcher: A 24/7 Live Video of the Moon for Everyone (Canceled)"/>
    <s v="MoonWatcher will be bringing the Moon closer to all of us."/>
    <n v="3000"/>
    <n v="17155"/>
    <x v="1"/>
    <x v="0"/>
    <s v="USD"/>
    <n v="1489345200"/>
    <n v="1485966688"/>
    <b v="0"/>
    <n v="152"/>
    <b v="0"/>
    <x v="36"/>
    <n v="572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"/>
    <n v="5621.38"/>
    <x v="1"/>
    <x v="0"/>
    <s v="USD"/>
    <n v="1470187800"/>
    <n v="1467325053"/>
    <b v="0"/>
    <n v="59"/>
    <b v="0"/>
    <x v="36"/>
    <n v="187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3000"/>
    <n v="91"/>
    <x v="1"/>
    <x v="0"/>
    <s v="USD"/>
    <n v="1469913194"/>
    <n v="1467321194"/>
    <b v="0"/>
    <n v="4"/>
    <b v="0"/>
    <x v="36"/>
    <n v="3"/>
    <n v="22.75"/>
    <x v="2"/>
    <x v="36"/>
  </r>
  <r>
    <n v="2659"/>
    <s v="test (Canceled)"/>
    <s v="test"/>
    <n v="3000"/>
    <n v="1333"/>
    <x v="1"/>
    <x v="0"/>
    <s v="USD"/>
    <n v="1429321210"/>
    <n v="1426729210"/>
    <b v="0"/>
    <n v="10"/>
    <b v="0"/>
    <x v="36"/>
    <n v="44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3000"/>
    <n v="19"/>
    <x v="1"/>
    <x v="0"/>
    <s v="USD"/>
    <n v="1448388418"/>
    <n v="1443200818"/>
    <b v="0"/>
    <n v="5"/>
    <b v="0"/>
    <x v="36"/>
    <n v="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3000"/>
    <n v="5145"/>
    <x v="0"/>
    <x v="0"/>
    <s v="USD"/>
    <n v="1382742010"/>
    <n v="1380150010"/>
    <b v="0"/>
    <n v="60"/>
    <b v="1"/>
    <x v="37"/>
    <n v="172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3000"/>
    <n v="21360"/>
    <x v="0"/>
    <x v="0"/>
    <s v="USD"/>
    <n v="1440179713"/>
    <n v="1437587713"/>
    <b v="0"/>
    <n v="80"/>
    <b v="1"/>
    <x v="37"/>
    <n v="712"/>
    <n v="267"/>
    <x v="2"/>
    <x v="37"/>
  </r>
  <r>
    <n v="2663"/>
    <s v="A New Life for an Old School"/>
    <s v="The Ville. A local cooperative helping communities learn, share and grow in the spirit of health, wellness and sustainability."/>
    <n v="3000"/>
    <n v="20919.25"/>
    <x v="0"/>
    <x v="5"/>
    <s v="CAD"/>
    <n v="1441378800"/>
    <n v="1438873007"/>
    <b v="0"/>
    <n v="56"/>
    <b v="1"/>
    <x v="37"/>
    <n v="697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3000"/>
    <n v="18100"/>
    <x v="0"/>
    <x v="0"/>
    <s v="USD"/>
    <n v="1449644340"/>
    <n v="1446683797"/>
    <b v="0"/>
    <n v="104"/>
    <b v="1"/>
    <x v="37"/>
    <n v="6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000"/>
    <n v="4310"/>
    <x v="0"/>
    <x v="0"/>
    <s v="USD"/>
    <n v="1430774974"/>
    <n v="1426886974"/>
    <b v="0"/>
    <n v="46"/>
    <b v="1"/>
    <x v="37"/>
    <n v="14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3000"/>
    <n v="15929.51"/>
    <x v="0"/>
    <x v="0"/>
    <s v="USD"/>
    <n v="1443214800"/>
    <n v="1440008439"/>
    <b v="0"/>
    <n v="206"/>
    <b v="1"/>
    <x v="37"/>
    <n v="53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3000"/>
    <n v="1660"/>
    <x v="0"/>
    <x v="0"/>
    <s v="USD"/>
    <n v="1455142416"/>
    <n v="1452550416"/>
    <b v="0"/>
    <n v="18"/>
    <b v="1"/>
    <x v="37"/>
    <n v="55"/>
    <n v="92.22"/>
    <x v="2"/>
    <x v="37"/>
  </r>
  <r>
    <n v="2668"/>
    <s v="UOttawa Makermobile"/>
    <s v="Creativity on the go! |_x000a_CrÃ©ativitÃ© en mouvement !"/>
    <n v="3000"/>
    <n v="1707"/>
    <x v="0"/>
    <x v="5"/>
    <s v="CAD"/>
    <n v="1447079520"/>
    <n v="1443449265"/>
    <b v="0"/>
    <n v="28"/>
    <b v="1"/>
    <x v="37"/>
    <n v="57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3000"/>
    <n v="1001"/>
    <x v="0"/>
    <x v="0"/>
    <s v="USD"/>
    <n v="1452387096"/>
    <n v="1447203096"/>
    <b v="0"/>
    <n v="11"/>
    <b v="1"/>
    <x v="37"/>
    <n v="33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000"/>
    <n v="2495"/>
    <x v="2"/>
    <x v="2"/>
    <s v="AUD"/>
    <n v="1406593780"/>
    <n v="1404174580"/>
    <b v="1"/>
    <n v="60"/>
    <b v="0"/>
    <x v="37"/>
    <n v="83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3000"/>
    <n v="2836"/>
    <x v="2"/>
    <x v="0"/>
    <s v="USD"/>
    <n v="1419017880"/>
    <n v="1416419916"/>
    <b v="1"/>
    <n v="84"/>
    <b v="0"/>
    <x v="37"/>
    <n v="95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3000"/>
    <n v="3319"/>
    <x v="2"/>
    <x v="0"/>
    <s v="USD"/>
    <n v="1451282400"/>
    <n v="1449436390"/>
    <b v="1"/>
    <n v="47"/>
    <b v="0"/>
    <x v="37"/>
    <n v="111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3000"/>
    <n v="11032"/>
    <x v="2"/>
    <x v="0"/>
    <s v="USD"/>
    <n v="1414622700"/>
    <n v="1412081999"/>
    <b v="1"/>
    <n v="66"/>
    <b v="0"/>
    <x v="37"/>
    <n v="36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000"/>
    <n v="21994"/>
    <x v="2"/>
    <x v="0"/>
    <s v="USD"/>
    <n v="1467694740"/>
    <n v="1465398670"/>
    <b v="1"/>
    <n v="171"/>
    <b v="0"/>
    <x v="37"/>
    <n v="73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3000"/>
    <n v="1897"/>
    <x v="2"/>
    <x v="0"/>
    <s v="USD"/>
    <n v="1415655289"/>
    <n v="1413059689"/>
    <b v="1"/>
    <n v="29"/>
    <b v="0"/>
    <x v="37"/>
    <n v="63"/>
    <n v="65.41"/>
    <x v="2"/>
    <x v="37"/>
  </r>
  <r>
    <n v="2676"/>
    <s v="Toronto VR Co-Op"/>
    <s v="Our aim is to provide high-end equipment and space for Toronto coders, filmmakers, and artists to develop cutting-edge VR content."/>
    <n v="3000"/>
    <n v="1058"/>
    <x v="2"/>
    <x v="5"/>
    <s v="CAD"/>
    <n v="1463929174"/>
    <n v="1461337174"/>
    <b v="0"/>
    <n v="9"/>
    <b v="0"/>
    <x v="37"/>
    <n v="35"/>
    <n v="117.56"/>
    <x v="2"/>
    <x v="37"/>
  </r>
  <r>
    <n v="2677"/>
    <s v="Tinkr Tech - mobile makerspace"/>
    <s v="A mobile tech lab with cutting edge maker tools that travels to schools to offer free creative workshops for school age kids."/>
    <n v="3000"/>
    <n v="3415"/>
    <x v="2"/>
    <x v="0"/>
    <s v="USD"/>
    <n v="1404348143"/>
    <n v="1401756143"/>
    <b v="0"/>
    <n v="27"/>
    <b v="0"/>
    <x v="37"/>
    <n v="114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3000"/>
    <n v="1100"/>
    <x v="2"/>
    <x v="3"/>
    <s v="EUR"/>
    <n v="1443121765"/>
    <n v="1440529765"/>
    <b v="0"/>
    <n v="2"/>
    <b v="0"/>
    <x v="37"/>
    <n v="37"/>
    <n v="550"/>
    <x v="2"/>
    <x v="37"/>
  </r>
  <r>
    <n v="2679"/>
    <s v="DIY Garage"/>
    <s v="A do-it-yourself auto garage in Des Moines, Iowa where people can learn how to work on cars &amp; those who know can share their knowledge."/>
    <n v="3000"/>
    <n v="132"/>
    <x v="2"/>
    <x v="0"/>
    <s v="USD"/>
    <n v="1425081694"/>
    <n v="1422489694"/>
    <b v="0"/>
    <n v="3"/>
    <b v="0"/>
    <x v="37"/>
    <n v="4"/>
    <n v="44"/>
    <x v="2"/>
    <x v="37"/>
  </r>
  <r>
    <n v="2680"/>
    <s v="iHeart Pillow"/>
    <s v="iHeartPillow, Connecting loved ones"/>
    <n v="3000"/>
    <n v="276"/>
    <x v="2"/>
    <x v="3"/>
    <s v="EUR"/>
    <n v="1459915491"/>
    <n v="1457327091"/>
    <b v="0"/>
    <n v="4"/>
    <b v="0"/>
    <x v="37"/>
    <n v="9"/>
    <n v="69"/>
    <x v="2"/>
    <x v="37"/>
  </r>
  <r>
    <n v="2681"/>
    <s v="Jolly's Hot Dogs An All-Beef Coney Dog"/>
    <s v="Jolly's Hot Dogs: A beef hot dog topped with deliciously seasoned ground beef, mustard and minced onions."/>
    <n v="3000"/>
    <n v="55"/>
    <x v="2"/>
    <x v="0"/>
    <s v="USD"/>
    <n v="1405027750"/>
    <n v="1402867750"/>
    <b v="0"/>
    <n v="2"/>
    <b v="0"/>
    <x v="19"/>
    <n v="2"/>
    <n v="27.5"/>
    <x v="7"/>
    <x v="19"/>
  </r>
  <r>
    <n v="2682"/>
    <s v="Toastie's Gourmet Toast"/>
    <s v="Gourmet Toast is the culinary combination, neigh, perfection of America's most under-utilized snack: Toast."/>
    <n v="3000"/>
    <n v="1698"/>
    <x v="2"/>
    <x v="0"/>
    <s v="USD"/>
    <n v="1416635940"/>
    <n v="1413838540"/>
    <b v="0"/>
    <n v="20"/>
    <b v="0"/>
    <x v="19"/>
    <n v="5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3000"/>
    <n v="36"/>
    <x v="2"/>
    <x v="0"/>
    <s v="USD"/>
    <n v="1425233240"/>
    <n v="1422641240"/>
    <b v="0"/>
    <n v="3"/>
    <b v="0"/>
    <x v="19"/>
    <n v="1"/>
    <n v="12"/>
    <x v="7"/>
    <x v="19"/>
  </r>
  <r>
    <n v="2684"/>
    <s v="Ain't No Thang..."/>
    <s v="Not all wings are created equal. We believe ours take flight above the rest. Come judge for yourself. To us it Ain't No Thang..."/>
    <n v="3000"/>
    <n v="800"/>
    <x v="2"/>
    <x v="0"/>
    <s v="USD"/>
    <n v="1407621425"/>
    <n v="1404165425"/>
    <b v="0"/>
    <n v="4"/>
    <b v="0"/>
    <x v="19"/>
    <n v="27"/>
    <n v="200"/>
    <x v="7"/>
    <x v="19"/>
  </r>
  <r>
    <n v="2685"/>
    <s v="Nana's Home Cooking on Wheels"/>
    <s v="Home cooked meals made by Nana. Indiana's famous tenderloin sandwiches, Nana's homemade cole slaw and so much more."/>
    <n v="3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3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3000"/>
    <n v="74"/>
    <x v="2"/>
    <x v="0"/>
    <s v="USD"/>
    <n v="1424746800"/>
    <n v="1422067870"/>
    <b v="0"/>
    <n v="14"/>
    <b v="0"/>
    <x v="19"/>
    <n v="2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3000"/>
    <n v="8586"/>
    <x v="2"/>
    <x v="0"/>
    <s v="USD"/>
    <n v="1433298676"/>
    <n v="1429410676"/>
    <b v="0"/>
    <n v="118"/>
    <b v="0"/>
    <x v="19"/>
    <n v="286"/>
    <n v="72.760000000000005"/>
    <x v="7"/>
    <x v="19"/>
  </r>
  <r>
    <n v="2691"/>
    <s v="Cook"/>
    <s v="A Great New local Food Truck serving up ethnic fusion inspired eats in Ottawa."/>
    <n v="3000"/>
    <n v="35"/>
    <x v="2"/>
    <x v="5"/>
    <s v="CAD"/>
    <n v="1431278557"/>
    <n v="1427390557"/>
    <b v="0"/>
    <n v="2"/>
    <b v="0"/>
    <x v="19"/>
    <n v="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0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3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3000"/>
    <n v="71"/>
    <x v="2"/>
    <x v="0"/>
    <s v="USD"/>
    <n v="1428981718"/>
    <n v="1423801318"/>
    <b v="0"/>
    <n v="3"/>
    <b v="0"/>
    <x v="19"/>
    <n v="2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3000"/>
    <n v="3390"/>
    <x v="2"/>
    <x v="0"/>
    <s v="USD"/>
    <n v="1419538560"/>
    <n v="1416600960"/>
    <b v="0"/>
    <n v="38"/>
    <b v="0"/>
    <x v="19"/>
    <n v="113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3000"/>
    <n v="6061"/>
    <x v="2"/>
    <x v="0"/>
    <s v="USD"/>
    <n v="1438552800"/>
    <n v="1435876423"/>
    <b v="0"/>
    <n v="52"/>
    <b v="0"/>
    <x v="19"/>
    <n v="202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3000"/>
    <n v="26.01"/>
    <x v="2"/>
    <x v="0"/>
    <s v="USD"/>
    <n v="1403904808"/>
    <n v="1401312808"/>
    <b v="0"/>
    <n v="2"/>
    <b v="0"/>
    <x v="19"/>
    <n v="1"/>
    <n v="13.01"/>
    <x v="7"/>
    <x v="19"/>
  </r>
  <r>
    <n v="2699"/>
    <s v="my bakery truck"/>
    <s v="Hi, I want make my first bakery. Food truck was great, but I not have a car licence. So, help me to be my dream!"/>
    <n v="3000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3000"/>
    <n v="70"/>
    <x v="2"/>
    <x v="0"/>
    <s v="USD"/>
    <n v="1411073972"/>
    <n v="1408481972"/>
    <b v="0"/>
    <n v="4"/>
    <b v="0"/>
    <x v="19"/>
    <n v="2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000"/>
    <n v="1570"/>
    <x v="3"/>
    <x v="17"/>
    <s v="EUR"/>
    <n v="1491586534"/>
    <n v="1488911734"/>
    <b v="0"/>
    <n v="46"/>
    <b v="0"/>
    <x v="38"/>
    <n v="52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3000"/>
    <n v="3441"/>
    <x v="3"/>
    <x v="0"/>
    <s v="USD"/>
    <n v="1491416077"/>
    <n v="1488827677"/>
    <b v="1"/>
    <n v="26"/>
    <b v="0"/>
    <x v="38"/>
    <n v="115"/>
    <n v="132.35"/>
    <x v="1"/>
    <x v="38"/>
  </r>
  <r>
    <n v="2703"/>
    <s v="Bisagra Teatro: Foro Multidisciplinario"/>
    <s v="Â¡Tu nuevo espacio cultural multidisciplinario en el centro de Pachuca, Hidalgo"/>
    <n v="3000"/>
    <n v="41500"/>
    <x v="3"/>
    <x v="14"/>
    <s v="MXN"/>
    <n v="1490196830"/>
    <n v="1485016430"/>
    <b v="0"/>
    <n v="45"/>
    <b v="0"/>
    <x v="38"/>
    <n v="1383"/>
    <n v="922.22"/>
    <x v="1"/>
    <x v="38"/>
  </r>
  <r>
    <n v="2704"/>
    <s v="Little Red Brick House"/>
    <s v="We plan to rescue, relocate, and repurpose, a historic Little Red Brick House, to be incorporated into a riverfront amphitheater."/>
    <n v="3000"/>
    <n v="1145"/>
    <x v="3"/>
    <x v="0"/>
    <s v="USD"/>
    <n v="1491421314"/>
    <n v="1487709714"/>
    <b v="0"/>
    <n v="7"/>
    <b v="0"/>
    <x v="38"/>
    <n v="38"/>
    <n v="163.57"/>
    <x v="1"/>
    <x v="38"/>
  </r>
  <r>
    <n v="2705"/>
    <s v="Fischer Theatre Marquee"/>
    <s v="Help light the lights at the historic Fischer Theatre in Danville, IL."/>
    <n v="3000"/>
    <n v="1739"/>
    <x v="3"/>
    <x v="0"/>
    <s v="USD"/>
    <n v="1490389158"/>
    <n v="1486504758"/>
    <b v="0"/>
    <n v="8"/>
    <b v="0"/>
    <x v="38"/>
    <n v="58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000"/>
    <n v="39304"/>
    <x v="0"/>
    <x v="0"/>
    <s v="USD"/>
    <n v="1413442740"/>
    <n v="1410937483"/>
    <b v="1"/>
    <n v="263"/>
    <b v="1"/>
    <x v="38"/>
    <n v="131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3000"/>
    <n v="28067.57"/>
    <x v="0"/>
    <x v="0"/>
    <s v="USD"/>
    <n v="1369637940"/>
    <n v="1367088443"/>
    <b v="1"/>
    <n v="394"/>
    <b v="1"/>
    <x v="38"/>
    <n v="936"/>
    <n v="71.239999999999995"/>
    <x v="1"/>
    <x v="38"/>
  </r>
  <r>
    <n v="2708"/>
    <s v="Angel Comedy Club"/>
    <s v="Angel Comedy Club: A permanent home for Londonâ€™s loveliest comedy night - a community comedy club"/>
    <n v="3000"/>
    <n v="46643.07"/>
    <x v="0"/>
    <x v="1"/>
    <s v="GBP"/>
    <n v="1469119526"/>
    <n v="1463935526"/>
    <b v="1"/>
    <n v="1049"/>
    <b v="1"/>
    <x v="38"/>
    <n v="155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3000"/>
    <n v="50803"/>
    <x v="0"/>
    <x v="0"/>
    <s v="USD"/>
    <n v="1475553540"/>
    <n v="1472528141"/>
    <b v="1"/>
    <n v="308"/>
    <b v="1"/>
    <x v="38"/>
    <n v="1693"/>
    <n v="164.94"/>
    <x v="1"/>
    <x v="38"/>
  </r>
  <r>
    <n v="2710"/>
    <s v="House of Yes"/>
    <s v="Building Brooklyn's own creative venue for circus, theater and events of all types."/>
    <n v="3000"/>
    <n v="92340.21"/>
    <x v="0"/>
    <x v="0"/>
    <s v="USD"/>
    <n v="1407549600"/>
    <n v="1404797428"/>
    <b v="1"/>
    <n v="1088"/>
    <b v="1"/>
    <x v="38"/>
    <n v="3078"/>
    <n v="84.87"/>
    <x v="1"/>
    <x v="38"/>
  </r>
  <r>
    <n v="2711"/>
    <s v="The Red Shoes"/>
    <s v="We're aiming to launch a production involving circus performers, musicians and artists in a new space, creating a night of live art."/>
    <n v="3000"/>
    <n v="3938"/>
    <x v="0"/>
    <x v="1"/>
    <s v="GBP"/>
    <n v="1403301660"/>
    <n v="1400694790"/>
    <b v="1"/>
    <n v="73"/>
    <b v="1"/>
    <x v="38"/>
    <n v="13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3000"/>
    <n v="7226"/>
    <x v="0"/>
    <x v="0"/>
    <s v="USD"/>
    <n v="1373738400"/>
    <n v="1370568560"/>
    <b v="1"/>
    <n v="143"/>
    <b v="1"/>
    <x v="38"/>
    <n v="24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3000"/>
    <n v="153362"/>
    <x v="0"/>
    <x v="0"/>
    <s v="USD"/>
    <n v="1450971684"/>
    <n v="1447515684"/>
    <b v="1"/>
    <n v="1420"/>
    <b v="1"/>
    <x v="38"/>
    <n v="5112"/>
    <n v="108"/>
    <x v="1"/>
    <x v="38"/>
  </r>
  <r>
    <n v="2714"/>
    <s v="The Crane Theater"/>
    <s v="The Crane will be the new home for independent theater in Northeast Minneapolis"/>
    <n v="3000"/>
    <n v="29089"/>
    <x v="0"/>
    <x v="0"/>
    <s v="USD"/>
    <n v="1476486000"/>
    <n v="1474040596"/>
    <b v="1"/>
    <n v="305"/>
    <b v="1"/>
    <x v="38"/>
    <n v="970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3000"/>
    <n v="31754.69"/>
    <x v="0"/>
    <x v="0"/>
    <s v="USD"/>
    <n v="1456047228"/>
    <n v="1453109628"/>
    <b v="1"/>
    <n v="551"/>
    <b v="1"/>
    <x v="38"/>
    <n v="1058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3000"/>
    <n v="11998.01"/>
    <x v="0"/>
    <x v="12"/>
    <s v="EUR"/>
    <n v="1444291193"/>
    <n v="1441699193"/>
    <b v="1"/>
    <n v="187"/>
    <b v="1"/>
    <x v="38"/>
    <n v="400"/>
    <n v="64.16"/>
    <x v="1"/>
    <x v="38"/>
  </r>
  <r>
    <n v="2717"/>
    <s v="A Home for Comedy in Vermont!"/>
    <s v="ONLY HOURS LEFT ON THE CAMPAIGN! Our stretch goal is $35k; let's build a home for standup/improv shows &amp; classes in VT!"/>
    <n v="3000"/>
    <n v="30026"/>
    <x v="0"/>
    <x v="0"/>
    <s v="USD"/>
    <n v="1417906649"/>
    <n v="1414015049"/>
    <b v="1"/>
    <n v="325"/>
    <b v="1"/>
    <x v="38"/>
    <n v="1001"/>
    <n v="92.39"/>
    <x v="1"/>
    <x v="38"/>
  </r>
  <r>
    <n v="2718"/>
    <s v="Bard Beyond the Big Top"/>
    <s v="The Bard has burst beyond the big top and we're reaching out to our Beloved Benefactors to help build our festival's future."/>
    <n v="3000"/>
    <n v="18645"/>
    <x v="0"/>
    <x v="0"/>
    <s v="USD"/>
    <n v="1462316400"/>
    <n v="1459865945"/>
    <b v="1"/>
    <n v="148"/>
    <b v="1"/>
    <x v="38"/>
    <n v="622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3000"/>
    <n v="6530"/>
    <x v="0"/>
    <x v="0"/>
    <s v="USD"/>
    <n v="1460936694"/>
    <n v="1455756294"/>
    <b v="0"/>
    <n v="69"/>
    <b v="1"/>
    <x v="38"/>
    <n v="218"/>
    <n v="94.64"/>
    <x v="1"/>
    <x v="38"/>
  </r>
  <r>
    <n v="2720"/>
    <s v="The Comedy Project"/>
    <s v="An improv, sketch and experimental comedy and cocktail venue in downtown Grand Rapids, Michigan"/>
    <n v="3000"/>
    <n v="29531"/>
    <x v="0"/>
    <x v="0"/>
    <s v="USD"/>
    <n v="1478866253"/>
    <n v="1476270653"/>
    <b v="0"/>
    <n v="173"/>
    <b v="1"/>
    <x v="38"/>
    <n v="984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3000"/>
    <n v="10965"/>
    <x v="0"/>
    <x v="1"/>
    <s v="GBP"/>
    <n v="1378494000"/>
    <n v="1375880598"/>
    <b v="0"/>
    <n v="269"/>
    <b v="1"/>
    <x v="30"/>
    <n v="366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3000"/>
    <n v="12627"/>
    <x v="0"/>
    <x v="0"/>
    <s v="USD"/>
    <n v="1485722053"/>
    <n v="1480538053"/>
    <b v="0"/>
    <n v="185"/>
    <b v="1"/>
    <x v="30"/>
    <n v="421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3000"/>
    <n v="16806"/>
    <x v="0"/>
    <x v="0"/>
    <s v="USD"/>
    <n v="1420060088"/>
    <n v="1414872488"/>
    <b v="0"/>
    <n v="176"/>
    <b v="1"/>
    <x v="30"/>
    <n v="56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3000"/>
    <n v="7326.88"/>
    <x v="0"/>
    <x v="1"/>
    <s v="GBP"/>
    <n v="1439625059"/>
    <n v="1436860259"/>
    <b v="0"/>
    <n v="1019"/>
    <b v="1"/>
    <x v="30"/>
    <n v="244"/>
    <n v="7.19"/>
    <x v="2"/>
    <x v="30"/>
  </r>
  <r>
    <n v="2725"/>
    <s v="Digital MPPT and Solar BMS for a Net Zero energy House"/>
    <s v="Best Net Zero energy solution for new or existing house (no more heating or electricity bills)."/>
    <n v="3000"/>
    <n v="57817"/>
    <x v="0"/>
    <x v="5"/>
    <s v="CAD"/>
    <n v="1488390735"/>
    <n v="1484070735"/>
    <b v="0"/>
    <n v="113"/>
    <b v="1"/>
    <x v="30"/>
    <n v="1927"/>
    <n v="511.65"/>
    <x v="2"/>
    <x v="30"/>
  </r>
  <r>
    <n v="2726"/>
    <s v="Krimston TWO - Dual SIM case for iPhone"/>
    <s v="Krimston TWO: iPhone Dual SIM Case"/>
    <n v="3000"/>
    <n v="105745"/>
    <x v="0"/>
    <x v="0"/>
    <s v="USD"/>
    <n v="1461333311"/>
    <n v="1458741311"/>
    <b v="0"/>
    <n v="404"/>
    <b v="1"/>
    <x v="30"/>
    <n v="352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3000"/>
    <n v="49321"/>
    <x v="0"/>
    <x v="0"/>
    <s v="USD"/>
    <n v="1438964063"/>
    <n v="1436804063"/>
    <b v="0"/>
    <n v="707"/>
    <b v="1"/>
    <x v="30"/>
    <n v="1644"/>
    <n v="69.760000000000005"/>
    <x v="2"/>
    <x v="30"/>
  </r>
  <r>
    <n v="2728"/>
    <s v="Multi-Function SSD Shield for the Raspberry Pi 2"/>
    <s v="SSD, WiFi, RTC w/Battery and high power USB all in one shield."/>
    <n v="3000"/>
    <n v="30274"/>
    <x v="0"/>
    <x v="0"/>
    <s v="USD"/>
    <n v="1451485434"/>
    <n v="1448461434"/>
    <b v="0"/>
    <n v="392"/>
    <b v="1"/>
    <x v="30"/>
    <n v="1009"/>
    <n v="77.23"/>
    <x v="2"/>
    <x v="30"/>
  </r>
  <r>
    <n v="2729"/>
    <s v="McChi Luggage: It's a Luggage, USB Charger and a Table Top"/>
    <s v="A luggage that is more than a luggage! It is what you want it to be."/>
    <n v="3000"/>
    <n v="7833"/>
    <x v="0"/>
    <x v="0"/>
    <s v="USD"/>
    <n v="1430459197"/>
    <n v="1427867197"/>
    <b v="0"/>
    <n v="23"/>
    <b v="1"/>
    <x v="30"/>
    <n v="261"/>
    <n v="340.57"/>
    <x v="2"/>
    <x v="30"/>
  </r>
  <r>
    <n v="2730"/>
    <s v="Yaba - Portable Speaker &amp; Guitar Amp"/>
    <s v="The world's most powerful portable speaker and guitar amplifier. Turns any surface into a speaker."/>
    <n v="3000"/>
    <n v="45979.01"/>
    <x v="0"/>
    <x v="0"/>
    <s v="USD"/>
    <n v="1366635575"/>
    <n v="1363611575"/>
    <b v="0"/>
    <n v="682"/>
    <b v="1"/>
    <x v="30"/>
    <n v="153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"/>
    <n v="31291"/>
    <x v="0"/>
    <x v="0"/>
    <s v="USD"/>
    <n v="1413604800"/>
    <n v="1408624622"/>
    <b v="0"/>
    <n v="37"/>
    <b v="1"/>
    <x v="30"/>
    <n v="104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3000"/>
    <n v="14190"/>
    <x v="0"/>
    <x v="0"/>
    <s v="USD"/>
    <n v="1369699200"/>
    <n v="1366917828"/>
    <b v="0"/>
    <n v="146"/>
    <b v="1"/>
    <x v="30"/>
    <n v="473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3000"/>
    <n v="53769"/>
    <x v="0"/>
    <x v="0"/>
    <s v="USD"/>
    <n v="1428643974"/>
    <n v="1423463574"/>
    <b v="0"/>
    <n v="119"/>
    <b v="1"/>
    <x v="30"/>
    <n v="1792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3000"/>
    <n v="22603"/>
    <x v="0"/>
    <x v="0"/>
    <s v="USD"/>
    <n v="1476395940"/>
    <n v="1473782592"/>
    <b v="0"/>
    <n v="163"/>
    <b v="1"/>
    <x v="30"/>
    <n v="75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3000"/>
    <n v="7336.01"/>
    <x v="0"/>
    <x v="1"/>
    <s v="GBP"/>
    <n v="1363204800"/>
    <n v="1360551250"/>
    <b v="0"/>
    <n v="339"/>
    <b v="1"/>
    <x v="30"/>
    <n v="245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3000"/>
    <n v="9832"/>
    <x v="0"/>
    <x v="5"/>
    <s v="CAD"/>
    <n v="1398268773"/>
    <n v="1395676773"/>
    <b v="0"/>
    <n v="58"/>
    <b v="1"/>
    <x v="30"/>
    <n v="328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2995"/>
    <n v="73818.240000000005"/>
    <x v="0"/>
    <x v="0"/>
    <s v="USD"/>
    <n v="1389812400"/>
    <n v="1386108087"/>
    <b v="0"/>
    <n v="456"/>
    <b v="1"/>
    <x v="30"/>
    <n v="2465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2987"/>
    <n v="7397"/>
    <x v="0"/>
    <x v="0"/>
    <s v="USD"/>
    <n v="1478402804"/>
    <n v="1473218804"/>
    <b v="0"/>
    <n v="15"/>
    <b v="1"/>
    <x v="30"/>
    <n v="2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2900"/>
    <n v="4225"/>
    <x v="0"/>
    <x v="1"/>
    <s v="GBP"/>
    <n v="1399324717"/>
    <n v="1395436717"/>
    <b v="0"/>
    <n v="191"/>
    <b v="1"/>
    <x v="30"/>
    <n v="146"/>
    <n v="22.12"/>
    <x v="2"/>
    <x v="30"/>
  </r>
  <r>
    <n v="2740"/>
    <s v="Vertical Garden Prototype"/>
    <s v="I am interested in testing the plant yields of this vertical garden as well as some other applications"/>
    <n v="2900"/>
    <n v="310"/>
    <x v="0"/>
    <x v="0"/>
    <s v="USD"/>
    <n v="1426117552"/>
    <n v="1423529152"/>
    <b v="0"/>
    <n v="17"/>
    <b v="1"/>
    <x v="30"/>
    <n v="11"/>
    <n v="18.239999999999998"/>
    <x v="2"/>
    <x v="30"/>
  </r>
  <r>
    <n v="2741"/>
    <s v="Mrs. Brown and Her Lost Puppy."/>
    <s v="Help me publish my 1st children's book as an aspiring author!"/>
    <n v="2900"/>
    <n v="35"/>
    <x v="2"/>
    <x v="0"/>
    <s v="USD"/>
    <n v="1413770820"/>
    <n v="1412005602"/>
    <b v="0"/>
    <n v="4"/>
    <b v="0"/>
    <x v="39"/>
    <n v="1"/>
    <n v="8.75"/>
    <x v="3"/>
    <x v="39"/>
  </r>
  <r>
    <n v="2742"/>
    <s v="What a Zoo!"/>
    <s v="The pachyderms at the Denver Zoo are moving. Follow along on the convoluted journey to their new home."/>
    <n v="2888"/>
    <n v="731"/>
    <x v="2"/>
    <x v="0"/>
    <s v="USD"/>
    <n v="1337102187"/>
    <n v="1335892587"/>
    <b v="0"/>
    <n v="18"/>
    <b v="0"/>
    <x v="39"/>
    <n v="25"/>
    <n v="40.61"/>
    <x v="3"/>
    <x v="39"/>
  </r>
  <r>
    <n v="2743"/>
    <s v="St. Nick Jr"/>
    <s v="One Christmas every child was naughty, and Santa's son _x000a_St. Nick Jr sacrifices all his gifts over his whole life, for the children"/>
    <n v="2885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2880"/>
    <n v="835"/>
    <x v="2"/>
    <x v="0"/>
    <s v="USD"/>
    <n v="1330478998"/>
    <n v="1327886998"/>
    <b v="0"/>
    <n v="22"/>
    <b v="0"/>
    <x v="39"/>
    <n v="29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2827"/>
    <n v="1751"/>
    <x v="2"/>
    <x v="0"/>
    <s v="USD"/>
    <n v="1342309368"/>
    <n v="1337125368"/>
    <b v="0"/>
    <n v="49"/>
    <b v="0"/>
    <x v="39"/>
    <n v="6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2825"/>
    <n v="801"/>
    <x v="2"/>
    <x v="0"/>
    <s v="USD"/>
    <n v="1409337911"/>
    <n v="1406745911"/>
    <b v="0"/>
    <n v="19"/>
    <b v="0"/>
    <x v="39"/>
    <n v="28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2820"/>
    <n v="140"/>
    <x v="2"/>
    <x v="0"/>
    <s v="USD"/>
    <n v="1339816200"/>
    <n v="1337095997"/>
    <b v="0"/>
    <n v="4"/>
    <b v="0"/>
    <x v="39"/>
    <n v="5"/>
    <n v="35"/>
    <x v="3"/>
    <x v="39"/>
  </r>
  <r>
    <n v="2748"/>
    <s v="Native American Language Book for Children"/>
    <s v="Interactive Book with Audio to learn the Ojibwe Language for Children.  Website, Ebook and more!"/>
    <n v="2800"/>
    <n v="53"/>
    <x v="2"/>
    <x v="0"/>
    <s v="USD"/>
    <n v="1472835802"/>
    <n v="1470243802"/>
    <b v="0"/>
    <n v="4"/>
    <b v="0"/>
    <x v="39"/>
    <n v="2"/>
    <n v="13.25"/>
    <x v="3"/>
    <x v="39"/>
  </r>
  <r>
    <n v="2749"/>
    <s v="A Tree is a Tree, no matter what you see.  CHILDREN'S BOOK"/>
    <s v="Self-publishing my children's book."/>
    <n v="2800"/>
    <n v="110"/>
    <x v="2"/>
    <x v="0"/>
    <s v="USD"/>
    <n v="1428171037"/>
    <n v="1425582637"/>
    <b v="0"/>
    <n v="2"/>
    <b v="0"/>
    <x v="39"/>
    <n v="4"/>
    <n v="55"/>
    <x v="3"/>
    <x v="39"/>
  </r>
  <r>
    <n v="2750"/>
    <s v="My Child, My Blessing"/>
    <s v="This is a journal where parents daily write something positive about their child.  Places for pictures, too."/>
    <n v="2800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2800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2800"/>
    <n v="550"/>
    <x v="2"/>
    <x v="0"/>
    <s v="USD"/>
    <n v="1324232504"/>
    <n v="1320776504"/>
    <b v="0"/>
    <n v="14"/>
    <b v="0"/>
    <x v="39"/>
    <n v="20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800"/>
    <n v="380"/>
    <x v="2"/>
    <x v="0"/>
    <s v="USD"/>
    <n v="1346017023"/>
    <n v="1343425023"/>
    <b v="0"/>
    <n v="8"/>
    <b v="0"/>
    <x v="39"/>
    <n v="14"/>
    <n v="47.5"/>
    <x v="3"/>
    <x v="39"/>
  </r>
  <r>
    <n v="2754"/>
    <s v="From here...to there!"/>
    <s v="I have been a writer all my life. But until recently never a parent. I want to write a children book for my children, and yours!"/>
    <n v="28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2800"/>
    <n v="260"/>
    <x v="2"/>
    <x v="17"/>
    <s v="EUR"/>
    <n v="1428519527"/>
    <n v="1425927527"/>
    <b v="0"/>
    <n v="15"/>
    <b v="0"/>
    <x v="39"/>
    <n v="9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2800"/>
    <n v="1048"/>
    <x v="2"/>
    <x v="0"/>
    <s v="USD"/>
    <n v="1389476201"/>
    <n v="1386884201"/>
    <b v="0"/>
    <n v="33"/>
    <b v="0"/>
    <x v="39"/>
    <n v="37"/>
    <n v="31.76"/>
    <x v="3"/>
    <x v="39"/>
  </r>
  <r>
    <n v="2757"/>
    <s v="C is for Crooked"/>
    <s v="A children's letter book that Lampoons Hillary Clinton"/>
    <n v="2800"/>
    <n v="10"/>
    <x v="2"/>
    <x v="0"/>
    <s v="USD"/>
    <n v="1470498332"/>
    <n v="1469202332"/>
    <b v="0"/>
    <n v="2"/>
    <b v="0"/>
    <x v="39"/>
    <n v="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750"/>
    <n v="234"/>
    <x v="2"/>
    <x v="2"/>
    <s v="AUD"/>
    <n v="1476095783"/>
    <n v="1474886183"/>
    <b v="0"/>
    <n v="6"/>
    <b v="0"/>
    <x v="39"/>
    <n v="9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2750"/>
    <n v="105"/>
    <x v="2"/>
    <x v="2"/>
    <s v="AUD"/>
    <n v="1468658866"/>
    <n v="1464943666"/>
    <b v="0"/>
    <n v="2"/>
    <b v="0"/>
    <x v="39"/>
    <n v="4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275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275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27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2750"/>
    <n v="90"/>
    <x v="2"/>
    <x v="0"/>
    <s v="USD"/>
    <n v="1369403684"/>
    <n v="1365515684"/>
    <b v="0"/>
    <n v="3"/>
    <b v="0"/>
    <x v="39"/>
    <n v="3"/>
    <n v="30"/>
    <x v="3"/>
    <x v="39"/>
  </r>
  <r>
    <n v="2764"/>
    <s v="A Growing Adventure"/>
    <s v="My Budding Bears are four teddy bears living in an enchanted garden sharing friendship, tea parties and delightful adventures."/>
    <n v="2750"/>
    <n v="45"/>
    <x v="2"/>
    <x v="0"/>
    <s v="USD"/>
    <n v="1338404400"/>
    <n v="1335855631"/>
    <b v="0"/>
    <n v="4"/>
    <b v="0"/>
    <x v="39"/>
    <n v="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2725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2700"/>
    <n v="100"/>
    <x v="2"/>
    <x v="0"/>
    <s v="USD"/>
    <n v="1313078518"/>
    <n v="1310486518"/>
    <b v="0"/>
    <n v="4"/>
    <b v="0"/>
    <x v="39"/>
    <n v="4"/>
    <n v="25"/>
    <x v="3"/>
    <x v="39"/>
  </r>
  <r>
    <n v="2767"/>
    <s v="the Giant Turnip"/>
    <s v="An animated bedtime story with Dedka, Babka and the rest of the family working together on a BIG problem"/>
    <n v="27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2700"/>
    <n v="1002"/>
    <x v="2"/>
    <x v="0"/>
    <s v="USD"/>
    <n v="1333028723"/>
    <n v="1330440323"/>
    <b v="0"/>
    <n v="34"/>
    <b v="0"/>
    <x v="39"/>
    <n v="37"/>
    <n v="29.47"/>
    <x v="3"/>
    <x v="39"/>
  </r>
  <r>
    <n v="2769"/>
    <s v="Raph the Ninja Giraffe"/>
    <s v="Raph the Ninja Giraffe is a project that is my 5 year old sons idea, &amp; I am working with him to bring his idea to life."/>
    <n v="27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700"/>
    <n v="2082.25"/>
    <x v="2"/>
    <x v="0"/>
    <s v="USD"/>
    <n v="1395158130"/>
    <n v="1392569730"/>
    <b v="0"/>
    <n v="33"/>
    <b v="0"/>
    <x v="39"/>
    <n v="77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2658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26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260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2600"/>
    <n v="570"/>
    <x v="2"/>
    <x v="0"/>
    <s v="USD"/>
    <n v="1362711728"/>
    <n v="1360119728"/>
    <b v="0"/>
    <n v="13"/>
    <b v="0"/>
    <x v="39"/>
    <n v="22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2600"/>
    <n v="150"/>
    <x v="2"/>
    <x v="0"/>
    <s v="USD"/>
    <n v="1323994754"/>
    <n v="1321402754"/>
    <b v="0"/>
    <n v="2"/>
    <b v="0"/>
    <x v="39"/>
    <n v="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560"/>
    <n v="1655"/>
    <x v="2"/>
    <x v="0"/>
    <s v="USD"/>
    <n v="1434092876"/>
    <n v="1431414476"/>
    <b v="0"/>
    <n v="36"/>
    <b v="0"/>
    <x v="39"/>
    <n v="65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255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2500"/>
    <n v="1405"/>
    <x v="2"/>
    <x v="0"/>
    <s v="USD"/>
    <n v="1409009306"/>
    <n v="1406417306"/>
    <b v="0"/>
    <n v="15"/>
    <b v="0"/>
    <x v="39"/>
    <n v="5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25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2500"/>
    <n v="1316"/>
    <x v="0"/>
    <x v="0"/>
    <s v="USD"/>
    <n v="1423724400"/>
    <n v="1421274954"/>
    <b v="0"/>
    <n v="28"/>
    <b v="1"/>
    <x v="6"/>
    <n v="53"/>
    <n v="47"/>
    <x v="1"/>
    <x v="6"/>
  </r>
  <r>
    <n v="2782"/>
    <s v="Better Than Ever Productions presents Geezer Game"/>
    <s v="The premiere theatre troupe in SE Michigan offering acting opportunities for the 50+ actor."/>
    <n v="2500"/>
    <n v="1200"/>
    <x v="0"/>
    <x v="0"/>
    <s v="USD"/>
    <n v="1424149140"/>
    <n v="1421964718"/>
    <b v="0"/>
    <n v="18"/>
    <b v="1"/>
    <x v="6"/>
    <n v="48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2500"/>
    <n v="1145"/>
    <x v="0"/>
    <x v="1"/>
    <s v="GBP"/>
    <n v="1429793446"/>
    <n v="1428583846"/>
    <b v="0"/>
    <n v="61"/>
    <b v="1"/>
    <x v="6"/>
    <n v="46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2500"/>
    <n v="7140"/>
    <x v="0"/>
    <x v="0"/>
    <s v="USD"/>
    <n v="1414608843"/>
    <n v="1412794443"/>
    <b v="0"/>
    <n v="108"/>
    <b v="1"/>
    <x v="6"/>
    <n v="286"/>
    <n v="66.11"/>
    <x v="1"/>
    <x v="6"/>
  </r>
  <r>
    <n v="2785"/>
    <s v="Henry VI: The War of the Roses"/>
    <s v="Bare Theatre and Raleigh Little Theatre present Shakespeare's epic, set in a post-apocalyptic dystopia."/>
    <n v="2500"/>
    <n v="5234"/>
    <x v="0"/>
    <x v="0"/>
    <s v="USD"/>
    <n v="1470430800"/>
    <n v="1467865967"/>
    <b v="0"/>
    <n v="142"/>
    <b v="1"/>
    <x v="6"/>
    <n v="209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2500"/>
    <n v="1197"/>
    <x v="0"/>
    <x v="0"/>
    <s v="USD"/>
    <n v="1405658752"/>
    <n v="1403066752"/>
    <b v="0"/>
    <n v="38"/>
    <b v="1"/>
    <x v="6"/>
    <n v="48"/>
    <n v="31.5"/>
    <x v="1"/>
    <x v="6"/>
  </r>
  <r>
    <n v="2788"/>
    <s v="ACT Underground Theatre, TLDC"/>
    <s v="MOVING FORWARD! WE HAVE REACHED GOAL BUT HAVE MORE TIME!! PLEASE CONSIDER PLEDGING."/>
    <n v="2500"/>
    <n v="2050"/>
    <x v="0"/>
    <x v="0"/>
    <s v="USD"/>
    <n v="1469811043"/>
    <n v="1467219043"/>
    <b v="0"/>
    <n v="20"/>
    <b v="1"/>
    <x v="6"/>
    <n v="82"/>
    <n v="102.5"/>
    <x v="1"/>
    <x v="6"/>
  </r>
  <r>
    <n v="2789"/>
    <s v="The Adventurers Club"/>
    <s v="BNT's Biggest Adventure So Far: Our 2015 full length production!"/>
    <n v="2500"/>
    <n v="3035"/>
    <x v="0"/>
    <x v="0"/>
    <s v="USD"/>
    <n v="1426132800"/>
    <n v="1424477934"/>
    <b v="0"/>
    <n v="24"/>
    <b v="1"/>
    <x v="6"/>
    <n v="12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2500"/>
    <n v="3160"/>
    <x v="0"/>
    <x v="0"/>
    <s v="USD"/>
    <n v="1423693903"/>
    <n v="1421101903"/>
    <b v="0"/>
    <n v="66"/>
    <b v="1"/>
    <x v="6"/>
    <n v="126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500"/>
    <n v="2050"/>
    <x v="0"/>
    <x v="0"/>
    <s v="USD"/>
    <n v="1473393600"/>
    <n v="1470778559"/>
    <b v="0"/>
    <n v="28"/>
    <b v="1"/>
    <x v="6"/>
    <n v="82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500"/>
    <n v="2152"/>
    <x v="0"/>
    <x v="0"/>
    <s v="USD"/>
    <n v="1439357559"/>
    <n v="1435469559"/>
    <b v="0"/>
    <n v="24"/>
    <b v="1"/>
    <x v="6"/>
    <n v="86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2500"/>
    <n v="11056.75"/>
    <x v="0"/>
    <x v="2"/>
    <s v="AUD"/>
    <n v="1437473005"/>
    <n v="1434881005"/>
    <b v="0"/>
    <n v="73"/>
    <b v="1"/>
    <x v="6"/>
    <n v="442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2500"/>
    <n v="75"/>
    <x v="0"/>
    <x v="1"/>
    <s v="GBP"/>
    <n v="1457031600"/>
    <n v="1455640559"/>
    <b v="0"/>
    <n v="3"/>
    <b v="1"/>
    <x v="6"/>
    <n v="3"/>
    <n v="25"/>
    <x v="1"/>
    <x v="6"/>
  </r>
  <r>
    <n v="2795"/>
    <s v="Good Men Wanted at ANT Fest"/>
    <s v="A new play about five bad bitches who fought in the Civil War disguised as men, premiering at Ars Nova's ANT Fest."/>
    <n v="2500"/>
    <n v="730"/>
    <x v="0"/>
    <x v="0"/>
    <s v="USD"/>
    <n v="1402095600"/>
    <n v="1400675841"/>
    <b v="0"/>
    <n v="20"/>
    <b v="1"/>
    <x v="6"/>
    <n v="29"/>
    <n v="36.5"/>
    <x v="1"/>
    <x v="6"/>
  </r>
  <r>
    <n v="2796"/>
    <s v="Fishcakes"/>
    <s v="Fishcakes is a piece of new writing for the Camden Fringe that explores a story of love, loss, and all the â€˜little things'."/>
    <n v="2500"/>
    <n v="924"/>
    <x v="0"/>
    <x v="1"/>
    <s v="GBP"/>
    <n v="1404564028"/>
    <n v="1401972028"/>
    <b v="0"/>
    <n v="21"/>
    <b v="1"/>
    <x v="6"/>
    <n v="37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2500"/>
    <n v="8211.61"/>
    <x v="0"/>
    <x v="1"/>
    <s v="GBP"/>
    <n v="1404858840"/>
    <n v="1402266840"/>
    <b v="0"/>
    <n v="94"/>
    <b v="1"/>
    <x v="6"/>
    <n v="328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2500"/>
    <n v="5070"/>
    <x v="0"/>
    <x v="1"/>
    <s v="GBP"/>
    <n v="1438358400"/>
    <n v="1437063121"/>
    <b v="0"/>
    <n v="139"/>
    <b v="1"/>
    <x v="6"/>
    <n v="203"/>
    <n v="36.47"/>
    <x v="1"/>
    <x v="6"/>
  </r>
  <r>
    <n v="2799"/>
    <s v="Yuri in Edinburgh"/>
    <s v="August012 make their debut at Edinburgh Fringe with their play about the absurdity of wanting to bring children into a deranged world"/>
    <n v="2500"/>
    <n v="5831.74"/>
    <x v="0"/>
    <x v="1"/>
    <s v="GBP"/>
    <n v="1466179200"/>
    <n v="1463466070"/>
    <b v="0"/>
    <n v="130"/>
    <b v="1"/>
    <x v="6"/>
    <n v="233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2500"/>
    <n v="1330"/>
    <x v="0"/>
    <x v="1"/>
    <s v="GBP"/>
    <n v="1420377366"/>
    <n v="1415193366"/>
    <b v="0"/>
    <n v="31"/>
    <b v="1"/>
    <x v="6"/>
    <n v="53"/>
    <n v="42.9"/>
    <x v="1"/>
    <x v="6"/>
  </r>
  <r>
    <n v="2801"/>
    <s v="A Dream Play"/>
    <s v="Arise Theatre Company's production of August Strindberg's expressionist masterpiece 'A Dream Play'."/>
    <n v="2500"/>
    <n v="666"/>
    <x v="0"/>
    <x v="2"/>
    <s v="AUD"/>
    <n v="1412938800"/>
    <n v="1411019409"/>
    <b v="0"/>
    <n v="13"/>
    <b v="1"/>
    <x v="6"/>
    <n v="27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2500"/>
    <n v="3055"/>
    <x v="0"/>
    <x v="1"/>
    <s v="GBP"/>
    <n v="1438875107"/>
    <n v="1436283107"/>
    <b v="0"/>
    <n v="90"/>
    <b v="1"/>
    <x v="6"/>
    <n v="12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2500"/>
    <n v="12795"/>
    <x v="0"/>
    <x v="0"/>
    <s v="USD"/>
    <n v="1437004800"/>
    <n v="1433295276"/>
    <b v="0"/>
    <n v="141"/>
    <b v="1"/>
    <x v="6"/>
    <n v="512"/>
    <n v="90.74"/>
    <x v="1"/>
    <x v="6"/>
  </r>
  <r>
    <n v="2804"/>
    <s v="The Piano Man"/>
    <s v="The real-life story of the mysterious 'Piano Man' who washed ashore with no memory; with no speech; but with an amazing ability..."/>
    <n v="2500"/>
    <n v="1150"/>
    <x v="0"/>
    <x v="1"/>
    <s v="GBP"/>
    <n v="1411987990"/>
    <n v="1409395990"/>
    <b v="0"/>
    <n v="23"/>
    <b v="1"/>
    <x v="6"/>
    <n v="46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2500"/>
    <n v="440"/>
    <x v="0"/>
    <x v="1"/>
    <s v="GBP"/>
    <n v="1440245273"/>
    <n v="1438085273"/>
    <b v="0"/>
    <n v="18"/>
    <b v="1"/>
    <x v="6"/>
    <n v="18"/>
    <n v="24.44"/>
    <x v="1"/>
    <x v="6"/>
  </r>
  <r>
    <n v="2806"/>
    <s v="And Now: The World!"/>
    <s v="A one woman show about the challenges of being a feminist in a digital age. Touring 6 UK cities. Now with Stretch Goals!"/>
    <n v="2500"/>
    <n v="3363"/>
    <x v="0"/>
    <x v="1"/>
    <s v="GBP"/>
    <n v="1438772400"/>
    <n v="1435645490"/>
    <b v="0"/>
    <n v="76"/>
    <b v="1"/>
    <x v="6"/>
    <n v="135"/>
    <n v="44.25"/>
    <x v="1"/>
    <x v="6"/>
  </r>
  <r>
    <n v="2807"/>
    <s v="The Commission Theatre Co."/>
    <s v="Bringing Shakespeare back to the Playwrights"/>
    <n v="2500"/>
    <n v="6300"/>
    <x v="0"/>
    <x v="0"/>
    <s v="USD"/>
    <n v="1435611438"/>
    <n v="1433019438"/>
    <b v="0"/>
    <n v="93"/>
    <b v="1"/>
    <x v="6"/>
    <n v="252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2500"/>
    <n v="4511"/>
    <x v="0"/>
    <x v="0"/>
    <s v="USD"/>
    <n v="1440274735"/>
    <n v="1437682735"/>
    <b v="0"/>
    <n v="69"/>
    <b v="1"/>
    <x v="6"/>
    <n v="18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2500"/>
    <n v="10027"/>
    <x v="0"/>
    <x v="1"/>
    <s v="GBP"/>
    <n v="1424692503"/>
    <n v="1422100503"/>
    <b v="0"/>
    <n v="108"/>
    <b v="1"/>
    <x v="6"/>
    <n v="401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2500"/>
    <n v="5665"/>
    <x v="0"/>
    <x v="5"/>
    <s v="CAD"/>
    <n v="1428292800"/>
    <n v="1424368298"/>
    <b v="0"/>
    <n v="83"/>
    <b v="1"/>
    <x v="6"/>
    <n v="227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500"/>
    <n v="3572.12"/>
    <x v="0"/>
    <x v="0"/>
    <s v="USD"/>
    <n v="1481737761"/>
    <n v="1479577761"/>
    <b v="0"/>
    <n v="96"/>
    <b v="1"/>
    <x v="6"/>
    <n v="143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2500"/>
    <n v="1616"/>
    <x v="0"/>
    <x v="1"/>
    <s v="GBP"/>
    <n v="1431164115"/>
    <n v="1428572115"/>
    <b v="0"/>
    <n v="64"/>
    <b v="1"/>
    <x v="6"/>
    <n v="65"/>
    <n v="25.25"/>
    <x v="1"/>
    <x v="6"/>
  </r>
  <r>
    <n v="2815"/>
    <s v="Widow's Wedding Dress"/>
    <s v="Set in 1950s Northern Ireland, this play tells the story of two sisters in a community of Travellers, or Irish Gypsies."/>
    <n v="2500"/>
    <n v="605"/>
    <x v="0"/>
    <x v="5"/>
    <s v="CAD"/>
    <n v="1470595109"/>
    <n v="1468003109"/>
    <b v="0"/>
    <n v="14"/>
    <b v="1"/>
    <x v="6"/>
    <n v="24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2500"/>
    <n v="4247"/>
    <x v="0"/>
    <x v="1"/>
    <s v="GBP"/>
    <n v="1438531200"/>
    <n v="1435921992"/>
    <b v="0"/>
    <n v="169"/>
    <b v="1"/>
    <x v="6"/>
    <n v="170"/>
    <n v="25.13"/>
    <x v="1"/>
    <x v="6"/>
  </r>
  <r>
    <n v="2817"/>
    <s v="After The End"/>
    <s v="Let Go Theatre Co's very first production is going ahead in June 2015. Help support a brand new theatre co as we begin our adventure"/>
    <n v="2500"/>
    <n v="780"/>
    <x v="0"/>
    <x v="1"/>
    <s v="GBP"/>
    <n v="1425136462"/>
    <n v="1421680462"/>
    <b v="0"/>
    <n v="33"/>
    <b v="1"/>
    <x v="6"/>
    <n v="31"/>
    <n v="23.64"/>
    <x v="1"/>
    <x v="6"/>
  </r>
  <r>
    <n v="2818"/>
    <s v="Joe West's THEATER OF DEATH"/>
    <s v="Joe West and his wonderful theater company THEATER OF DEATH present original plays both horrific and comical."/>
    <n v="2500"/>
    <n v="10603"/>
    <x v="0"/>
    <x v="0"/>
    <s v="USD"/>
    <n v="1443018086"/>
    <n v="1441290086"/>
    <b v="0"/>
    <n v="102"/>
    <b v="1"/>
    <x v="6"/>
    <n v="424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2500"/>
    <n v="5240"/>
    <x v="0"/>
    <x v="1"/>
    <s v="GBP"/>
    <n v="1434285409"/>
    <n v="1431693409"/>
    <b v="0"/>
    <n v="104"/>
    <b v="1"/>
    <x v="6"/>
    <n v="210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500"/>
    <n v="272"/>
    <x v="0"/>
    <x v="1"/>
    <s v="GBP"/>
    <n v="1456444800"/>
    <n v="1454337589"/>
    <b v="0"/>
    <n v="20"/>
    <b v="1"/>
    <x v="6"/>
    <n v="11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2500"/>
    <n v="1000"/>
    <x v="0"/>
    <x v="1"/>
    <s v="GBP"/>
    <n v="1411510135"/>
    <n v="1408918135"/>
    <b v="0"/>
    <n v="35"/>
    <b v="1"/>
    <x v="6"/>
    <n v="4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2500"/>
    <n v="6000"/>
    <x v="0"/>
    <x v="0"/>
    <s v="USD"/>
    <n v="1427469892"/>
    <n v="1424881492"/>
    <b v="0"/>
    <n v="94"/>
    <b v="1"/>
    <x v="6"/>
    <n v="24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2500"/>
    <n v="124"/>
    <x v="0"/>
    <x v="1"/>
    <s v="GBP"/>
    <n v="1427842740"/>
    <n v="1425428206"/>
    <b v="0"/>
    <n v="14"/>
    <b v="1"/>
    <x v="6"/>
    <n v="5"/>
    <n v="8.86"/>
    <x v="1"/>
    <x v="6"/>
  </r>
  <r>
    <n v="2824"/>
    <s v="The Rooftop"/>
    <s v="I wrote a One Act play called The Rooftop for a Female Playwright's festival. Every little bit helps!"/>
    <n v="2500"/>
    <n v="760"/>
    <x v="0"/>
    <x v="0"/>
    <s v="USD"/>
    <n v="1434159780"/>
    <n v="1431412196"/>
    <b v="0"/>
    <n v="15"/>
    <b v="1"/>
    <x v="6"/>
    <n v="30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2500"/>
    <n v="3100"/>
    <x v="0"/>
    <x v="1"/>
    <s v="GBP"/>
    <n v="1449255686"/>
    <n v="1446663686"/>
    <b v="0"/>
    <n v="51"/>
    <b v="1"/>
    <x v="6"/>
    <n v="12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500"/>
    <n v="2155"/>
    <x v="0"/>
    <x v="0"/>
    <s v="USD"/>
    <n v="1436511600"/>
    <n v="1434415812"/>
    <b v="0"/>
    <n v="19"/>
    <b v="1"/>
    <x v="6"/>
    <n v="86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500"/>
    <n v="2405"/>
    <x v="0"/>
    <x v="0"/>
    <s v="USD"/>
    <n v="1464971400"/>
    <n v="1462379066"/>
    <b v="0"/>
    <n v="23"/>
    <b v="1"/>
    <x v="6"/>
    <n v="96"/>
    <n v="104.57"/>
    <x v="1"/>
    <x v="6"/>
  </r>
  <r>
    <n v="2828"/>
    <s v="Peace In Our Time"/>
    <s v="The Battle of Britain has been lost; London is occupied, who can you trust? Help produce this classic piece of theatre. Drama for now."/>
    <n v="2500"/>
    <n v="9536"/>
    <x v="0"/>
    <x v="1"/>
    <s v="GBP"/>
    <n v="1443826800"/>
    <n v="1441606869"/>
    <b v="0"/>
    <n v="97"/>
    <b v="1"/>
    <x v="6"/>
    <n v="38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2500"/>
    <n v="3000"/>
    <x v="0"/>
    <x v="0"/>
    <s v="USD"/>
    <n v="1399867140"/>
    <n v="1398802148"/>
    <b v="0"/>
    <n v="11"/>
    <b v="1"/>
    <x v="6"/>
    <n v="120"/>
    <n v="272.73"/>
    <x v="1"/>
    <x v="6"/>
  </r>
  <r>
    <n v="2831"/>
    <s v="Tackett &amp; Pyke put on a Play"/>
    <s v="We each wrote a play and would like to produce them for you for nothing more than art's sake!"/>
    <n v="2500"/>
    <n v="3320"/>
    <x v="0"/>
    <x v="0"/>
    <s v="USD"/>
    <n v="1437076070"/>
    <n v="1434484070"/>
    <b v="0"/>
    <n v="52"/>
    <b v="1"/>
    <x v="6"/>
    <n v="133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500"/>
    <n v="2923"/>
    <x v="0"/>
    <x v="0"/>
    <s v="USD"/>
    <n v="1444528800"/>
    <n v="1442804633"/>
    <b v="0"/>
    <n v="35"/>
    <b v="1"/>
    <x v="6"/>
    <n v="117"/>
    <n v="83.51"/>
    <x v="1"/>
    <x v="6"/>
  </r>
  <r>
    <n v="2834"/>
    <s v="Thank You For Smoking"/>
    <s v="Thank You For Smoking. A play about love, 5 trillion cigarettes and how the Flintstones earned the tobacco industry millions."/>
    <n v="2500"/>
    <n v="1360"/>
    <x v="0"/>
    <x v="1"/>
    <s v="GBP"/>
    <n v="1422658930"/>
    <n v="1421362930"/>
    <b v="0"/>
    <n v="21"/>
    <b v="1"/>
    <x v="6"/>
    <n v="54"/>
    <n v="64.760000000000005"/>
    <x v="1"/>
    <x v="6"/>
  </r>
  <r>
    <n v="2835"/>
    <s v="Land of the Three Towers"/>
    <s v="A celebratory community theatre project about the Focus E15 Occupation of empty council homes on Carpenters Estate."/>
    <n v="2500"/>
    <n v="1870.99"/>
    <x v="0"/>
    <x v="1"/>
    <s v="GBP"/>
    <n v="1449273600"/>
    <n v="1446742417"/>
    <b v="0"/>
    <n v="93"/>
    <b v="1"/>
    <x v="6"/>
    <n v="75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2500"/>
    <n v="485"/>
    <x v="0"/>
    <x v="0"/>
    <s v="USD"/>
    <n v="1487393940"/>
    <n v="1484115418"/>
    <b v="0"/>
    <n v="11"/>
    <b v="1"/>
    <x v="6"/>
    <n v="1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2500"/>
    <n v="850"/>
    <x v="0"/>
    <x v="5"/>
    <s v="CAD"/>
    <n v="1449701284"/>
    <n v="1446241684"/>
    <b v="0"/>
    <n v="21"/>
    <b v="1"/>
    <x v="6"/>
    <n v="34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500"/>
    <n v="2405"/>
    <x v="0"/>
    <x v="0"/>
    <s v="USD"/>
    <n v="1407967200"/>
    <n v="1406039696"/>
    <b v="0"/>
    <n v="54"/>
    <b v="1"/>
    <x v="6"/>
    <n v="96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2500"/>
    <n v="3900"/>
    <x v="0"/>
    <x v="0"/>
    <s v="USD"/>
    <n v="1408942740"/>
    <n v="1406958354"/>
    <b v="0"/>
    <n v="31"/>
    <b v="1"/>
    <x v="6"/>
    <n v="156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2500"/>
    <n v="10"/>
    <x v="2"/>
    <x v="1"/>
    <s v="GBP"/>
    <n v="1450032297"/>
    <n v="1444844697"/>
    <b v="0"/>
    <n v="1"/>
    <b v="0"/>
    <x v="6"/>
    <n v="0"/>
    <n v="10"/>
    <x v="1"/>
    <x v="6"/>
  </r>
  <r>
    <n v="2842"/>
    <s v="HIDDEN: The FCO Plays"/>
    <s v="A play performed at the FCO Global Summit on the Preventing Sexual Violence Initiative, hosted by William Hague and Angelina Jolie"/>
    <n v="2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25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2500"/>
    <n v="30"/>
    <x v="2"/>
    <x v="15"/>
    <s v="EUR"/>
    <n v="1483535180"/>
    <n v="1480943180"/>
    <b v="0"/>
    <n v="1"/>
    <b v="0"/>
    <x v="6"/>
    <n v="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2500"/>
    <n v="2366"/>
    <x v="2"/>
    <x v="0"/>
    <s v="USD"/>
    <n v="1433723033"/>
    <n v="1428539033"/>
    <b v="0"/>
    <n v="39"/>
    <b v="0"/>
    <x v="6"/>
    <n v="95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25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5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2500"/>
    <n v="70"/>
    <x v="2"/>
    <x v="0"/>
    <s v="USD"/>
    <n v="1432913659"/>
    <n v="1430321659"/>
    <b v="0"/>
    <n v="3"/>
    <b v="0"/>
    <x v="6"/>
    <n v="3"/>
    <n v="23.33"/>
    <x v="1"/>
    <x v="6"/>
  </r>
  <r>
    <n v="2849"/>
    <s v="100, Acre Wood"/>
    <s v="NonSens!cal tackles the struggles of four people with mental health issues/disorders inspired by A.A Milne's Winnie the Pooh"/>
    <n v="2500"/>
    <n v="5"/>
    <x v="2"/>
    <x v="1"/>
    <s v="GBP"/>
    <n v="1461406600"/>
    <n v="1458814600"/>
    <b v="0"/>
    <n v="1"/>
    <b v="0"/>
    <x v="6"/>
    <n v="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2500"/>
    <n v="311"/>
    <x v="2"/>
    <x v="0"/>
    <s v="USD"/>
    <n v="1409962211"/>
    <n v="1407370211"/>
    <b v="0"/>
    <n v="13"/>
    <b v="0"/>
    <x v="6"/>
    <n v="1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2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2500"/>
    <n v="95"/>
    <x v="2"/>
    <x v="0"/>
    <s v="USD"/>
    <n v="1403312703"/>
    <n v="1400720703"/>
    <b v="0"/>
    <n v="6"/>
    <b v="0"/>
    <x v="6"/>
    <n v="4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2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2500"/>
    <n v="417"/>
    <x v="2"/>
    <x v="1"/>
    <s v="GBP"/>
    <n v="1431018719"/>
    <n v="1429290719"/>
    <b v="0"/>
    <n v="14"/>
    <b v="0"/>
    <x v="6"/>
    <n v="17"/>
    <n v="29.79"/>
    <x v="1"/>
    <x v="6"/>
  </r>
  <r>
    <n v="2855"/>
    <s v="STAGE READING for TETCNY"/>
    <s v="Raising funds to have a private stage reading for an upcoming play from THE ENSEMBLE THEATRE COMPANY OF NEW YORK (www.tetcny.org)"/>
    <n v="2500"/>
    <n v="300"/>
    <x v="2"/>
    <x v="0"/>
    <s v="USD"/>
    <n v="1454110440"/>
    <n v="1451607071"/>
    <b v="0"/>
    <n v="5"/>
    <b v="0"/>
    <x v="6"/>
    <n v="12"/>
    <n v="60"/>
    <x v="1"/>
    <x v="6"/>
  </r>
  <r>
    <n v="2856"/>
    <s v="The JOkeress Going Live"/>
    <s v="This will be the fifth play of The Jokeress, based on the ebook/paperback novelette series. It is scifi, suspense, terror, and noir."/>
    <n v="2500"/>
    <n v="146"/>
    <x v="2"/>
    <x v="0"/>
    <s v="USD"/>
    <n v="1439069640"/>
    <n v="1433897647"/>
    <b v="0"/>
    <n v="6"/>
    <b v="0"/>
    <x v="6"/>
    <n v="6"/>
    <n v="24.33"/>
    <x v="1"/>
    <x v="6"/>
  </r>
  <r>
    <n v="2857"/>
    <s v="Los Tradicionales"/>
    <s v="Somos una compaÃ±Ã­a de teatro independiente. Y en el 2017 queremos arrancar con el montaje de 3 obras._x000a_3 elencos, 3 espacios."/>
    <n v="2500"/>
    <n v="7500"/>
    <x v="2"/>
    <x v="14"/>
    <s v="MXN"/>
    <n v="1487613600"/>
    <n v="1482444295"/>
    <b v="0"/>
    <n v="15"/>
    <b v="0"/>
    <x v="6"/>
    <n v="300"/>
    <n v="500"/>
    <x v="1"/>
    <x v="6"/>
  </r>
  <r>
    <n v="2858"/>
    <s v="Gay Party Superposh 'Winter Wonderland'"/>
    <s v="Een Gay Party in het centrum van Amersfoort. _x000a_Een geweldige avond uit, met een show, optredens en DJ's."/>
    <n v="25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500"/>
    <n v="35"/>
    <x v="2"/>
    <x v="2"/>
    <s v="AUD"/>
    <n v="1444984904"/>
    <n v="1439800904"/>
    <b v="0"/>
    <n v="1"/>
    <b v="0"/>
    <x v="6"/>
    <n v="1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2500"/>
    <n v="266"/>
    <x v="2"/>
    <x v="0"/>
    <s v="USD"/>
    <n v="1466363576"/>
    <n v="1461179576"/>
    <b v="0"/>
    <n v="9"/>
    <b v="0"/>
    <x v="6"/>
    <n v="11"/>
    <n v="29.56"/>
    <x v="1"/>
    <x v="6"/>
  </r>
  <r>
    <n v="2861"/>
    <s v="Julius Caesar"/>
    <s v="The University of Queensland Drama Production Course is putting on an adaptation of William Shakespeares Julius Caesar"/>
    <n v="2500"/>
    <n v="80"/>
    <x v="2"/>
    <x v="2"/>
    <s v="AUD"/>
    <n v="1443103848"/>
    <n v="1441894248"/>
    <b v="0"/>
    <n v="3"/>
    <b v="0"/>
    <x v="6"/>
    <n v="3"/>
    <n v="26.67"/>
    <x v="1"/>
    <x v="6"/>
  </r>
  <r>
    <n v="2862"/>
    <s v="Get Your Life Back"/>
    <s v="&quot;Get Your Life Back&quot; is a dynamic stage play that deals with true issues of life that reign in the lives of many people everyday."/>
    <n v="2500"/>
    <n v="55"/>
    <x v="2"/>
    <x v="0"/>
    <s v="USD"/>
    <n v="1403636229"/>
    <n v="1401044229"/>
    <b v="0"/>
    <n v="3"/>
    <b v="0"/>
    <x v="6"/>
    <n v="2"/>
    <n v="18.329999999999998"/>
    <x v="1"/>
    <x v="6"/>
  </r>
  <r>
    <n v="2863"/>
    <s v="Equality Theatre"/>
    <s v="I would like to start a Acting Company that supports and includes LGBTQ youth and young adults in very conservative North Texas"/>
    <n v="2500"/>
    <n v="20"/>
    <x v="2"/>
    <x v="0"/>
    <s v="USD"/>
    <n v="1410279123"/>
    <n v="1405095123"/>
    <b v="0"/>
    <n v="1"/>
    <b v="0"/>
    <x v="6"/>
    <n v="1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500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2500"/>
    <n v="45"/>
    <x v="2"/>
    <x v="0"/>
    <s v="USD"/>
    <n v="1476482400"/>
    <n v="1473893721"/>
    <b v="0"/>
    <n v="2"/>
    <b v="0"/>
    <x v="6"/>
    <n v="2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2500"/>
    <n v="6301.76"/>
    <x v="2"/>
    <x v="0"/>
    <s v="USD"/>
    <n v="1475697054"/>
    <n v="1473105054"/>
    <b v="0"/>
    <n v="60"/>
    <b v="0"/>
    <x v="6"/>
    <n v="25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500"/>
    <n v="177"/>
    <x v="2"/>
    <x v="0"/>
    <s v="USD"/>
    <n v="1468937681"/>
    <n v="1466345681"/>
    <b v="0"/>
    <n v="5"/>
    <b v="0"/>
    <x v="6"/>
    <n v="7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2500"/>
    <n v="750"/>
    <x v="2"/>
    <x v="0"/>
    <s v="USD"/>
    <n v="1400301165"/>
    <n v="1397709165"/>
    <b v="0"/>
    <n v="9"/>
    <b v="0"/>
    <x v="6"/>
    <n v="30"/>
    <n v="83.33"/>
    <x v="1"/>
    <x v="6"/>
  </r>
  <r>
    <n v="2871"/>
    <s v="The Bill Cosby Assault, a play"/>
    <s v="America's dad or serial rapist? Or both? The stories of the Bill Cosby accusers and the society so skeptical of them."/>
    <n v="2500"/>
    <n v="467"/>
    <x v="2"/>
    <x v="0"/>
    <s v="USD"/>
    <n v="1419183813"/>
    <n v="1417455813"/>
    <b v="0"/>
    <n v="13"/>
    <b v="0"/>
    <x v="6"/>
    <n v="19"/>
    <n v="35.92"/>
    <x v="1"/>
    <x v="6"/>
  </r>
  <r>
    <n v="2872"/>
    <s v="Loud Arts"/>
    <s v="Local Theatre group in Loudoun County, Virginia. Looking for funds to start producing shows!"/>
    <n v="25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2500"/>
    <n v="271"/>
    <x v="2"/>
    <x v="0"/>
    <s v="USD"/>
    <n v="1484684186"/>
    <n v="1482092186"/>
    <b v="0"/>
    <n v="3"/>
    <b v="0"/>
    <x v="6"/>
    <n v="11"/>
    <n v="90.33"/>
    <x v="1"/>
    <x v="6"/>
  </r>
  <r>
    <n v="2875"/>
    <s v="Right Tracey!"/>
    <s v="Play about Tracey a gay man trapped in his room by his Bible thumping mother. He finds love but the room can not keep the love alive."/>
    <n v="25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25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2500"/>
    <n v="650"/>
    <x v="2"/>
    <x v="0"/>
    <s v="USD"/>
    <n v="1480525200"/>
    <n v="1477781724"/>
    <b v="0"/>
    <n v="6"/>
    <b v="0"/>
    <x v="6"/>
    <n v="26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2500"/>
    <n v="63"/>
    <x v="2"/>
    <x v="1"/>
    <s v="GBP"/>
    <n v="1435934795"/>
    <n v="1430750795"/>
    <b v="0"/>
    <n v="4"/>
    <b v="0"/>
    <x v="6"/>
    <n v="3"/>
    <n v="15.75"/>
    <x v="1"/>
    <x v="6"/>
  </r>
  <r>
    <n v="2879"/>
    <s v="Girls, Ladies and Women - A Gospel Drama"/>
    <s v="She that fines a husband? Wait, is that right? Girl... you better check yourself, before you wreck yourself!"/>
    <n v="2500"/>
    <n v="29"/>
    <x v="2"/>
    <x v="0"/>
    <s v="USD"/>
    <n v="1453310661"/>
    <n v="1450718661"/>
    <b v="0"/>
    <n v="1"/>
    <b v="0"/>
    <x v="6"/>
    <n v="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2500"/>
    <n v="2800"/>
    <x v="2"/>
    <x v="0"/>
    <s v="USD"/>
    <n v="1440090300"/>
    <n v="1436305452"/>
    <b v="0"/>
    <n v="29"/>
    <b v="0"/>
    <x v="6"/>
    <n v="112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52"/>
    <x v="2"/>
    <x v="0"/>
    <s v="USD"/>
    <n v="1462112318"/>
    <n v="1459520318"/>
    <b v="0"/>
    <n v="4"/>
    <b v="0"/>
    <x v="6"/>
    <n v="10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2500"/>
    <n v="1908"/>
    <x v="2"/>
    <x v="0"/>
    <s v="USD"/>
    <n v="1454734740"/>
    <n v="1451684437"/>
    <b v="0"/>
    <n v="5"/>
    <b v="0"/>
    <x v="6"/>
    <n v="76"/>
    <n v="381.6"/>
    <x v="1"/>
    <x v="6"/>
  </r>
  <r>
    <n v="2884"/>
    <s v="The Lizard King, a play by Jay Jeff Jones"/>
    <s v="Come explore the dream world of Jim Morrison, rock singer, mystic, poet, shaman."/>
    <n v="2500"/>
    <n v="185"/>
    <x v="2"/>
    <x v="0"/>
    <s v="USD"/>
    <n v="1417800435"/>
    <n v="1415208435"/>
    <b v="0"/>
    <n v="4"/>
    <b v="0"/>
    <x v="6"/>
    <n v="7"/>
    <n v="46.25"/>
    <x v="1"/>
    <x v="6"/>
  </r>
  <r>
    <n v="2885"/>
    <s v="The Wedding"/>
    <s v="An historic and proud work of Polish nationalistic literature performed on stage."/>
    <n v="2500"/>
    <n v="130"/>
    <x v="2"/>
    <x v="0"/>
    <s v="USD"/>
    <n v="1426294201"/>
    <n v="1423705801"/>
    <b v="0"/>
    <n v="5"/>
    <b v="0"/>
    <x v="6"/>
    <n v="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500"/>
    <n v="10"/>
    <x v="2"/>
    <x v="0"/>
    <s v="USD"/>
    <n v="1442635140"/>
    <n v="1442243484"/>
    <b v="0"/>
    <n v="1"/>
    <b v="0"/>
    <x v="6"/>
    <n v="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5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25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2500"/>
    <n v="1142"/>
    <x v="2"/>
    <x v="0"/>
    <s v="USD"/>
    <n v="1409344985"/>
    <n v="1406752985"/>
    <b v="0"/>
    <n v="14"/>
    <b v="0"/>
    <x v="6"/>
    <n v="46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5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2500"/>
    <n v="273"/>
    <x v="2"/>
    <x v="0"/>
    <s v="USD"/>
    <n v="1460751128"/>
    <n v="1455570728"/>
    <b v="0"/>
    <n v="10"/>
    <b v="0"/>
    <x v="6"/>
    <n v="11"/>
    <n v="27.3"/>
    <x v="1"/>
    <x v="6"/>
  </r>
  <r>
    <n v="2892"/>
    <s v="Something Precious"/>
    <s v="Something Precious is the world's first musical to alert folks to the harmful effects of technology on the human spirit."/>
    <n v="2500"/>
    <n v="500"/>
    <x v="2"/>
    <x v="0"/>
    <s v="USD"/>
    <n v="1409000400"/>
    <n v="1408381704"/>
    <b v="0"/>
    <n v="17"/>
    <b v="0"/>
    <x v="6"/>
    <n v="20"/>
    <n v="29.41"/>
    <x v="1"/>
    <x v="6"/>
  </r>
  <r>
    <n v="2893"/>
    <s v="REDISCOVERING KIA THE PLAY"/>
    <s v="Fundraising for REDISCOVERING KIA THE PLAY"/>
    <n v="25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25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2500"/>
    <n v="23"/>
    <x v="2"/>
    <x v="0"/>
    <s v="USD"/>
    <n v="1403470800"/>
    <n v="1403356792"/>
    <b v="0"/>
    <n v="4"/>
    <b v="0"/>
    <x v="6"/>
    <n v="1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2500"/>
    <n v="625"/>
    <x v="2"/>
    <x v="0"/>
    <s v="USD"/>
    <n v="1481522400"/>
    <n v="1480283321"/>
    <b v="0"/>
    <n v="12"/>
    <b v="0"/>
    <x v="6"/>
    <n v="25"/>
    <n v="52.08"/>
    <x v="1"/>
    <x v="6"/>
  </r>
  <r>
    <n v="2897"/>
    <s v="CAYCE"/>
    <s v="A unique stage play about the epic struggle of psychic Edgar Cayce to deal with his extraordinary abilities and find his place in life."/>
    <n v="2500"/>
    <n v="550"/>
    <x v="2"/>
    <x v="0"/>
    <s v="USD"/>
    <n v="1444577345"/>
    <n v="1441985458"/>
    <b v="0"/>
    <n v="3"/>
    <b v="0"/>
    <x v="6"/>
    <n v="2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2500"/>
    <n v="316"/>
    <x v="2"/>
    <x v="0"/>
    <s v="USD"/>
    <n v="1446307053"/>
    <n v="1443715053"/>
    <b v="0"/>
    <n v="12"/>
    <b v="0"/>
    <x v="6"/>
    <n v="13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25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2500"/>
    <n v="3405"/>
    <x v="2"/>
    <x v="0"/>
    <s v="USD"/>
    <n v="1407562632"/>
    <n v="1404970632"/>
    <b v="0"/>
    <n v="7"/>
    <b v="0"/>
    <x v="6"/>
    <n v="136"/>
    <n v="486.43"/>
    <x v="1"/>
    <x v="6"/>
  </r>
  <r>
    <n v="2901"/>
    <s v="Avarimor Series (Audio Plays)"/>
    <s v="How can the visual age appreciate something that cant see? With these Audio Plays I will show you, if your willing to listen."/>
    <n v="2500"/>
    <n v="6"/>
    <x v="2"/>
    <x v="0"/>
    <s v="USD"/>
    <n v="1423345339"/>
    <n v="1418161339"/>
    <b v="0"/>
    <n v="2"/>
    <b v="0"/>
    <x v="6"/>
    <n v="0"/>
    <n v="3"/>
    <x v="1"/>
    <x v="6"/>
  </r>
  <r>
    <n v="2902"/>
    <s v="Bring the iconic story of Leontyne Price to the stage."/>
    <s v="Help me honor and bring &quot;The American Soprano&quot; Leontyne Price back to the stage one more time."/>
    <n v="2500"/>
    <n v="25"/>
    <x v="2"/>
    <x v="0"/>
    <s v="USD"/>
    <n v="1440412396"/>
    <n v="1437820396"/>
    <b v="0"/>
    <n v="1"/>
    <b v="0"/>
    <x v="6"/>
    <n v="1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2500"/>
    <n v="39"/>
    <x v="2"/>
    <x v="0"/>
    <s v="USD"/>
    <n v="1441771218"/>
    <n v="1436587218"/>
    <b v="0"/>
    <n v="4"/>
    <b v="0"/>
    <x v="6"/>
    <n v="2"/>
    <n v="9.75"/>
    <x v="1"/>
    <x v="6"/>
  </r>
  <r>
    <n v="2904"/>
    <s v="The Love Shack"/>
    <s v="A Tequila slammer with a slice of Tarantino, a line of the London Fringe scene and a shot of â€œBreaking Badâ€. New Writing."/>
    <n v="2500"/>
    <n v="75"/>
    <x v="2"/>
    <x v="1"/>
    <s v="GBP"/>
    <n v="1415534400"/>
    <n v="1414538031"/>
    <b v="0"/>
    <n v="4"/>
    <b v="0"/>
    <x v="6"/>
    <n v="3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2500"/>
    <n v="622"/>
    <x v="2"/>
    <x v="0"/>
    <s v="USD"/>
    <n v="1473211313"/>
    <n v="1472001713"/>
    <b v="0"/>
    <n v="17"/>
    <b v="0"/>
    <x v="6"/>
    <n v="25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2500"/>
    <n v="565"/>
    <x v="2"/>
    <x v="0"/>
    <s v="USD"/>
    <n v="1438390800"/>
    <n v="1436888066"/>
    <b v="0"/>
    <n v="7"/>
    <b v="0"/>
    <x v="6"/>
    <n v="23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2500"/>
    <n v="264"/>
    <x v="2"/>
    <x v="0"/>
    <s v="USD"/>
    <n v="1465407219"/>
    <n v="1462815219"/>
    <b v="0"/>
    <n v="5"/>
    <b v="0"/>
    <x v="6"/>
    <n v="11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2500"/>
    <n v="20"/>
    <x v="2"/>
    <x v="0"/>
    <s v="USD"/>
    <n v="1416944760"/>
    <n v="1413527001"/>
    <b v="0"/>
    <n v="1"/>
    <b v="0"/>
    <x v="6"/>
    <n v="1"/>
    <n v="20"/>
    <x v="1"/>
    <x v="6"/>
  </r>
  <r>
    <n v="2910"/>
    <s v="Strive"/>
    <s v="Free drama, dance and singing workshops for disadvantaged young people to inspire, create and help them follow their dreams."/>
    <n v="25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2500"/>
    <n v="657"/>
    <x v="2"/>
    <x v="0"/>
    <s v="USD"/>
    <n v="1435429626"/>
    <n v="1431973626"/>
    <b v="0"/>
    <n v="14"/>
    <b v="0"/>
    <x v="6"/>
    <n v="26"/>
    <n v="46.93"/>
    <x v="1"/>
    <x v="6"/>
  </r>
  <r>
    <n v="2912"/>
    <s v="Fair Play"/>
    <s v="Set in Iceland, Fair Play is a a dark comedy- a play within a play. An extravaganza, fueled by Absinthe, and touched by the Surreal."/>
    <n v="2500"/>
    <n v="2030"/>
    <x v="2"/>
    <x v="0"/>
    <s v="USD"/>
    <n v="1452827374"/>
    <n v="1450235374"/>
    <b v="0"/>
    <n v="26"/>
    <b v="0"/>
    <x v="6"/>
    <n v="81"/>
    <n v="78.08"/>
    <x v="1"/>
    <x v="6"/>
  </r>
  <r>
    <n v="2913"/>
    <s v="The Salem Haunted Magic Show"/>
    <s v="A LIVE history infused, frightening magic and mind reading show in the heart of the Halloween capital of the world, Salem, MA!!"/>
    <n v="25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2500"/>
    <n v="611"/>
    <x v="2"/>
    <x v="1"/>
    <s v="GBP"/>
    <n v="1458117190"/>
    <n v="1455528790"/>
    <b v="0"/>
    <n v="3"/>
    <b v="0"/>
    <x v="6"/>
    <n v="24"/>
    <n v="203.67"/>
    <x v="1"/>
    <x v="6"/>
  </r>
  <r>
    <n v="2916"/>
    <s v="An Interview With Gaddafi - The Stage Play"/>
    <s v="The moving dramatisation of one man's journey to find the truth behind the Libyan regime change."/>
    <n v="2500"/>
    <n v="145"/>
    <x v="2"/>
    <x v="1"/>
    <s v="GBP"/>
    <n v="1400498789"/>
    <n v="1398511589"/>
    <b v="0"/>
    <n v="7"/>
    <b v="0"/>
    <x v="6"/>
    <n v="6"/>
    <n v="20.71"/>
    <x v="1"/>
    <x v="6"/>
  </r>
  <r>
    <n v="2917"/>
    <s v="Elevation Twelfth Night"/>
    <s v="Cross dressing, cross gartering, crossed swords. Cross a bridge and come see this fantastically fun rendition of Twelfth Night"/>
    <n v="2500"/>
    <n v="437"/>
    <x v="2"/>
    <x v="0"/>
    <s v="USD"/>
    <n v="1442381847"/>
    <n v="1440826647"/>
    <b v="0"/>
    <n v="9"/>
    <b v="0"/>
    <x v="6"/>
    <n v="17"/>
    <n v="48.56"/>
    <x v="1"/>
    <x v="6"/>
  </r>
  <r>
    <n v="2918"/>
    <s v="When Johnny Comes Marching Home"/>
    <s v="A meta-theatrical retelling of Chekhov's Three Sisters, framed with Civil War Hymns, Dance, and wild theatricality."/>
    <n v="2500"/>
    <n v="1362"/>
    <x v="2"/>
    <x v="0"/>
    <s v="USD"/>
    <n v="1446131207"/>
    <n v="1443712007"/>
    <b v="0"/>
    <n v="20"/>
    <b v="0"/>
    <x v="6"/>
    <n v="54"/>
    <n v="68.099999999999994"/>
    <x v="1"/>
    <x v="6"/>
  </r>
  <r>
    <n v="2919"/>
    <s v="While the Stars Fall"/>
    <s v="A full staged reading of a new play about a boy who learns how to be happy from the most unexpected person."/>
    <n v="2500"/>
    <n v="51"/>
    <x v="2"/>
    <x v="0"/>
    <s v="USD"/>
    <n v="1407250329"/>
    <n v="1404658329"/>
    <b v="0"/>
    <n v="6"/>
    <b v="0"/>
    <x v="6"/>
    <n v="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2500"/>
    <n v="129"/>
    <x v="0"/>
    <x v="0"/>
    <s v="USD"/>
    <n v="1411679804"/>
    <n v="1409087804"/>
    <b v="0"/>
    <n v="3"/>
    <b v="1"/>
    <x v="40"/>
    <n v="5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2500"/>
    <n v="500"/>
    <x v="0"/>
    <x v="1"/>
    <s v="GBP"/>
    <n v="1431982727"/>
    <n v="1428094727"/>
    <b v="0"/>
    <n v="6"/>
    <b v="1"/>
    <x v="40"/>
    <n v="20"/>
    <n v="83.33"/>
    <x v="1"/>
    <x v="40"/>
  </r>
  <r>
    <n v="2923"/>
    <s v="Kaylee's Senior Project"/>
    <s v="Spreading the love of theatre, one step at a time. I would like to produce a reading of one of my favorite musicals"/>
    <n v="2500"/>
    <n v="300"/>
    <x v="0"/>
    <x v="0"/>
    <s v="USD"/>
    <n v="1422068400"/>
    <n v="1420774779"/>
    <b v="0"/>
    <n v="10"/>
    <b v="1"/>
    <x v="40"/>
    <n v="12"/>
    <n v="30"/>
    <x v="1"/>
    <x v="40"/>
  </r>
  <r>
    <n v="2924"/>
    <s v="There's No Place Like Home!"/>
    <s v="Theatre is home and there's no place like home!  So, click your heels three times, and come home to the magic we create for you!"/>
    <n v="2500"/>
    <n v="25800"/>
    <x v="0"/>
    <x v="0"/>
    <s v="USD"/>
    <n v="1431143940"/>
    <n v="1428585710"/>
    <b v="0"/>
    <n v="147"/>
    <b v="1"/>
    <x v="40"/>
    <n v="103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2500"/>
    <n v="46100.69"/>
    <x v="0"/>
    <x v="0"/>
    <s v="USD"/>
    <n v="1410444068"/>
    <n v="1407852068"/>
    <b v="0"/>
    <n v="199"/>
    <b v="1"/>
    <x v="40"/>
    <n v="1844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2500"/>
    <n v="3750"/>
    <x v="0"/>
    <x v="0"/>
    <s v="USD"/>
    <n v="1424715779"/>
    <n v="1423506179"/>
    <b v="0"/>
    <n v="50"/>
    <b v="1"/>
    <x v="40"/>
    <n v="150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2500"/>
    <n v="2355"/>
    <x v="0"/>
    <x v="0"/>
    <s v="USD"/>
    <n v="1405400400"/>
    <n v="1402934629"/>
    <b v="0"/>
    <n v="21"/>
    <b v="1"/>
    <x v="40"/>
    <n v="94"/>
    <n v="112.14"/>
    <x v="1"/>
    <x v="40"/>
  </r>
  <r>
    <n v="2928"/>
    <s v="Music Theatre of Idaho Presents &quot;A Year with Frog and Toad"/>
    <s v="This is a touring production for schools in the Treasure Valley!"/>
    <n v="2500"/>
    <n v="1000"/>
    <x v="0"/>
    <x v="0"/>
    <s v="USD"/>
    <n v="1457135846"/>
    <n v="1454543846"/>
    <b v="0"/>
    <n v="24"/>
    <b v="1"/>
    <x v="40"/>
    <n v="4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2500"/>
    <n v="8165.55"/>
    <x v="0"/>
    <x v="0"/>
    <s v="USD"/>
    <n v="1401024758"/>
    <n v="1398432758"/>
    <b v="0"/>
    <n v="32"/>
    <b v="1"/>
    <x v="40"/>
    <n v="327"/>
    <n v="255.17"/>
    <x v="1"/>
    <x v="40"/>
  </r>
  <r>
    <n v="2930"/>
    <s v="Forbear! Theatre"/>
    <s v="Forbear! is a new theatre company aiming to produce exciting and innovative theatre using performers from a variety of disciplines."/>
    <n v="2500"/>
    <n v="10092"/>
    <x v="0"/>
    <x v="1"/>
    <s v="GBP"/>
    <n v="1431007264"/>
    <n v="1428415264"/>
    <b v="0"/>
    <n v="62"/>
    <b v="1"/>
    <x v="40"/>
    <n v="404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2500"/>
    <n v="795"/>
    <x v="0"/>
    <x v="5"/>
    <s v="CAD"/>
    <n v="1410761280"/>
    <n v="1408604363"/>
    <b v="0"/>
    <n v="9"/>
    <b v="1"/>
    <x v="40"/>
    <n v="32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2468"/>
    <n v="3258"/>
    <x v="0"/>
    <x v="2"/>
    <s v="AUD"/>
    <n v="1424516400"/>
    <n v="1421812637"/>
    <b v="0"/>
    <n v="38"/>
    <b v="1"/>
    <x v="40"/>
    <n v="132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450"/>
    <n v="2569"/>
    <x v="0"/>
    <x v="0"/>
    <s v="USD"/>
    <n v="1465081053"/>
    <n v="1462489053"/>
    <b v="0"/>
    <n v="54"/>
    <b v="1"/>
    <x v="40"/>
    <n v="105"/>
    <n v="47.57"/>
    <x v="1"/>
    <x v="40"/>
  </r>
  <r>
    <n v="2934"/>
    <s v="Songs for a New World"/>
    <s v="Powerful community theatre production of Jason Robert Brown's &quot;Songs for a New World&quot; in London, Ontario."/>
    <n v="2413"/>
    <n v="2700"/>
    <x v="0"/>
    <x v="5"/>
    <s v="CAD"/>
    <n v="1402845364"/>
    <n v="1400253364"/>
    <b v="0"/>
    <n v="37"/>
    <b v="1"/>
    <x v="40"/>
    <n v="112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2400"/>
    <n v="3531"/>
    <x v="0"/>
    <x v="0"/>
    <s v="USD"/>
    <n v="1472490000"/>
    <n v="1467468008"/>
    <b v="0"/>
    <n v="39"/>
    <b v="1"/>
    <x v="40"/>
    <n v="147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2400"/>
    <n v="1280"/>
    <x v="0"/>
    <x v="0"/>
    <s v="USD"/>
    <n v="1413176340"/>
    <n v="1412091423"/>
    <b v="0"/>
    <n v="34"/>
    <b v="1"/>
    <x v="40"/>
    <n v="53"/>
    <n v="37.65"/>
    <x v="1"/>
    <x v="40"/>
  </r>
  <r>
    <n v="2937"/>
    <s v="UCAS"/>
    <s v="UCAS is a new British musical premiering at the Edinburgh Fringe Festival 2014."/>
    <n v="2400"/>
    <n v="2000"/>
    <x v="0"/>
    <x v="1"/>
    <s v="GBP"/>
    <n v="1405249113"/>
    <n v="1402657113"/>
    <b v="0"/>
    <n v="55"/>
    <b v="1"/>
    <x v="40"/>
    <n v="83"/>
    <n v="36.36"/>
    <x v="1"/>
    <x v="40"/>
  </r>
  <r>
    <n v="2938"/>
    <s v="Keep It Spinning."/>
    <s v="Keep It Spinning! Is an after-school, six week workshop, during which students create an musical based on on an overarching theme."/>
    <n v="2400"/>
    <n v="4055"/>
    <x v="0"/>
    <x v="0"/>
    <s v="USD"/>
    <n v="1422636814"/>
    <n v="1420044814"/>
    <b v="0"/>
    <n v="32"/>
    <b v="1"/>
    <x v="40"/>
    <n v="169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2400"/>
    <n v="8230"/>
    <x v="0"/>
    <x v="0"/>
    <s v="USD"/>
    <n v="1409187600"/>
    <n v="1406316312"/>
    <b v="0"/>
    <n v="25"/>
    <b v="1"/>
    <x v="40"/>
    <n v="34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350"/>
    <n v="2681"/>
    <x v="0"/>
    <x v="0"/>
    <s v="USD"/>
    <n v="1421606018"/>
    <n v="1418150018"/>
    <b v="0"/>
    <n v="33"/>
    <b v="1"/>
    <x v="40"/>
    <n v="11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3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300"/>
    <n v="40850"/>
    <x v="2"/>
    <x v="5"/>
    <s v="CAD"/>
    <n v="1450297080"/>
    <n v="1448565459"/>
    <b v="0"/>
    <n v="202"/>
    <b v="0"/>
    <x v="38"/>
    <n v="1776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23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2300"/>
    <n v="100"/>
    <x v="2"/>
    <x v="0"/>
    <s v="USD"/>
    <n v="1433714198"/>
    <n v="1431122198"/>
    <b v="0"/>
    <n v="1"/>
    <b v="0"/>
    <x v="38"/>
    <n v="4"/>
    <n v="100"/>
    <x v="1"/>
    <x v="38"/>
  </r>
  <r>
    <n v="2945"/>
    <s v="A Midsummer Night's Pub"/>
    <s v="Where people that enjoy theater, or just something new can go to have fun and experience varying types of theater in Albuquerque."/>
    <n v="225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25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224"/>
    <n v="1072"/>
    <x v="2"/>
    <x v="0"/>
    <s v="USD"/>
    <n v="1480007460"/>
    <n v="1475760567"/>
    <b v="0"/>
    <n v="13"/>
    <b v="0"/>
    <x v="38"/>
    <n v="48"/>
    <n v="82.46"/>
    <x v="1"/>
    <x v="38"/>
  </r>
  <r>
    <n v="2948"/>
    <s v="Xenu's Space Opera"/>
    <s v="The Space Opera is an action packed reenactment of Xenu's story, a sacred teaching thats considered a secret of the Scientology church"/>
    <n v="2220"/>
    <n v="24"/>
    <x v="2"/>
    <x v="0"/>
    <s v="USD"/>
    <n v="1433259293"/>
    <n v="1428075293"/>
    <b v="0"/>
    <n v="9"/>
    <b v="0"/>
    <x v="38"/>
    <n v="1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2200"/>
    <n v="25"/>
    <x v="2"/>
    <x v="0"/>
    <s v="USD"/>
    <n v="1447965917"/>
    <n v="1445370317"/>
    <b v="0"/>
    <n v="2"/>
    <b v="0"/>
    <x v="38"/>
    <n v="1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22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2200"/>
    <n v="1096"/>
    <x v="1"/>
    <x v="0"/>
    <s v="USD"/>
    <n v="1412536573"/>
    <n v="1408648573"/>
    <b v="0"/>
    <n v="58"/>
    <b v="0"/>
    <x v="38"/>
    <n v="50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200"/>
    <n v="1605"/>
    <x v="1"/>
    <x v="0"/>
    <s v="USD"/>
    <n v="1476676800"/>
    <n v="1473957239"/>
    <b v="0"/>
    <n v="8"/>
    <b v="0"/>
    <x v="38"/>
    <n v="73"/>
    <n v="200.63"/>
    <x v="1"/>
    <x v="38"/>
  </r>
  <r>
    <n v="2953"/>
    <s v="Pueblo Underground Theater (Canceled)"/>
    <s v="I want to purchase the former Bread Of Life Church and convert it into a multipurpose theater space for local talent."/>
    <n v="2200"/>
    <n v="605"/>
    <x v="1"/>
    <x v="0"/>
    <s v="USD"/>
    <n v="1444330821"/>
    <n v="1441738821"/>
    <b v="0"/>
    <n v="3"/>
    <b v="0"/>
    <x v="38"/>
    <n v="28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22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2200"/>
    <n v="715"/>
    <x v="1"/>
    <x v="0"/>
    <s v="USD"/>
    <n v="1434476849"/>
    <n v="1431884849"/>
    <b v="0"/>
    <n v="11"/>
    <b v="0"/>
    <x v="38"/>
    <n v="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2200"/>
    <n v="1322"/>
    <x v="1"/>
    <x v="0"/>
    <s v="USD"/>
    <n v="1462402850"/>
    <n v="1459810850"/>
    <b v="0"/>
    <n v="20"/>
    <b v="0"/>
    <x v="38"/>
    <n v="60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2200"/>
    <n v="280"/>
    <x v="1"/>
    <x v="0"/>
    <s v="USD"/>
    <n v="1427498172"/>
    <n v="1422317772"/>
    <b v="0"/>
    <n v="3"/>
    <b v="0"/>
    <x v="38"/>
    <n v="13"/>
    <n v="93.33"/>
    <x v="1"/>
    <x v="38"/>
  </r>
  <r>
    <n v="2958"/>
    <s v="Uprising Theater (Canceled)"/>
    <s v="Chicago Based Theater Company and Venue Dedicated to Social Justice and Mainstreaming the Palestinian Narrative"/>
    <n v="22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22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22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2100"/>
    <n v="5481"/>
    <x v="0"/>
    <x v="0"/>
    <s v="USD"/>
    <n v="1427342400"/>
    <n v="1424927159"/>
    <b v="0"/>
    <n v="108"/>
    <b v="1"/>
    <x v="6"/>
    <n v="26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2100"/>
    <n v="1218"/>
    <x v="0"/>
    <x v="0"/>
    <s v="USD"/>
    <n v="1425193140"/>
    <n v="1422769906"/>
    <b v="0"/>
    <n v="20"/>
    <b v="1"/>
    <x v="6"/>
    <n v="5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2100"/>
    <n v="10685"/>
    <x v="0"/>
    <x v="0"/>
    <s v="USD"/>
    <n v="1435835824"/>
    <n v="1433243824"/>
    <b v="0"/>
    <n v="98"/>
    <b v="1"/>
    <x v="6"/>
    <n v="509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2100"/>
    <n v="5035.6899999999996"/>
    <x v="0"/>
    <x v="0"/>
    <s v="USD"/>
    <n v="1407360720"/>
    <n v="1404769819"/>
    <b v="0"/>
    <n v="196"/>
    <b v="1"/>
    <x v="6"/>
    <n v="240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2100"/>
    <n v="1635"/>
    <x v="0"/>
    <x v="0"/>
    <s v="USD"/>
    <n v="1436290233"/>
    <n v="1433698233"/>
    <b v="0"/>
    <n v="39"/>
    <b v="1"/>
    <x v="6"/>
    <n v="78"/>
    <n v="41.92"/>
    <x v="1"/>
    <x v="6"/>
  </r>
  <r>
    <n v="2966"/>
    <s v="Fat Pig, The Play!"/>
    <s v="Bringing one of Neil LaBute's incredibly witty and viciously honest plays, about body image and the effect it has on us, to life!"/>
    <n v="2100"/>
    <n v="11363"/>
    <x v="0"/>
    <x v="0"/>
    <s v="USD"/>
    <n v="1442425412"/>
    <n v="1439833412"/>
    <b v="0"/>
    <n v="128"/>
    <b v="1"/>
    <x v="6"/>
    <n v="54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2100"/>
    <n v="5696"/>
    <x v="0"/>
    <x v="0"/>
    <s v="USD"/>
    <n v="1425872692"/>
    <n v="1423284292"/>
    <b v="0"/>
    <n v="71"/>
    <b v="1"/>
    <x v="6"/>
    <n v="271"/>
    <n v="80.23"/>
    <x v="1"/>
    <x v="6"/>
  </r>
  <r>
    <n v="2968"/>
    <s v="The Curse of the Babywoman @ FringeNYC"/>
    <s v="The Curse of the Babywoman is real â€” and it is coming to FringeNYC this August."/>
    <n v="2001"/>
    <n v="3710"/>
    <x v="0"/>
    <x v="0"/>
    <s v="USD"/>
    <n v="1471406340"/>
    <n v="1470227660"/>
    <b v="0"/>
    <n v="47"/>
    <b v="1"/>
    <x v="6"/>
    <n v="185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2000"/>
    <n v="1625"/>
    <x v="0"/>
    <x v="5"/>
    <s v="CAD"/>
    <n v="1430693460"/>
    <n v="1428087153"/>
    <b v="0"/>
    <n v="17"/>
    <b v="1"/>
    <x v="6"/>
    <n v="81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2000"/>
    <n v="6360"/>
    <x v="0"/>
    <x v="0"/>
    <s v="USD"/>
    <n v="1405699451"/>
    <n v="1403107451"/>
    <b v="0"/>
    <n v="91"/>
    <b v="1"/>
    <x v="6"/>
    <n v="318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2000"/>
    <n v="3205"/>
    <x v="0"/>
    <x v="0"/>
    <s v="USD"/>
    <n v="1409500078"/>
    <n v="1406908078"/>
    <b v="0"/>
    <n v="43"/>
    <b v="1"/>
    <x v="6"/>
    <n v="16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2000"/>
    <n v="8740"/>
    <x v="0"/>
    <x v="0"/>
    <s v="USD"/>
    <n v="1451620800"/>
    <n v="1449171508"/>
    <b v="0"/>
    <n v="33"/>
    <b v="1"/>
    <x v="6"/>
    <n v="437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2000"/>
    <n v="5100"/>
    <x v="0"/>
    <x v="0"/>
    <s v="USD"/>
    <n v="1411695300"/>
    <n v="1409275671"/>
    <b v="0"/>
    <n v="87"/>
    <b v="1"/>
    <x v="6"/>
    <n v="255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2000"/>
    <n v="8010"/>
    <x v="0"/>
    <x v="0"/>
    <s v="USD"/>
    <n v="1417057200"/>
    <n v="1414599886"/>
    <b v="0"/>
    <n v="113"/>
    <b v="1"/>
    <x v="6"/>
    <n v="401"/>
    <n v="70.88"/>
    <x v="1"/>
    <x v="6"/>
  </r>
  <r>
    <n v="2976"/>
    <s v="Pizza Delique"/>
    <s v="A play that addresses an important social issue, brought to light by members of the UoM Drama Society."/>
    <n v="2000"/>
    <n v="120"/>
    <x v="0"/>
    <x v="1"/>
    <s v="GBP"/>
    <n v="1457870400"/>
    <n v="1456421530"/>
    <b v="0"/>
    <n v="14"/>
    <b v="1"/>
    <x v="6"/>
    <n v="6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000"/>
    <n v="3407"/>
    <x v="0"/>
    <x v="0"/>
    <s v="USD"/>
    <n v="1427076840"/>
    <n v="1421960934"/>
    <b v="0"/>
    <n v="30"/>
    <b v="1"/>
    <x v="6"/>
    <n v="170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2000"/>
    <n v="971"/>
    <x v="0"/>
    <x v="0"/>
    <s v="USD"/>
    <n v="1413784740"/>
    <n v="1412954547"/>
    <b v="0"/>
    <n v="16"/>
    <b v="1"/>
    <x v="6"/>
    <n v="49"/>
    <n v="60.69"/>
    <x v="1"/>
    <x v="6"/>
  </r>
  <r>
    <n v="2979"/>
    <s v="'ART'"/>
    <s v="Dear Stone returns with Yasmina Reza's 'ART', a compelling, clever exploration of friendship under duress. Thanks for watching!"/>
    <n v="2000"/>
    <n v="5070"/>
    <x v="0"/>
    <x v="0"/>
    <s v="USD"/>
    <n v="1420524000"/>
    <n v="1419104823"/>
    <b v="0"/>
    <n v="46"/>
    <b v="1"/>
    <x v="6"/>
    <n v="254"/>
    <n v="110.22"/>
    <x v="1"/>
    <x v="6"/>
  </r>
  <r>
    <n v="2980"/>
    <s v="INDEPENDENCE NYC"/>
    <s v="1 director, 4 actors, and a whole lotta determination. Help us bring this brilliant story to the heart of NYC!"/>
    <n v="2000"/>
    <n v="3275"/>
    <x v="0"/>
    <x v="0"/>
    <s v="USD"/>
    <n v="1440381600"/>
    <n v="1438639130"/>
    <b v="0"/>
    <n v="24"/>
    <b v="1"/>
    <x v="6"/>
    <n v="164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2000"/>
    <n v="5157"/>
    <x v="0"/>
    <x v="17"/>
    <s v="EUR"/>
    <n v="1443014756"/>
    <n v="1439126756"/>
    <b v="1"/>
    <n v="97"/>
    <b v="1"/>
    <x v="38"/>
    <n v="258"/>
    <n v="53.16"/>
    <x v="1"/>
    <x v="38"/>
  </r>
  <r>
    <n v="2982"/>
    <s v="Railway Playhouse: Setting up a community arts space"/>
    <s v="Renovating this historical landmark, into an arts venue and theatre space for the community."/>
    <n v="2000"/>
    <n v="5103"/>
    <x v="0"/>
    <x v="1"/>
    <s v="GBP"/>
    <n v="1455208143"/>
    <n v="1452616143"/>
    <b v="1"/>
    <n v="59"/>
    <b v="1"/>
    <x v="38"/>
    <n v="255"/>
    <n v="86.49"/>
    <x v="1"/>
    <x v="38"/>
  </r>
  <r>
    <n v="2983"/>
    <s v="Build the House of Dad's!"/>
    <s v="Dad's Garage Theatre Company needs your help buying our new, forever home by hitting our $150,000 STRETCH GOAL!"/>
    <n v="2000"/>
    <n v="169985.91"/>
    <x v="0"/>
    <x v="0"/>
    <s v="USD"/>
    <n v="1415722236"/>
    <n v="1410534636"/>
    <b v="1"/>
    <n v="1095"/>
    <b v="1"/>
    <x v="38"/>
    <n v="8499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000"/>
    <n v="25088"/>
    <x v="0"/>
    <x v="0"/>
    <s v="USD"/>
    <n v="1472020881"/>
    <n v="1469428881"/>
    <b v="1"/>
    <n v="218"/>
    <b v="1"/>
    <x v="38"/>
    <n v="1254"/>
    <n v="115.08"/>
    <x v="1"/>
    <x v="38"/>
  </r>
  <r>
    <n v="2985"/>
    <s v="React Aerial Studio"/>
    <s v="From the moment we flew in to the world of The Circus, we have dreamed of opening our own studio. Help us get our dream off the ground!"/>
    <n v="2000"/>
    <n v="12165"/>
    <x v="0"/>
    <x v="4"/>
    <s v="NZD"/>
    <n v="1477886400"/>
    <n v="1476228128"/>
    <b v="0"/>
    <n v="111"/>
    <b v="1"/>
    <x v="38"/>
    <n v="608"/>
    <n v="109.59"/>
    <x v="1"/>
    <x v="38"/>
  </r>
  <r>
    <n v="2986"/>
    <s v="Higher Education"/>
    <s v="Support the circus arts and help our aerial students work with more height. With your support, we will install beams at 19ft!"/>
    <n v="2000"/>
    <n v="2532"/>
    <x v="0"/>
    <x v="1"/>
    <s v="GBP"/>
    <n v="1462100406"/>
    <n v="1456920006"/>
    <b v="0"/>
    <n v="56"/>
    <b v="1"/>
    <x v="38"/>
    <n v="127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000"/>
    <n v="27600.2"/>
    <x v="0"/>
    <x v="0"/>
    <s v="USD"/>
    <n v="1476316800"/>
    <n v="1473837751"/>
    <b v="0"/>
    <n v="265"/>
    <b v="1"/>
    <x v="38"/>
    <n v="138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2000"/>
    <n v="1000"/>
    <x v="0"/>
    <x v="1"/>
    <s v="GBP"/>
    <n v="1466412081"/>
    <n v="1463820081"/>
    <b v="0"/>
    <n v="28"/>
    <b v="1"/>
    <x v="38"/>
    <n v="50"/>
    <n v="35.71"/>
    <x v="1"/>
    <x v="38"/>
  </r>
  <r>
    <n v="2989"/>
    <s v="Let's Light Up The Gem!"/>
    <s v="Bring the movies back to Bethel, Maine."/>
    <n v="2000"/>
    <n v="35307"/>
    <x v="0"/>
    <x v="0"/>
    <s v="USD"/>
    <n v="1450673940"/>
    <n v="1448756962"/>
    <b v="0"/>
    <n v="364"/>
    <b v="1"/>
    <x v="38"/>
    <n v="1765"/>
    <n v="97"/>
    <x v="1"/>
    <x v="38"/>
  </r>
  <r>
    <n v="2990"/>
    <s v="The Gloria Theatre Project"/>
    <s v="We are a non-profit revitalizing the Gloria Theatre - our gift to the community - and we need your help #arts #community #theater"/>
    <n v="2000"/>
    <n v="10000"/>
    <x v="0"/>
    <x v="0"/>
    <s v="USD"/>
    <n v="1452174420"/>
    <n v="1449150420"/>
    <b v="0"/>
    <n v="27"/>
    <b v="1"/>
    <x v="38"/>
    <n v="5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2000"/>
    <n v="8780"/>
    <x v="0"/>
    <x v="0"/>
    <s v="USD"/>
    <n v="1485547530"/>
    <n v="1483646730"/>
    <b v="0"/>
    <n v="93"/>
    <b v="1"/>
    <x v="38"/>
    <n v="439"/>
    <n v="94.41"/>
    <x v="1"/>
    <x v="38"/>
  </r>
  <r>
    <n v="2992"/>
    <s v="Th'underGrounds"/>
    <s v="Creating a non-profit CAFE &amp; VILLAGE COMMONS in SE Portland, in service to Neighbors, Kids, Artists &amp; the Underserved"/>
    <n v="2000"/>
    <n v="3135"/>
    <x v="0"/>
    <x v="0"/>
    <s v="USD"/>
    <n v="1476037510"/>
    <n v="1473445510"/>
    <b v="0"/>
    <n v="64"/>
    <b v="1"/>
    <x v="38"/>
    <n v="157"/>
    <n v="48.98"/>
    <x v="1"/>
    <x v="38"/>
  </r>
  <r>
    <n v="2993"/>
    <s v="TRUE WEST: Think, Dog! Productions"/>
    <s v="Help us build the Kitchen from Hell!"/>
    <n v="2000"/>
    <n v="1003"/>
    <x v="0"/>
    <x v="0"/>
    <s v="USD"/>
    <n v="1455998867"/>
    <n v="1453406867"/>
    <b v="0"/>
    <n v="22"/>
    <b v="1"/>
    <x v="38"/>
    <n v="5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2000"/>
    <n v="1373.24"/>
    <x v="0"/>
    <x v="1"/>
    <s v="GBP"/>
    <n v="1412335772"/>
    <n v="1409743772"/>
    <b v="0"/>
    <n v="59"/>
    <b v="1"/>
    <x v="38"/>
    <n v="69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2000"/>
    <n v="15744"/>
    <x v="0"/>
    <x v="0"/>
    <s v="USD"/>
    <n v="1484841471"/>
    <n v="1482249471"/>
    <b v="0"/>
    <n v="249"/>
    <b v="1"/>
    <x v="38"/>
    <n v="787"/>
    <n v="63.23"/>
    <x v="1"/>
    <x v="38"/>
  </r>
  <r>
    <n v="2996"/>
    <s v="Sea Tea Improv's Comedy Theater in Hartford, CT"/>
    <s v="A permanent home for comedy in Connecticut in the heart of downtown Hartford."/>
    <n v="2000"/>
    <n v="60180"/>
    <x v="0"/>
    <x v="0"/>
    <s v="USD"/>
    <n v="1432677240"/>
    <n v="1427493240"/>
    <b v="0"/>
    <n v="392"/>
    <b v="1"/>
    <x v="38"/>
    <n v="3009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2000"/>
    <n v="10373"/>
    <x v="0"/>
    <x v="0"/>
    <s v="USD"/>
    <n v="1488171540"/>
    <n v="1486661793"/>
    <b v="0"/>
    <n v="115"/>
    <b v="1"/>
    <x v="38"/>
    <n v="519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2000"/>
    <n v="51514.5"/>
    <x v="0"/>
    <x v="0"/>
    <s v="USD"/>
    <n v="1402892700"/>
    <n v="1400474329"/>
    <b v="0"/>
    <n v="433"/>
    <b v="1"/>
    <x v="38"/>
    <n v="2576"/>
    <n v="118.97"/>
    <x v="1"/>
    <x v="38"/>
  </r>
  <r>
    <n v="2999"/>
    <s v="RAT Fund-Riser"/>
    <s v="Restless Artists' Theatre is building risers and installing better lighting for our patrons.  We need to purchase raw materials."/>
    <n v="2000"/>
    <n v="1605"/>
    <x v="0"/>
    <x v="0"/>
    <s v="USD"/>
    <n v="1488333600"/>
    <n v="1487094360"/>
    <b v="0"/>
    <n v="20"/>
    <b v="1"/>
    <x v="38"/>
    <n v="80"/>
    <n v="80.25"/>
    <x v="1"/>
    <x v="38"/>
  </r>
  <r>
    <n v="3000"/>
    <s v="Voices From The Future"/>
    <s v="A benefit show featuring musicians, dancers &amp; poets all under age 30 to raise money in support of LGBTQ rights and programs."/>
    <n v="2000"/>
    <n v="500"/>
    <x v="0"/>
    <x v="0"/>
    <s v="USD"/>
    <n v="1485885600"/>
    <n v="1484682670"/>
    <b v="0"/>
    <n v="8"/>
    <b v="1"/>
    <x v="38"/>
    <n v="25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2000"/>
    <n v="22991.01"/>
    <x v="0"/>
    <x v="0"/>
    <s v="USD"/>
    <n v="1468445382"/>
    <n v="1465853382"/>
    <b v="0"/>
    <n v="175"/>
    <b v="1"/>
    <x v="38"/>
    <n v="1150"/>
    <n v="131.38"/>
    <x v="1"/>
    <x v="38"/>
  </r>
  <r>
    <n v="3002"/>
    <s v="Help Fund the &quot;Back Room&quot; Arts Space at Jimmy's No 43!"/>
    <s v="Make the workshop/ small stage space at Jimmy's No 43 even better than before!"/>
    <n v="2000"/>
    <n v="7595.43"/>
    <x v="0"/>
    <x v="0"/>
    <s v="USD"/>
    <n v="1356552252"/>
    <n v="1353960252"/>
    <b v="0"/>
    <n v="104"/>
    <b v="1"/>
    <x v="38"/>
    <n v="380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2000"/>
    <n v="3035"/>
    <x v="0"/>
    <x v="0"/>
    <s v="USD"/>
    <n v="1456811940"/>
    <n v="1454098976"/>
    <b v="0"/>
    <n v="17"/>
    <b v="1"/>
    <x v="38"/>
    <n v="152"/>
    <n v="178.53"/>
    <x v="1"/>
    <x v="38"/>
  </r>
  <r>
    <n v="3004"/>
    <s v="Save the Agawam Cinemas"/>
    <s v="The Agawam Cinemas is to be successfully reopened by new ownership and the twin theaters must be converted to digital projection."/>
    <n v="2000"/>
    <n v="45126"/>
    <x v="0"/>
    <x v="0"/>
    <s v="USD"/>
    <n v="1416089324"/>
    <n v="1413493724"/>
    <b v="0"/>
    <n v="277"/>
    <b v="1"/>
    <x v="38"/>
    <n v="2256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2000"/>
    <n v="12772.6"/>
    <x v="0"/>
    <x v="0"/>
    <s v="USD"/>
    <n v="1412611905"/>
    <n v="1410019905"/>
    <b v="0"/>
    <n v="118"/>
    <b v="1"/>
    <x v="38"/>
    <n v="639"/>
    <n v="108.24"/>
    <x v="1"/>
    <x v="38"/>
  </r>
  <r>
    <n v="3006"/>
    <s v="ONTARIO STREET THEATRE in Port Hope."/>
    <s v="We're an affordable theatre and rental space that can be molded into anything by anyone."/>
    <n v="2000"/>
    <n v="8620"/>
    <x v="0"/>
    <x v="5"/>
    <s v="CAD"/>
    <n v="1418580591"/>
    <n v="1415988591"/>
    <b v="0"/>
    <n v="97"/>
    <b v="1"/>
    <x v="38"/>
    <n v="431"/>
    <n v="88.87"/>
    <x v="1"/>
    <x v="38"/>
  </r>
  <r>
    <n v="3007"/>
    <s v="Bethlem"/>
    <s v="Consuite for 2015 CoreCon.  An adventure into insanity."/>
    <n v="2000"/>
    <n v="1080"/>
    <x v="0"/>
    <x v="0"/>
    <s v="USD"/>
    <n v="1429938683"/>
    <n v="1428124283"/>
    <b v="0"/>
    <n v="20"/>
    <b v="1"/>
    <x v="38"/>
    <n v="5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2000"/>
    <n v="3035"/>
    <x v="0"/>
    <x v="0"/>
    <s v="USD"/>
    <n v="1453352719"/>
    <n v="1450760719"/>
    <b v="0"/>
    <n v="26"/>
    <b v="1"/>
    <x v="38"/>
    <n v="152"/>
    <n v="116.73"/>
    <x v="1"/>
    <x v="38"/>
  </r>
  <r>
    <n v="3009"/>
    <s v="Montauk Surf Museum"/>
    <s v="The Montauk Surf Museum will present ocean science, as well as the art and history of surfing to visitors and schools in creative ways."/>
    <n v="2000"/>
    <n v="29939"/>
    <x v="0"/>
    <x v="0"/>
    <s v="USD"/>
    <n v="1417012840"/>
    <n v="1414417240"/>
    <b v="0"/>
    <n v="128"/>
    <b v="1"/>
    <x v="38"/>
    <n v="1497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2000"/>
    <n v="2370"/>
    <x v="0"/>
    <x v="0"/>
    <s v="USD"/>
    <n v="1424548719"/>
    <n v="1419364719"/>
    <b v="0"/>
    <n v="15"/>
    <b v="1"/>
    <x v="38"/>
    <n v="119"/>
    <n v="158"/>
    <x v="1"/>
    <x v="38"/>
  </r>
  <r>
    <n v="3011"/>
    <s v="Katharsis Teatro en Navidad"/>
    <s v="Necesitamos tu ayuda para poder llevar la magia del teatro universitario al Teatro Lagrada de Madrid el 23 de diciembre :)"/>
    <n v="2000"/>
    <n v="371"/>
    <x v="0"/>
    <x v="3"/>
    <s v="EUR"/>
    <n v="1450911540"/>
    <n v="1448536516"/>
    <b v="0"/>
    <n v="25"/>
    <b v="1"/>
    <x v="38"/>
    <n v="19"/>
    <n v="14.84"/>
    <x v="1"/>
    <x v="38"/>
  </r>
  <r>
    <n v="3012"/>
    <s v="Up-lifting Up-Fit!"/>
    <s v="Spring Theatre has recently found a new home in the heart of Winston Salem. We need your help for an up-lifting up-fit!"/>
    <n v="2000"/>
    <n v="4685"/>
    <x v="0"/>
    <x v="0"/>
    <s v="USD"/>
    <n v="1423587130"/>
    <n v="1421772730"/>
    <b v="0"/>
    <n v="55"/>
    <b v="1"/>
    <x v="38"/>
    <n v="234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2000"/>
    <n v="15696"/>
    <x v="0"/>
    <x v="0"/>
    <s v="USD"/>
    <n v="1434917049"/>
    <n v="1432325049"/>
    <b v="0"/>
    <n v="107"/>
    <b v="1"/>
    <x v="38"/>
    <n v="785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000"/>
    <n v="28276"/>
    <x v="0"/>
    <x v="0"/>
    <s v="USD"/>
    <n v="1415163600"/>
    <n v="1412737080"/>
    <b v="0"/>
    <n v="557"/>
    <b v="1"/>
    <x v="38"/>
    <n v="1414"/>
    <n v="50.76"/>
    <x v="1"/>
    <x v="38"/>
  </r>
  <r>
    <n v="3015"/>
    <s v="A Sign for 34 West"/>
    <s v="We're turning an old yogurt shop into a live theater in downtown Charleston.   Please help us hang our sign!"/>
    <n v="2000"/>
    <n v="3508"/>
    <x v="0"/>
    <x v="0"/>
    <s v="USD"/>
    <n v="1402459200"/>
    <n v="1401125238"/>
    <b v="0"/>
    <n v="40"/>
    <b v="1"/>
    <x v="38"/>
    <n v="175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2000"/>
    <n v="8722"/>
    <x v="0"/>
    <x v="0"/>
    <s v="USD"/>
    <n v="1405688952"/>
    <n v="1400504952"/>
    <b v="0"/>
    <n v="36"/>
    <b v="1"/>
    <x v="38"/>
    <n v="43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000"/>
    <n v="23285"/>
    <x v="0"/>
    <x v="0"/>
    <s v="USD"/>
    <n v="1408566243"/>
    <n v="1405974243"/>
    <b v="0"/>
    <n v="159"/>
    <b v="1"/>
    <x v="38"/>
    <n v="1164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2000"/>
    <n v="4230"/>
    <x v="0"/>
    <x v="6"/>
    <s v="EUR"/>
    <n v="1437429600"/>
    <n v="1433747376"/>
    <b v="0"/>
    <n v="41"/>
    <b v="1"/>
    <x v="38"/>
    <n v="212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2000"/>
    <n v="18185"/>
    <x v="0"/>
    <x v="0"/>
    <s v="USD"/>
    <n v="1401159600"/>
    <n v="1398801620"/>
    <b v="0"/>
    <n v="226"/>
    <b v="1"/>
    <x v="38"/>
    <n v="909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2000"/>
    <n v="7040"/>
    <x v="0"/>
    <x v="0"/>
    <s v="USD"/>
    <n v="1439583533"/>
    <n v="1434399533"/>
    <b v="0"/>
    <n v="30"/>
    <b v="1"/>
    <x v="38"/>
    <n v="352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2000"/>
    <n v="5221"/>
    <x v="0"/>
    <x v="0"/>
    <s v="USD"/>
    <n v="1479794340"/>
    <n v="1476715869"/>
    <b v="0"/>
    <n v="103"/>
    <b v="1"/>
    <x v="38"/>
    <n v="26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2000"/>
    <n v="10088"/>
    <x v="0"/>
    <x v="0"/>
    <s v="USD"/>
    <n v="1472338409"/>
    <n v="1468450409"/>
    <b v="0"/>
    <n v="62"/>
    <b v="1"/>
    <x v="38"/>
    <n v="504"/>
    <n v="162.71"/>
    <x v="1"/>
    <x v="38"/>
  </r>
  <r>
    <n v="3023"/>
    <s v="The Night Watch"/>
    <s v="Antonia Goddard Productions in association with Jethro Compton Productions presents THE NIGHT WATCH, an exciting new historical drama."/>
    <n v="2000"/>
    <n v="721"/>
    <x v="0"/>
    <x v="1"/>
    <s v="GBP"/>
    <n v="1434039186"/>
    <n v="1430151186"/>
    <b v="0"/>
    <n v="6"/>
    <b v="1"/>
    <x v="38"/>
    <n v="36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2000"/>
    <n v="12321"/>
    <x v="0"/>
    <x v="0"/>
    <s v="USD"/>
    <n v="1349567475"/>
    <n v="1346975475"/>
    <b v="0"/>
    <n v="182"/>
    <b v="1"/>
    <x v="38"/>
    <n v="61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000"/>
    <n v="7555"/>
    <x v="0"/>
    <x v="1"/>
    <s v="GBP"/>
    <n v="1401465600"/>
    <n v="1399032813"/>
    <b v="0"/>
    <n v="145"/>
    <b v="1"/>
    <x v="38"/>
    <n v="378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2000"/>
    <n v="1290"/>
    <x v="0"/>
    <x v="1"/>
    <s v="GBP"/>
    <n v="1488538892"/>
    <n v="1487329292"/>
    <b v="0"/>
    <n v="25"/>
    <b v="1"/>
    <x v="38"/>
    <n v="65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2000"/>
    <n v="52576"/>
    <x v="0"/>
    <x v="0"/>
    <s v="USD"/>
    <n v="1426866851"/>
    <n v="1424278451"/>
    <b v="0"/>
    <n v="320"/>
    <b v="1"/>
    <x v="38"/>
    <n v="2629"/>
    <n v="164.3"/>
    <x v="1"/>
    <x v="38"/>
  </r>
  <r>
    <n v="3028"/>
    <s v="A Home for Vegas Theatre Hub"/>
    <s v="We have a space! Help us fill it with a stage, chairs, gear and audiences' laughter!"/>
    <n v="2000"/>
    <n v="8401"/>
    <x v="0"/>
    <x v="0"/>
    <s v="USD"/>
    <n v="1471242025"/>
    <n v="1468650025"/>
    <b v="0"/>
    <n v="99"/>
    <b v="1"/>
    <x v="38"/>
    <n v="420"/>
    <n v="84.86"/>
    <x v="1"/>
    <x v="38"/>
  </r>
  <r>
    <n v="3029"/>
    <s v="Ground Floor Theatre"/>
    <s v="We're building a new theatre venue in Austin! Austin is growing, but we are losing space for artists- help us keep local theatre alive!"/>
    <n v="2000"/>
    <n v="32903"/>
    <x v="0"/>
    <x v="0"/>
    <s v="USD"/>
    <n v="1416285300"/>
    <n v="1413824447"/>
    <b v="0"/>
    <n v="348"/>
    <b v="1"/>
    <x v="38"/>
    <n v="1645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2000"/>
    <n v="1867"/>
    <x v="0"/>
    <x v="0"/>
    <s v="USD"/>
    <n v="1442426171"/>
    <n v="1439834171"/>
    <b v="0"/>
    <n v="41"/>
    <b v="1"/>
    <x v="38"/>
    <n v="9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2000"/>
    <n v="1500"/>
    <x v="0"/>
    <x v="0"/>
    <s v="USD"/>
    <n v="1476479447"/>
    <n v="1471295447"/>
    <b v="0"/>
    <n v="29"/>
    <b v="1"/>
    <x v="38"/>
    <n v="75"/>
    <n v="51.72"/>
    <x v="1"/>
    <x v="38"/>
  </r>
  <r>
    <n v="3032"/>
    <s v="Silent Valley : A Haunting"/>
    <s v="One night only, not-for-profit, neighborhood haunted attraction that will scare your mask off! Coming this Halloween."/>
    <n v="2000"/>
    <n v="1272"/>
    <x v="0"/>
    <x v="0"/>
    <s v="USD"/>
    <n v="1441933459"/>
    <n v="1439341459"/>
    <b v="0"/>
    <n v="25"/>
    <b v="1"/>
    <x v="38"/>
    <n v="64"/>
    <n v="50.88"/>
    <x v="1"/>
    <x v="38"/>
  </r>
  <r>
    <n v="3033"/>
    <s v="Stagelights Studio by Pam Kinter, Greensboro"/>
    <s v="Finally Stagelights will have a space of our very own!  Be a part of this exciting new adventure in Greensboro!!"/>
    <n v="2000"/>
    <n v="4396"/>
    <x v="0"/>
    <x v="0"/>
    <s v="USD"/>
    <n v="1471487925"/>
    <n v="1468895925"/>
    <b v="0"/>
    <n v="23"/>
    <b v="1"/>
    <x v="38"/>
    <n v="220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2000"/>
    <n v="112536"/>
    <x v="0"/>
    <x v="0"/>
    <s v="USD"/>
    <n v="1477972740"/>
    <n v="1475326255"/>
    <b v="0"/>
    <n v="1260"/>
    <b v="1"/>
    <x v="38"/>
    <n v="5627"/>
    <n v="89.31"/>
    <x v="1"/>
    <x v="38"/>
  </r>
  <r>
    <n v="3035"/>
    <s v="The Coalition Theater"/>
    <s v="Help create a permanent home for live comedy shows and classes in Downtown RVA."/>
    <n v="2000"/>
    <n v="27196.71"/>
    <x v="0"/>
    <x v="0"/>
    <s v="USD"/>
    <n v="1367674009"/>
    <n v="1365082009"/>
    <b v="0"/>
    <n v="307"/>
    <b v="1"/>
    <x v="38"/>
    <n v="1360"/>
    <n v="88.59"/>
    <x v="1"/>
    <x v="38"/>
  </r>
  <r>
    <n v="3036"/>
    <s v="Save the Studio!"/>
    <s v="Help Synetic Theater create a new Studio to produce amazing  shows in the 2013/14 season and train awesome artists of all ages!"/>
    <n v="2000"/>
    <n v="31683"/>
    <x v="0"/>
    <x v="0"/>
    <s v="USD"/>
    <n v="1376654340"/>
    <n v="1373568644"/>
    <b v="0"/>
    <n v="329"/>
    <b v="1"/>
    <x v="38"/>
    <n v="1584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2000"/>
    <n v="1066"/>
    <x v="0"/>
    <x v="0"/>
    <s v="USD"/>
    <n v="1285995540"/>
    <n v="1279574773"/>
    <b v="0"/>
    <n v="32"/>
    <b v="1"/>
    <x v="38"/>
    <n v="53"/>
    <n v="33.31"/>
    <x v="1"/>
    <x v="38"/>
  </r>
  <r>
    <n v="3038"/>
    <s v="Overtime Theater Spruce Up"/>
    <s v="Our little theater needs some love. We took over a lab and need to make our space look more inviting and well, like a theater!"/>
    <n v="2000"/>
    <n v="1005"/>
    <x v="0"/>
    <x v="0"/>
    <s v="USD"/>
    <n v="1457071397"/>
    <n v="1451887397"/>
    <b v="0"/>
    <n v="27"/>
    <b v="1"/>
    <x v="38"/>
    <n v="50"/>
    <n v="37.22"/>
    <x v="1"/>
    <x v="38"/>
  </r>
  <r>
    <n v="3039"/>
    <s v="Shelter the Schmee"/>
    <s v="After 22 yrs downstairs we are &quot;getting out of  our parents basement&quot; and building a new 50 seat theater in a new location."/>
    <n v="2000"/>
    <n v="21742.78"/>
    <x v="0"/>
    <x v="0"/>
    <s v="USD"/>
    <n v="1388303940"/>
    <n v="1386011038"/>
    <b v="0"/>
    <n v="236"/>
    <b v="1"/>
    <x v="38"/>
    <n v="1087"/>
    <n v="92.13"/>
    <x v="1"/>
    <x v="38"/>
  </r>
  <r>
    <n v="3040"/>
    <s v="Jayhawk Makeover"/>
    <s v="48 hours of deck screws, dry wall, hard hats and needed renovation to help the Jayhawk rise from the ashes."/>
    <n v="2000"/>
    <n v="3225"/>
    <x v="0"/>
    <x v="0"/>
    <s v="USD"/>
    <n v="1435359600"/>
    <n v="1434999621"/>
    <b v="0"/>
    <n v="42"/>
    <b v="1"/>
    <x v="38"/>
    <n v="161"/>
    <n v="76.790000000000006"/>
    <x v="1"/>
    <x v="38"/>
  </r>
  <r>
    <n v="3041"/>
    <s v="Lend a Hand in Our Home"/>
    <s v="Privet! Hello! Bon Jour! We are the Arlekin Players Theatre and we need a home."/>
    <n v="2000"/>
    <n v="9170"/>
    <x v="0"/>
    <x v="0"/>
    <s v="USD"/>
    <n v="1453323048"/>
    <n v="1450731048"/>
    <b v="0"/>
    <n v="95"/>
    <b v="1"/>
    <x v="38"/>
    <n v="459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2000"/>
    <n v="1920"/>
    <x v="0"/>
    <x v="1"/>
    <s v="GBP"/>
    <n v="1444149047"/>
    <n v="1441557047"/>
    <b v="0"/>
    <n v="37"/>
    <b v="1"/>
    <x v="38"/>
    <n v="96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2000"/>
    <n v="16501"/>
    <x v="0"/>
    <x v="5"/>
    <s v="CAD"/>
    <n v="1429152600"/>
    <n v="1426815699"/>
    <b v="0"/>
    <n v="128"/>
    <b v="1"/>
    <x v="38"/>
    <n v="825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2000"/>
    <n v="13121"/>
    <x v="0"/>
    <x v="0"/>
    <s v="USD"/>
    <n v="1454433998"/>
    <n v="1453137998"/>
    <b v="0"/>
    <n v="156"/>
    <b v="1"/>
    <x v="38"/>
    <n v="656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2000"/>
    <n v="5308.26"/>
    <x v="0"/>
    <x v="0"/>
    <s v="USD"/>
    <n v="1408679055"/>
    <n v="1406087055"/>
    <b v="0"/>
    <n v="64"/>
    <b v="1"/>
    <x v="38"/>
    <n v="265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2000"/>
    <n v="15077"/>
    <x v="0"/>
    <x v="0"/>
    <s v="USD"/>
    <n v="1410324720"/>
    <n v="1407784586"/>
    <b v="0"/>
    <n v="58"/>
    <b v="1"/>
    <x v="38"/>
    <n v="754"/>
    <n v="259.95"/>
    <x v="1"/>
    <x v="38"/>
  </r>
  <r>
    <n v="3047"/>
    <s v="Acting V Senior Showcase"/>
    <s v="Hi! We're the Graduating Seniors Acting V Seniors at Temple University! Welcome to our Kick starter Page!"/>
    <n v="2000"/>
    <n v="745"/>
    <x v="0"/>
    <x v="0"/>
    <s v="USD"/>
    <n v="1461762960"/>
    <n v="1457999054"/>
    <b v="0"/>
    <n v="20"/>
    <b v="1"/>
    <x v="38"/>
    <n v="37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2000"/>
    <n v="8320"/>
    <x v="0"/>
    <x v="0"/>
    <s v="USD"/>
    <n v="1420060920"/>
    <n v="1417556262"/>
    <b v="0"/>
    <n v="47"/>
    <b v="1"/>
    <x v="38"/>
    <n v="41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2000"/>
    <n v="4000"/>
    <x v="0"/>
    <x v="0"/>
    <s v="USD"/>
    <n v="1434241255"/>
    <n v="1431649255"/>
    <b v="0"/>
    <n v="54"/>
    <b v="1"/>
    <x v="38"/>
    <n v="200"/>
    <n v="74.069999999999993"/>
    <x v="1"/>
    <x v="38"/>
  </r>
  <r>
    <n v="3050"/>
    <s v="The Black Pearl Consuite at CoreCon VIII: On Ancient Seas"/>
    <s v="Help fund The Black Pearl Consuite at CoreCon VIII: On Ancient Seas!"/>
    <n v="2000"/>
    <n v="636"/>
    <x v="0"/>
    <x v="0"/>
    <s v="USD"/>
    <n v="1462420960"/>
    <n v="1459828960"/>
    <b v="0"/>
    <n v="9"/>
    <b v="1"/>
    <x v="38"/>
    <n v="32"/>
    <n v="70.67"/>
    <x v="1"/>
    <x v="38"/>
  </r>
  <r>
    <n v="3051"/>
    <s v="Jon Udry's ABC Tour"/>
    <s v="The ABC tour: 26 comedy-juggling shows in 26 different venues - chosen by YOU - each beginning with a different letter of the alphabet."/>
    <n v="2000"/>
    <n v="827"/>
    <x v="2"/>
    <x v="1"/>
    <s v="GBP"/>
    <n v="1486547945"/>
    <n v="1483955945"/>
    <b v="1"/>
    <n v="35"/>
    <b v="0"/>
    <x v="38"/>
    <n v="41"/>
    <n v="23.63"/>
    <x v="1"/>
    <x v="38"/>
  </r>
  <r>
    <n v="3052"/>
    <s v="Funding for a new theater facility in Walker Minnesota"/>
    <s v="To let the arts continue in Walker Minnesota We need a performing arts space and art gallery"/>
    <n v="2000"/>
    <n v="75"/>
    <x v="2"/>
    <x v="0"/>
    <s v="USD"/>
    <n v="1432828740"/>
    <n v="1430237094"/>
    <b v="0"/>
    <n v="2"/>
    <b v="0"/>
    <x v="38"/>
    <n v="4"/>
    <n v="37.5"/>
    <x v="1"/>
    <x v="38"/>
  </r>
  <r>
    <n v="3053"/>
    <s v="Showroom"/>
    <s v="Showroom is a multi-disciplinary space providing unorthodox concerts, events &amp; a platform creatives can express their creative vision"/>
    <n v="2000"/>
    <n v="40"/>
    <x v="2"/>
    <x v="0"/>
    <s v="USD"/>
    <n v="1412222340"/>
    <n v="1407781013"/>
    <b v="0"/>
    <n v="3"/>
    <b v="0"/>
    <x v="38"/>
    <n v="2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20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2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2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2000"/>
    <n v="451"/>
    <x v="2"/>
    <x v="0"/>
    <s v="USD"/>
    <n v="1407536846"/>
    <n v="1404944846"/>
    <b v="0"/>
    <n v="11"/>
    <b v="0"/>
    <x v="38"/>
    <n v="23"/>
    <n v="41"/>
    <x v="1"/>
    <x v="38"/>
  </r>
  <r>
    <n v="3060"/>
    <s v="Save the Roxy Theatre in Bremerton WA"/>
    <s v="Save the historic Roxy theatre in Bremerton WA from being repurposed as office space."/>
    <n v="2000"/>
    <n v="335"/>
    <x v="2"/>
    <x v="0"/>
    <s v="USD"/>
    <n v="1443422134"/>
    <n v="1440830134"/>
    <b v="0"/>
    <n v="6"/>
    <b v="0"/>
    <x v="38"/>
    <n v="17"/>
    <n v="55.83"/>
    <x v="1"/>
    <x v="38"/>
  </r>
  <r>
    <n v="3061"/>
    <s v="Help Save Parkway Cinemas!"/>
    <s v="Save a historic Local theater."/>
    <n v="2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2000"/>
    <n v="6684"/>
    <x v="2"/>
    <x v="0"/>
    <s v="USD"/>
    <n v="1443636000"/>
    <n v="1441111892"/>
    <b v="0"/>
    <n v="67"/>
    <b v="0"/>
    <x v="38"/>
    <n v="334"/>
    <n v="99.76"/>
    <x v="1"/>
    <x v="38"/>
  </r>
  <r>
    <n v="3063"/>
    <s v="Spec Haus"/>
    <s v="Members of the local Miami music scene are putting together a venue/creative space in Kendall!"/>
    <n v="2000"/>
    <n v="587"/>
    <x v="2"/>
    <x v="0"/>
    <s v="USD"/>
    <n v="1477174138"/>
    <n v="1474150138"/>
    <b v="0"/>
    <n v="23"/>
    <b v="0"/>
    <x v="38"/>
    <n v="29"/>
    <n v="25.52"/>
    <x v="1"/>
    <x v="38"/>
  </r>
  <r>
    <n v="3064"/>
    <s v="Kickstart the Crossroads Community"/>
    <s v="An epicenter for connection, creation and expression of the community."/>
    <n v="2000"/>
    <n v="8471"/>
    <x v="2"/>
    <x v="0"/>
    <s v="USD"/>
    <n v="1448175540"/>
    <n v="1445483246"/>
    <b v="0"/>
    <n v="72"/>
    <b v="0"/>
    <x v="38"/>
    <n v="424"/>
    <n v="117.65"/>
    <x v="1"/>
    <x v="38"/>
  </r>
  <r>
    <n v="3065"/>
    <s v="The Castle Project"/>
    <s v="A castle themed events center with large and small spaces to support a variety of arts i.e. performing, visual, music, theater, dance"/>
    <n v="2000"/>
    <n v="10"/>
    <x v="2"/>
    <x v="0"/>
    <s v="USD"/>
    <n v="1406683172"/>
    <n v="1404523172"/>
    <b v="0"/>
    <n v="2"/>
    <b v="0"/>
    <x v="38"/>
    <n v="1"/>
    <n v="5"/>
    <x v="1"/>
    <x v="38"/>
  </r>
  <r>
    <n v="3066"/>
    <s v="Gold Coast Wake Park"/>
    <s v="Our mission is to offer an innovative family watersports attraction that is fun, safe, economical and a leader in its field."/>
    <n v="2000"/>
    <n v="41950"/>
    <x v="2"/>
    <x v="2"/>
    <s v="AUD"/>
    <n v="1468128537"/>
    <n v="1465536537"/>
    <b v="0"/>
    <n v="15"/>
    <b v="0"/>
    <x v="38"/>
    <n v="2098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200"/>
    <x v="2"/>
    <x v="4"/>
    <s v="NZD"/>
    <n v="1441837879"/>
    <n v="1439245879"/>
    <b v="0"/>
    <n v="1"/>
    <b v="0"/>
    <x v="38"/>
    <n v="1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175"/>
    <x v="2"/>
    <x v="0"/>
    <s v="USD"/>
    <n v="1445013352"/>
    <n v="1442421352"/>
    <b v="0"/>
    <n v="2"/>
    <b v="0"/>
    <x v="38"/>
    <n v="9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141"/>
    <x v="2"/>
    <x v="0"/>
    <s v="USD"/>
    <n v="1418587234"/>
    <n v="1415995234"/>
    <b v="0"/>
    <n v="7"/>
    <b v="0"/>
    <x v="38"/>
    <n v="7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2000"/>
    <n v="334"/>
    <x v="2"/>
    <x v="1"/>
    <s v="GBP"/>
    <n v="1481132169"/>
    <n v="1479317769"/>
    <b v="0"/>
    <n v="16"/>
    <b v="0"/>
    <x v="38"/>
    <n v="17"/>
    <n v="20.88"/>
    <x v="1"/>
    <x v="38"/>
  </r>
  <r>
    <n v="3071"/>
    <s v="The Echo Theatre 2015"/>
    <s v="Anyone can create. They just need a place and an opportunity. The Echo Theatre (Provo) provides that opportunity."/>
    <n v="2000"/>
    <n v="7173"/>
    <x v="2"/>
    <x v="0"/>
    <s v="USD"/>
    <n v="1429595940"/>
    <n v="1428082481"/>
    <b v="0"/>
    <n v="117"/>
    <b v="0"/>
    <x v="38"/>
    <n v="359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000"/>
    <n v="645"/>
    <x v="2"/>
    <x v="0"/>
    <s v="USD"/>
    <n v="1434309540"/>
    <n v="1429287900"/>
    <b v="0"/>
    <n v="7"/>
    <b v="0"/>
    <x v="38"/>
    <n v="32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000"/>
    <n v="22"/>
    <x v="2"/>
    <x v="6"/>
    <s v="EUR"/>
    <n v="1457617359"/>
    <n v="1455025359"/>
    <b v="0"/>
    <n v="3"/>
    <b v="0"/>
    <x v="38"/>
    <n v="1"/>
    <n v="7.33"/>
    <x v="1"/>
    <x v="38"/>
  </r>
  <r>
    <n v="3075"/>
    <s v="The Little MAGIC Theatre"/>
    <s v="Magic Morgan &amp; Liliana are raising funds to expand their famed traveling magic show to a theater of magic."/>
    <n v="2000"/>
    <n v="1296"/>
    <x v="2"/>
    <x v="0"/>
    <s v="USD"/>
    <n v="1471573640"/>
    <n v="1467253640"/>
    <b v="0"/>
    <n v="20"/>
    <b v="0"/>
    <x v="38"/>
    <n v="65"/>
    <n v="64.8"/>
    <x v="1"/>
    <x v="38"/>
  </r>
  <r>
    <n v="3076"/>
    <s v="10,000 Hours"/>
    <s v="Helping female comedians get in their 10,000 Hours of practice!"/>
    <n v="2000"/>
    <n v="1506"/>
    <x v="2"/>
    <x v="0"/>
    <s v="USD"/>
    <n v="1444405123"/>
    <n v="1439221123"/>
    <b v="0"/>
    <n v="50"/>
    <b v="0"/>
    <x v="38"/>
    <n v="7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105"/>
    <x v="2"/>
    <x v="5"/>
    <s v="CAD"/>
    <n v="1488495478"/>
    <n v="1485903478"/>
    <b v="0"/>
    <n v="2"/>
    <b v="0"/>
    <x v="38"/>
    <n v="5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2000"/>
    <n v="71"/>
    <x v="2"/>
    <x v="0"/>
    <s v="USD"/>
    <n v="1424920795"/>
    <n v="1422328795"/>
    <b v="0"/>
    <n v="3"/>
    <b v="0"/>
    <x v="38"/>
    <n v="4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2000"/>
    <n v="11226"/>
    <x v="2"/>
    <x v="0"/>
    <s v="USD"/>
    <n v="1427040435"/>
    <n v="1424452035"/>
    <b v="0"/>
    <n v="27"/>
    <b v="0"/>
    <x v="38"/>
    <n v="56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"/>
    <n v="376"/>
    <x v="2"/>
    <x v="0"/>
    <s v="USD"/>
    <n v="1419644444"/>
    <n v="1414456844"/>
    <b v="0"/>
    <n v="7"/>
    <b v="0"/>
    <x v="38"/>
    <n v="19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2000"/>
    <n v="2103"/>
    <x v="2"/>
    <x v="0"/>
    <s v="USD"/>
    <n v="1442722891"/>
    <n v="1440130891"/>
    <b v="0"/>
    <n v="5"/>
    <b v="0"/>
    <x v="38"/>
    <n v="105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2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"/>
    <n v="56"/>
    <x v="2"/>
    <x v="0"/>
    <s v="USD"/>
    <n v="1409547600"/>
    <n v="1406986278"/>
    <b v="0"/>
    <n v="3"/>
    <b v="0"/>
    <x v="38"/>
    <n v="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2000"/>
    <n v="470"/>
    <x v="2"/>
    <x v="0"/>
    <s v="USD"/>
    <n v="1430851680"/>
    <n v="1428340931"/>
    <b v="0"/>
    <n v="6"/>
    <b v="0"/>
    <x v="38"/>
    <n v="24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000"/>
    <n v="610"/>
    <x v="2"/>
    <x v="0"/>
    <s v="USD"/>
    <n v="1443561159"/>
    <n v="1440969159"/>
    <b v="0"/>
    <n v="9"/>
    <b v="0"/>
    <x v="38"/>
    <n v="31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"/>
    <n v="50"/>
    <x v="2"/>
    <x v="13"/>
    <s v="EUR"/>
    <n v="1439827559"/>
    <n v="1434643559"/>
    <b v="0"/>
    <n v="3"/>
    <b v="0"/>
    <x v="38"/>
    <n v="3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125"/>
    <x v="2"/>
    <x v="0"/>
    <s v="USD"/>
    <n v="1482294990"/>
    <n v="1477107390"/>
    <b v="0"/>
    <n v="2"/>
    <b v="0"/>
    <x v="38"/>
    <n v="6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2000"/>
    <n v="126"/>
    <x v="2"/>
    <x v="0"/>
    <s v="USD"/>
    <n v="1420724460"/>
    <n v="1418046247"/>
    <b v="0"/>
    <n v="3"/>
    <b v="0"/>
    <x v="38"/>
    <n v="6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000"/>
    <n v="5854"/>
    <x v="2"/>
    <x v="0"/>
    <s v="USD"/>
    <n v="1468029540"/>
    <n v="1465304483"/>
    <b v="0"/>
    <n v="45"/>
    <b v="0"/>
    <x v="38"/>
    <n v="293"/>
    <n v="130.09"/>
    <x v="1"/>
    <x v="38"/>
  </r>
  <r>
    <n v="3090"/>
    <s v="Save the Stage"/>
    <s v="To create a space by restoring a historic church in Burlington, Ky where community theater, dance and music and art can be performed."/>
    <n v="2000"/>
    <n v="11432"/>
    <x v="2"/>
    <x v="0"/>
    <s v="USD"/>
    <n v="1430505545"/>
    <n v="1425325145"/>
    <b v="0"/>
    <n v="9"/>
    <b v="0"/>
    <x v="38"/>
    <n v="572"/>
    <n v="1270.22"/>
    <x v="1"/>
    <x v="38"/>
  </r>
  <r>
    <n v="3091"/>
    <s v="Bustduck Theatre"/>
    <s v="Roanoke, Virginia's first long-form improv theatre company. Producing improv and scripted theatre, with a dynamic training program."/>
    <n v="2000"/>
    <n v="796"/>
    <x v="2"/>
    <x v="0"/>
    <s v="USD"/>
    <n v="1471214743"/>
    <n v="1468622743"/>
    <b v="0"/>
    <n v="9"/>
    <b v="0"/>
    <x v="38"/>
    <n v="40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2000"/>
    <n v="1183.19"/>
    <x v="2"/>
    <x v="0"/>
    <s v="USD"/>
    <n v="1444946400"/>
    <n v="1441723912"/>
    <b v="0"/>
    <n v="21"/>
    <b v="0"/>
    <x v="38"/>
    <n v="59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2000"/>
    <n v="910"/>
    <x v="2"/>
    <x v="5"/>
    <s v="CAD"/>
    <n v="1401595140"/>
    <n v="1398980941"/>
    <b v="0"/>
    <n v="17"/>
    <b v="0"/>
    <x v="38"/>
    <n v="46"/>
    <n v="53.53"/>
    <x v="1"/>
    <x v="38"/>
  </r>
  <r>
    <n v="3094"/>
    <s v="Nothing Up My Sleeves Tour: Summer 2016"/>
    <s v="This is a Kickstarter to help with the start up costs for Illusionist, Chris Lengyel's Summer 2016 Tour!"/>
    <n v="2000"/>
    <n v="25"/>
    <x v="2"/>
    <x v="0"/>
    <s v="USD"/>
    <n v="1442775956"/>
    <n v="1437591956"/>
    <b v="0"/>
    <n v="1"/>
    <b v="0"/>
    <x v="38"/>
    <n v="1"/>
    <n v="25"/>
    <x v="1"/>
    <x v="38"/>
  </r>
  <r>
    <n v="3095"/>
    <s v="The Old Howard Theatre Company"/>
    <s v="We are a small theatre company looking to provide world class theatre to the working class in the Greater New York area."/>
    <n v="2000"/>
    <n v="50"/>
    <x v="2"/>
    <x v="0"/>
    <s v="USD"/>
    <n v="1470011780"/>
    <n v="1464827780"/>
    <b v="0"/>
    <n v="1"/>
    <b v="0"/>
    <x v="38"/>
    <n v="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"/>
    <n v="795"/>
    <x v="2"/>
    <x v="0"/>
    <s v="USD"/>
    <n v="1432151326"/>
    <n v="1429559326"/>
    <b v="0"/>
    <n v="14"/>
    <b v="0"/>
    <x v="38"/>
    <n v="40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2000"/>
    <n v="1715"/>
    <x v="2"/>
    <x v="1"/>
    <s v="GBP"/>
    <n v="1475848800"/>
    <n v="1474027501"/>
    <b v="0"/>
    <n v="42"/>
    <b v="0"/>
    <x v="38"/>
    <n v="86"/>
    <n v="40.83"/>
    <x v="1"/>
    <x v="38"/>
  </r>
  <r>
    <n v="3098"/>
    <s v="The Enchanted Cottage"/>
    <s v="A magical space, full of fairytale favorites, designed to make each individual have a unique experience; children's dreams made real."/>
    <n v="2000"/>
    <n v="1758"/>
    <x v="2"/>
    <x v="0"/>
    <s v="USD"/>
    <n v="1454890620"/>
    <n v="1450724449"/>
    <b v="0"/>
    <n v="27"/>
    <b v="0"/>
    <x v="38"/>
    <n v="88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2000"/>
    <n v="1827"/>
    <x v="2"/>
    <x v="0"/>
    <s v="USD"/>
    <n v="1413816975"/>
    <n v="1411224975"/>
    <b v="0"/>
    <n v="13"/>
    <b v="0"/>
    <x v="38"/>
    <n v="91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000"/>
    <n v="300"/>
    <x v="2"/>
    <x v="6"/>
    <s v="EUR"/>
    <n v="1437033360"/>
    <n v="1434445937"/>
    <b v="0"/>
    <n v="12"/>
    <b v="0"/>
    <x v="38"/>
    <n v="15"/>
    <n v="25"/>
    <x v="1"/>
    <x v="38"/>
  </r>
  <r>
    <n v="3102"/>
    <s v="Theatre Bath Bus"/>
    <s v="Imagine being able to take a performance anywhere! Meet the Theatre Bath Bus - a magical performance space where anything is possible."/>
    <n v="2000"/>
    <n v="6258"/>
    <x v="2"/>
    <x v="1"/>
    <s v="GBP"/>
    <n v="1471939818"/>
    <n v="1467619818"/>
    <b v="0"/>
    <n v="90"/>
    <b v="0"/>
    <x v="38"/>
    <n v="313"/>
    <n v="69.53"/>
    <x v="1"/>
    <x v="38"/>
  </r>
  <r>
    <n v="3103"/>
    <s v="Professional Venue for local artists!!"/>
    <s v="Creating a place for local artists to perform, at substantially less cost for them"/>
    <n v="2000"/>
    <n v="11"/>
    <x v="2"/>
    <x v="0"/>
    <s v="USD"/>
    <n v="1434080706"/>
    <n v="1428896706"/>
    <b v="0"/>
    <n v="2"/>
    <b v="0"/>
    <x v="38"/>
    <n v="1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2000"/>
    <n v="1185"/>
    <x v="2"/>
    <x v="2"/>
    <s v="AUD"/>
    <n v="1422928800"/>
    <n v="1420235311"/>
    <b v="0"/>
    <n v="5"/>
    <b v="0"/>
    <x v="38"/>
    <n v="59"/>
    <n v="237"/>
    <x v="1"/>
    <x v="38"/>
  </r>
  <r>
    <n v="3105"/>
    <s v="Paddock School Theater Improvement"/>
    <s v="My hope is to raise $5845 and replace old stained and mismatched border curtains, cyclorama curtain, and backdrop."/>
    <n v="2000"/>
    <n v="2476"/>
    <x v="2"/>
    <x v="0"/>
    <s v="USD"/>
    <n v="1413694800"/>
    <n v="1408986916"/>
    <b v="0"/>
    <n v="31"/>
    <b v="0"/>
    <x v="38"/>
    <n v="124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2000"/>
    <n v="41"/>
    <x v="2"/>
    <x v="1"/>
    <s v="GBP"/>
    <n v="1442440800"/>
    <n v="1440497876"/>
    <b v="0"/>
    <n v="4"/>
    <b v="0"/>
    <x v="38"/>
    <n v="2"/>
    <n v="10.25"/>
    <x v="1"/>
    <x v="38"/>
  </r>
  <r>
    <n v="3107"/>
    <s v="Creating Cabaret"/>
    <s v="When opportunity knocks, we answer!  Help expand the ravishingly talented troupe into a new and exciting market and venue!"/>
    <n v="2000"/>
    <n v="7905"/>
    <x v="2"/>
    <x v="0"/>
    <s v="USD"/>
    <n v="1431372751"/>
    <n v="1430767951"/>
    <b v="0"/>
    <n v="29"/>
    <b v="0"/>
    <x v="38"/>
    <n v="395"/>
    <n v="272.58999999999997"/>
    <x v="1"/>
    <x v="38"/>
  </r>
  <r>
    <n v="3108"/>
    <s v="Funding a home for our Children's Theater"/>
    <s v="We need a permanent home for the theater!"/>
    <n v="2000"/>
    <n v="26"/>
    <x v="2"/>
    <x v="0"/>
    <s v="USD"/>
    <n v="1430234394"/>
    <n v="1425053994"/>
    <b v="0"/>
    <n v="2"/>
    <b v="0"/>
    <x v="38"/>
    <n v="1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000"/>
    <n v="6633"/>
    <x v="2"/>
    <x v="0"/>
    <s v="USD"/>
    <n v="1409194810"/>
    <n v="1406170810"/>
    <b v="0"/>
    <n v="114"/>
    <b v="0"/>
    <x v="38"/>
    <n v="332"/>
    <n v="58.18"/>
    <x v="1"/>
    <x v="38"/>
  </r>
  <r>
    <n v="3110"/>
    <s v="Hip Justice Catmunity Center"/>
    <s v="Cat People Unite! It's time we get a space of our own to relax, socialize and learn! Join the Catmunity!"/>
    <n v="2000"/>
    <n v="10"/>
    <x v="2"/>
    <x v="0"/>
    <s v="USD"/>
    <n v="1487465119"/>
    <n v="1484009119"/>
    <b v="0"/>
    <n v="1"/>
    <b v="0"/>
    <x v="38"/>
    <n v="1"/>
    <n v="10"/>
    <x v="1"/>
    <x v="38"/>
  </r>
  <r>
    <n v="3111"/>
    <s v="All Puppet Players Need a Home"/>
    <s v="Help All Puppet Players perform it's 2015 season in a beautiful 200 seat theater for an entire year."/>
    <n v="2000"/>
    <n v="5328"/>
    <x v="2"/>
    <x v="0"/>
    <s v="USD"/>
    <n v="1412432220"/>
    <n v="1409753820"/>
    <b v="0"/>
    <n v="76"/>
    <b v="0"/>
    <x v="38"/>
    <n v="266"/>
    <n v="70.11"/>
    <x v="1"/>
    <x v="38"/>
  </r>
  <r>
    <n v="3112"/>
    <s v="Kids Zone start up"/>
    <s v="Children only have a short period of time to live care free, play hard, get dirty, I want to help every child in my Town play everyday."/>
    <n v="2000"/>
    <n v="521"/>
    <x v="2"/>
    <x v="0"/>
    <s v="USD"/>
    <n v="1477968934"/>
    <n v="1472784934"/>
    <b v="0"/>
    <n v="9"/>
    <b v="0"/>
    <x v="38"/>
    <n v="26"/>
    <n v="57.89"/>
    <x v="1"/>
    <x v="38"/>
  </r>
  <r>
    <n v="3113"/>
    <s v="The Shamrock Drafthouse Theater"/>
    <s v="An arts and craft beer theater showcasing local talent, locally crafted beer and providing performance and rehearsal space."/>
    <n v="2000"/>
    <n v="4635"/>
    <x v="2"/>
    <x v="0"/>
    <s v="USD"/>
    <n v="1429291982"/>
    <n v="1426699982"/>
    <b v="0"/>
    <n v="37"/>
    <b v="0"/>
    <x v="38"/>
    <n v="232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2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2000"/>
    <n v="300"/>
    <x v="2"/>
    <x v="11"/>
    <s v="SEK"/>
    <n v="1465123427"/>
    <n v="1462531427"/>
    <b v="0"/>
    <n v="1"/>
    <b v="0"/>
    <x v="38"/>
    <n v="15"/>
    <n v="300"/>
    <x v="1"/>
    <x v="38"/>
  </r>
  <r>
    <n v="3116"/>
    <s v="CoreCon Asylum"/>
    <s v="Creating a consuite for CoreCon. A focus on the insanity of asylums and early medical practices from history."/>
    <n v="2000"/>
    <n v="430"/>
    <x v="2"/>
    <x v="0"/>
    <s v="USD"/>
    <n v="1427890925"/>
    <n v="1426681325"/>
    <b v="0"/>
    <n v="10"/>
    <b v="0"/>
    <x v="38"/>
    <n v="22"/>
    <n v="43"/>
    <x v="1"/>
    <x v="38"/>
  </r>
  <r>
    <n v="3117"/>
    <s v="Cowes and The Sea"/>
    <s v="Performing Arts workshops, for young people aged 5 -16, exploring how the sea has shaped Cowes as a settlement."/>
    <n v="2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2000"/>
    <n v="1550"/>
    <x v="2"/>
    <x v="11"/>
    <s v="SEK"/>
    <n v="1467473723"/>
    <n v="1465832123"/>
    <b v="0"/>
    <n v="2"/>
    <b v="0"/>
    <x v="38"/>
    <n v="78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2000"/>
    <n v="128"/>
    <x v="2"/>
    <x v="9"/>
    <s v="EUR"/>
    <n v="1462484196"/>
    <n v="1457303796"/>
    <b v="0"/>
    <n v="10"/>
    <b v="0"/>
    <x v="38"/>
    <n v="6"/>
    <n v="12.8"/>
    <x v="1"/>
    <x v="38"/>
  </r>
  <r>
    <n v="3121"/>
    <s v="Ant Farm Theatre Project (Canceled)"/>
    <s v="I going to build a theatre for a local ant farm so that Ants can put on their theatre productions."/>
    <n v="20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2000"/>
    <n v="116"/>
    <x v="1"/>
    <x v="0"/>
    <s v="USD"/>
    <n v="1478733732"/>
    <n v="1478298132"/>
    <b v="0"/>
    <n v="2"/>
    <b v="0"/>
    <x v="38"/>
    <n v="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2000"/>
    <n v="85192"/>
    <x v="1"/>
    <x v="0"/>
    <s v="USD"/>
    <n v="1468108198"/>
    <n v="1465516198"/>
    <b v="0"/>
    <n v="348"/>
    <b v="0"/>
    <x v="38"/>
    <n v="4260"/>
    <n v="244.8"/>
    <x v="1"/>
    <x v="38"/>
  </r>
  <r>
    <n v="3124"/>
    <s v="Theater &amp; Arts &amp; Day Care (Canceled)"/>
    <s v="A place where kids/ teens' dreams come true, and one finds there home without sparkly red shoes!"/>
    <n v="2000"/>
    <n v="26"/>
    <x v="1"/>
    <x v="0"/>
    <s v="USD"/>
    <n v="1422902601"/>
    <n v="1417718601"/>
    <b v="0"/>
    <n v="4"/>
    <b v="0"/>
    <x v="38"/>
    <n v="1"/>
    <n v="6.5"/>
    <x v="1"/>
    <x v="38"/>
  </r>
  <r>
    <n v="3125"/>
    <s v="N/A (Canceled)"/>
    <s v="N/A"/>
    <n v="2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000"/>
    <n v="1040"/>
    <x v="1"/>
    <x v="0"/>
    <s v="USD"/>
    <n v="1459121162"/>
    <n v="1456532762"/>
    <b v="0"/>
    <n v="17"/>
    <b v="0"/>
    <x v="38"/>
    <n v="52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2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2000"/>
    <n v="16291"/>
    <x v="3"/>
    <x v="0"/>
    <s v="USD"/>
    <n v="1489690141"/>
    <n v="1487101741"/>
    <b v="0"/>
    <n v="117"/>
    <b v="0"/>
    <x v="6"/>
    <n v="815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200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2000"/>
    <n v="375"/>
    <x v="3"/>
    <x v="0"/>
    <s v="USD"/>
    <n v="1492145940"/>
    <n v="1489504916"/>
    <b v="0"/>
    <n v="4"/>
    <b v="0"/>
    <x v="6"/>
    <n v="19"/>
    <n v="93.75"/>
    <x v="1"/>
    <x v="6"/>
  </r>
  <r>
    <n v="3131"/>
    <s v="SNAKE EYES"/>
    <s v="A Staged Reading of &quot;Snake Eyes,&quot; a new play by Alex Rafala"/>
    <n v="2000"/>
    <n v="645"/>
    <x v="3"/>
    <x v="0"/>
    <s v="USD"/>
    <n v="1491656045"/>
    <n v="1489067645"/>
    <b v="0"/>
    <n v="12"/>
    <b v="0"/>
    <x v="6"/>
    <n v="32"/>
    <n v="53.75"/>
    <x v="1"/>
    <x v="6"/>
  </r>
  <r>
    <n v="3132"/>
    <s v="A Bite of a Snake Play"/>
    <s v="Smells Like Money, Drips Like Honey, Taste Like Mocha, Better Run AWAY"/>
    <n v="2000"/>
    <n v="10"/>
    <x v="3"/>
    <x v="0"/>
    <s v="USD"/>
    <n v="1492759460"/>
    <n v="1487579060"/>
    <b v="0"/>
    <n v="1"/>
    <b v="0"/>
    <x v="6"/>
    <n v="1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2000"/>
    <n v="540"/>
    <x v="3"/>
    <x v="1"/>
    <s v="GBP"/>
    <n v="1490358834"/>
    <n v="1487770434"/>
    <b v="0"/>
    <n v="16"/>
    <b v="0"/>
    <x v="6"/>
    <n v="27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2000"/>
    <n v="225"/>
    <x v="3"/>
    <x v="1"/>
    <s v="GBP"/>
    <n v="1490631419"/>
    <n v="1488820619"/>
    <b v="0"/>
    <n v="12"/>
    <b v="0"/>
    <x v="6"/>
    <n v="1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2000"/>
    <n v="162"/>
    <x v="3"/>
    <x v="0"/>
    <s v="USD"/>
    <n v="1491277121"/>
    <n v="1489376321"/>
    <b v="0"/>
    <n v="7"/>
    <b v="0"/>
    <x v="6"/>
    <n v="8"/>
    <n v="23.14"/>
    <x v="1"/>
    <x v="6"/>
  </r>
  <r>
    <n v="3136"/>
    <s v="Heroines"/>
    <s v="Help emberfly theatre put on their first production Heroines and pay our actors and creative team! Follow us @emberflytheatre"/>
    <n v="2000"/>
    <n v="639"/>
    <x v="3"/>
    <x v="1"/>
    <s v="GBP"/>
    <n v="1491001140"/>
    <n v="1487847954"/>
    <b v="0"/>
    <n v="22"/>
    <b v="0"/>
    <x v="6"/>
    <n v="32"/>
    <n v="29.05"/>
    <x v="1"/>
    <x v="6"/>
  </r>
  <r>
    <n v="3137"/>
    <s v="Richard III - Presented by REBATEnsemble/Theatre Off Jackson"/>
    <s v="Set in 1930s Chinatown, evocative of old world South Jackson Street during the Jazz era."/>
    <n v="20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2000"/>
    <n v="2700"/>
    <x v="3"/>
    <x v="14"/>
    <s v="MXN"/>
    <n v="1490416380"/>
    <n v="1487485760"/>
    <b v="0"/>
    <n v="6"/>
    <b v="0"/>
    <x v="6"/>
    <n v="13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2000"/>
    <n v="96"/>
    <x v="3"/>
    <x v="6"/>
    <s v="EUR"/>
    <n v="1491581703"/>
    <n v="1488993303"/>
    <b v="0"/>
    <n v="4"/>
    <b v="0"/>
    <x v="6"/>
    <n v="5"/>
    <n v="24"/>
    <x v="1"/>
    <x v="6"/>
  </r>
  <r>
    <n v="3141"/>
    <s v="GUTS: Black Comedy"/>
    <s v="We are a theatre society from the Groningen University in the Netherlands. _x000a_We would be more than happy for some help funding the play."/>
    <n v="2000"/>
    <n v="258"/>
    <x v="3"/>
    <x v="9"/>
    <s v="EUR"/>
    <n v="1492372800"/>
    <n v="1488823488"/>
    <b v="0"/>
    <n v="8"/>
    <b v="0"/>
    <x v="6"/>
    <n v="13"/>
    <n v="32.25"/>
    <x v="1"/>
    <x v="6"/>
  </r>
  <r>
    <n v="3142"/>
    <s v="The Pendulum Swings UK Theatre Tour/EdFringe"/>
    <s v="Our aim is to deliver a powerful piece of theatre to audiences across the UK, including Edinburgh Fringe (2017)."/>
    <n v="200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20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2000"/>
    <n v="7540"/>
    <x v="3"/>
    <x v="0"/>
    <s v="USD"/>
    <n v="1489903200"/>
    <n v="1488459307"/>
    <b v="0"/>
    <n v="30"/>
    <b v="0"/>
    <x v="6"/>
    <n v="377"/>
    <n v="251.33"/>
    <x v="1"/>
    <x v="6"/>
  </r>
  <r>
    <n v="3145"/>
    <s v="Arlington's 1st Dinner Theatre"/>
    <s v="Dominion Theatre Company is the first community dinner theatre  to be established in Arlington TX."/>
    <n v="2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2000"/>
    <n v="5250"/>
    <x v="3"/>
    <x v="14"/>
    <s v="MXN"/>
    <n v="1492356166"/>
    <n v="1488471766"/>
    <b v="0"/>
    <n v="12"/>
    <b v="0"/>
    <x v="6"/>
    <n v="263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"/>
    <n v="23505"/>
    <x v="0"/>
    <x v="0"/>
    <s v="USD"/>
    <n v="1415319355"/>
    <n v="1411859755"/>
    <b v="1"/>
    <n v="213"/>
    <b v="1"/>
    <x v="6"/>
    <n v="1175"/>
    <n v="110.35"/>
    <x v="1"/>
    <x v="6"/>
  </r>
  <r>
    <n v="3148"/>
    <s v="The Aurora Project: A Sci-Fi Epic by Bella Poynton"/>
    <s v="Help fund The Aurora Project, an immersive science fiction epic."/>
    <n v="2000"/>
    <n v="2361"/>
    <x v="0"/>
    <x v="0"/>
    <s v="USD"/>
    <n v="1412136000"/>
    <n v="1410278284"/>
    <b v="1"/>
    <n v="57"/>
    <b v="1"/>
    <x v="6"/>
    <n v="118"/>
    <n v="41.42"/>
    <x v="1"/>
    <x v="6"/>
  </r>
  <r>
    <n v="3149"/>
    <s v="Kafka on the Shore"/>
    <s v="A student led production at Northwestern U. of an adaptation by Frank Galati of the classic book Kafka on the Shore by Haruki Murakmi."/>
    <n v="2000"/>
    <n v="1300"/>
    <x v="0"/>
    <x v="0"/>
    <s v="USD"/>
    <n v="1354845600"/>
    <n v="1352766300"/>
    <b v="1"/>
    <n v="25"/>
    <b v="1"/>
    <x v="6"/>
    <n v="65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2000"/>
    <n v="3535"/>
    <x v="0"/>
    <x v="0"/>
    <s v="USD"/>
    <n v="1295928000"/>
    <n v="1288160403"/>
    <b v="1"/>
    <n v="104"/>
    <b v="1"/>
    <x v="6"/>
    <n v="177"/>
    <n v="33.99"/>
    <x v="1"/>
    <x v="6"/>
  </r>
  <r>
    <n v="3151"/>
    <s v="&quot;The Holiday Bug&quot; 2014 Puppet Show"/>
    <s v="A Multi-Media Puppet Show, with large cable control puppets to tell a hilarious story for all ages."/>
    <n v="2000"/>
    <n v="3514"/>
    <x v="0"/>
    <x v="0"/>
    <s v="USD"/>
    <n v="1410379774"/>
    <n v="1407787774"/>
    <b v="1"/>
    <n v="34"/>
    <b v="1"/>
    <x v="6"/>
    <n v="176"/>
    <n v="103.35"/>
    <x v="1"/>
    <x v="6"/>
  </r>
  <r>
    <n v="3152"/>
    <s v="'Gilead', an original theatre piece"/>
    <s v="'Gilead' is an original theatre piece inspired by Margaret Atwood's 'The Handmaid's Tale'. (Brighton Fringe 2014)"/>
    <n v="2000"/>
    <n v="2331"/>
    <x v="0"/>
    <x v="1"/>
    <s v="GBP"/>
    <n v="1383425367"/>
    <n v="1380833367"/>
    <b v="1"/>
    <n v="67"/>
    <b v="1"/>
    <x v="6"/>
    <n v="117"/>
    <n v="34.79"/>
    <x v="1"/>
    <x v="6"/>
  </r>
  <r>
    <n v="3153"/>
    <s v="Terminator the Second"/>
    <s v="A stage production of Terminator 2: Judgment Day, composed entirely of the words of William Shakespeare"/>
    <n v="2000"/>
    <n v="10067.5"/>
    <x v="0"/>
    <x v="0"/>
    <s v="USD"/>
    <n v="1304225940"/>
    <n v="1301542937"/>
    <b v="1"/>
    <n v="241"/>
    <b v="1"/>
    <x v="6"/>
    <n v="503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2000"/>
    <n v="7905"/>
    <x v="0"/>
    <x v="0"/>
    <s v="USD"/>
    <n v="1333310458"/>
    <n v="1330722058"/>
    <b v="1"/>
    <n v="123"/>
    <b v="1"/>
    <x v="6"/>
    <n v="395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2000"/>
    <n v="9425.23"/>
    <x v="0"/>
    <x v="1"/>
    <s v="GBP"/>
    <n v="1356004725"/>
    <n v="1353412725"/>
    <b v="1"/>
    <n v="302"/>
    <b v="1"/>
    <x v="6"/>
    <n v="471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2000"/>
    <n v="5600"/>
    <x v="0"/>
    <x v="0"/>
    <s v="USD"/>
    <n v="1338591144"/>
    <n v="1335567144"/>
    <b v="1"/>
    <n v="89"/>
    <b v="1"/>
    <x v="6"/>
    <n v="280"/>
    <n v="62.92"/>
    <x v="1"/>
    <x v="6"/>
  </r>
  <r>
    <n v="3157"/>
    <s v="Summer FourPlay"/>
    <s v="Four Directors.  Four One Acts.  Four Genres.  For You."/>
    <n v="2000"/>
    <n v="4040"/>
    <x v="0"/>
    <x v="0"/>
    <s v="USD"/>
    <n v="1405746000"/>
    <n v="1404932105"/>
    <b v="1"/>
    <n v="41"/>
    <b v="1"/>
    <x v="6"/>
    <n v="202"/>
    <n v="98.54"/>
    <x v="1"/>
    <x v="6"/>
  </r>
  <r>
    <n v="3158"/>
    <s v="Nursery Crimes"/>
    <s v="A 40s crime-noir play using nursery rhyme characters."/>
    <n v="2000"/>
    <n v="5700"/>
    <x v="0"/>
    <x v="0"/>
    <s v="USD"/>
    <n v="1374523752"/>
    <n v="1371931752"/>
    <b v="1"/>
    <n v="69"/>
    <b v="1"/>
    <x v="6"/>
    <n v="285"/>
    <n v="82.61"/>
    <x v="1"/>
    <x v="6"/>
  </r>
  <r>
    <n v="3159"/>
    <s v="Waxwing: A New Play"/>
    <s v="WAXWING is an exciting new world premiere of mythic (perhaps even apocalyptic!) proportions."/>
    <n v="2000"/>
    <n v="2002.22"/>
    <x v="0"/>
    <x v="0"/>
    <s v="USD"/>
    <n v="1326927600"/>
    <n v="1323221761"/>
    <b v="1"/>
    <n v="52"/>
    <b v="1"/>
    <x v="6"/>
    <n v="100"/>
    <n v="38.5"/>
    <x v="1"/>
    <x v="6"/>
  </r>
  <r>
    <n v="3160"/>
    <s v="We Play Chekhov"/>
    <s v="Two stories by Anton Chekhov adapted for the stage and performed back-to-back in a stunning live theatrical performance."/>
    <n v="2000"/>
    <n v="4569"/>
    <x v="0"/>
    <x v="0"/>
    <s v="USD"/>
    <n v="1407905940"/>
    <n v="1405923687"/>
    <b v="1"/>
    <n v="57"/>
    <b v="1"/>
    <x v="6"/>
    <n v="228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2000"/>
    <n v="5086"/>
    <x v="0"/>
    <x v="0"/>
    <s v="USD"/>
    <n v="1404698400"/>
    <n v="1402331262"/>
    <b v="1"/>
    <n v="63"/>
    <b v="1"/>
    <x v="6"/>
    <n v="254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2000"/>
    <n v="14450"/>
    <x v="0"/>
    <x v="0"/>
    <s v="USD"/>
    <n v="1402855525"/>
    <n v="1400263525"/>
    <b v="1"/>
    <n v="72"/>
    <b v="1"/>
    <x v="6"/>
    <n v="723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000"/>
    <n v="2669"/>
    <x v="0"/>
    <x v="0"/>
    <s v="USD"/>
    <n v="1402341615"/>
    <n v="1399490415"/>
    <b v="1"/>
    <n v="71"/>
    <b v="1"/>
    <x v="6"/>
    <n v="133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2000"/>
    <n v="1220"/>
    <x v="0"/>
    <x v="0"/>
    <s v="USD"/>
    <n v="1304395140"/>
    <n v="1302493760"/>
    <b v="1"/>
    <n v="21"/>
    <b v="1"/>
    <x v="6"/>
    <n v="61"/>
    <n v="58.1"/>
    <x v="1"/>
    <x v="6"/>
  </r>
  <r>
    <n v="3166"/>
    <s v="Verdigris - A Play by Jim Beaver"/>
    <s v="VERDIGRIS: A play written by Jim Beaver, star of Supernatural and Deadwood, opening March 2015 at Theatre West in Los Angeles."/>
    <n v="2000"/>
    <n v="56079.83"/>
    <x v="0"/>
    <x v="0"/>
    <s v="USD"/>
    <n v="1416988740"/>
    <n v="1414514153"/>
    <b v="1"/>
    <n v="930"/>
    <b v="1"/>
    <x v="6"/>
    <n v="2804"/>
    <n v="60.3"/>
    <x v="1"/>
    <x v="6"/>
  </r>
  <r>
    <n v="3167"/>
    <s v="Destiny is Judd Nelson: a new play at FringeNYC"/>
    <s v="What is destiny? Explore it with us this August at FringeNYC."/>
    <n v="2000"/>
    <n v="3485"/>
    <x v="0"/>
    <x v="0"/>
    <s v="USD"/>
    <n v="1406952781"/>
    <n v="1405743181"/>
    <b v="1"/>
    <n v="55"/>
    <b v="1"/>
    <x v="6"/>
    <n v="174"/>
    <n v="63.36"/>
    <x v="1"/>
    <x v="6"/>
  </r>
  <r>
    <n v="3168"/>
    <s v="Cosmicomics"/>
    <s v="A dazzling aerial show that brings to life the whimsical and romantic short stories of beloved fantasy author Italo Calvino."/>
    <n v="2000"/>
    <n v="3105"/>
    <x v="0"/>
    <x v="0"/>
    <s v="USD"/>
    <n v="1402696800"/>
    <n v="1399948353"/>
    <b v="1"/>
    <n v="61"/>
    <b v="1"/>
    <x v="6"/>
    <n v="155"/>
    <n v="50.9"/>
    <x v="1"/>
    <x v="6"/>
  </r>
  <r>
    <n v="3169"/>
    <s v="The Window"/>
    <s v="We're bringing The Window to the Cherry Lane Theater in January 2014."/>
    <n v="2000"/>
    <n v="8241"/>
    <x v="0"/>
    <x v="0"/>
    <s v="USD"/>
    <n v="1386910740"/>
    <n v="1384364561"/>
    <b v="1"/>
    <n v="82"/>
    <b v="1"/>
    <x v="6"/>
    <n v="412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2000"/>
    <n v="7617"/>
    <x v="0"/>
    <x v="1"/>
    <s v="GBP"/>
    <n v="1462545358"/>
    <n v="1459953358"/>
    <b v="1"/>
    <n v="117"/>
    <b v="1"/>
    <x v="6"/>
    <n v="38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2000"/>
    <n v="10300"/>
    <x v="0"/>
    <x v="0"/>
    <s v="USD"/>
    <n v="1411765492"/>
    <n v="1409173492"/>
    <b v="1"/>
    <n v="74"/>
    <b v="1"/>
    <x v="6"/>
    <n v="515"/>
    <n v="139.19"/>
    <x v="1"/>
    <x v="6"/>
  </r>
  <r>
    <n v="3174"/>
    <s v="A Race Redux"/>
    <s v="This adaptation uses the text of Oâ€™Neill to explore race, and asks the audience if stereotypes impact a characters guilt or innocence."/>
    <n v="2000"/>
    <n v="3034"/>
    <x v="0"/>
    <x v="0"/>
    <s v="USD"/>
    <n v="1408999508"/>
    <n v="1407789908"/>
    <b v="1"/>
    <n v="23"/>
    <b v="1"/>
    <x v="6"/>
    <n v="152"/>
    <n v="131.91"/>
    <x v="1"/>
    <x v="6"/>
  </r>
  <r>
    <n v="3175"/>
    <s v="The Killing Room"/>
    <s v="One Year Lease Theater Company's world premiere theater production of THE KILLING ROOM, by playwright Daniel Keene, March 2011 in NYC."/>
    <n v="2000"/>
    <n v="5478"/>
    <x v="0"/>
    <x v="0"/>
    <s v="USD"/>
    <n v="1297977427"/>
    <n v="1292793427"/>
    <b v="1"/>
    <n v="60"/>
    <b v="1"/>
    <x v="6"/>
    <n v="274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2000"/>
    <n v="2182"/>
    <x v="0"/>
    <x v="0"/>
    <s v="USD"/>
    <n v="1376838000"/>
    <n v="1374531631"/>
    <b v="1"/>
    <n v="55"/>
    <b v="1"/>
    <x v="6"/>
    <n v="10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000"/>
    <n v="2935"/>
    <x v="0"/>
    <x v="0"/>
    <s v="USD"/>
    <n v="1403366409"/>
    <n v="1400774409"/>
    <b v="1"/>
    <n v="51"/>
    <b v="1"/>
    <x v="6"/>
    <n v="14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2000"/>
    <n v="2576"/>
    <x v="0"/>
    <x v="1"/>
    <s v="GBP"/>
    <n v="1405521075"/>
    <n v="1402929075"/>
    <b v="1"/>
    <n v="78"/>
    <b v="1"/>
    <x v="6"/>
    <n v="129"/>
    <n v="33.03"/>
    <x v="1"/>
    <x v="6"/>
  </r>
  <r>
    <n v="3179"/>
    <s v="I Do Wonder"/>
    <s v="A Sci-fi play in several vignettes that will narrate an alternate history in the mid-20th century."/>
    <n v="2000"/>
    <n v="4794.82"/>
    <x v="0"/>
    <x v="0"/>
    <s v="USD"/>
    <n v="1367859071"/>
    <n v="1365699071"/>
    <b v="1"/>
    <n v="62"/>
    <b v="1"/>
    <x v="6"/>
    <n v="240"/>
    <n v="77.34"/>
    <x v="1"/>
    <x v="6"/>
  </r>
  <r>
    <n v="3180"/>
    <s v="Glass Mountain: An Original Fairytale"/>
    <s v="A new tale of witches, fairies, cat-hunters and and bone-boilers from London theatre company Broken Glass."/>
    <n v="2000"/>
    <n v="1437"/>
    <x v="0"/>
    <x v="1"/>
    <s v="GBP"/>
    <n v="1403258049"/>
    <n v="1400666049"/>
    <b v="1"/>
    <n v="45"/>
    <b v="1"/>
    <x v="6"/>
    <n v="72"/>
    <n v="31.93"/>
    <x v="1"/>
    <x v="6"/>
  </r>
  <r>
    <n v="3181"/>
    <s v="ENDURING SONG"/>
    <s v="ENDURING SONG by award-winning Bear Trap Theatre, is a sweeping historical epic about love, loss and family set in the First Crusade."/>
    <n v="2000"/>
    <n v="545"/>
    <x v="0"/>
    <x v="1"/>
    <s v="GBP"/>
    <n v="1402848000"/>
    <n v="1400570787"/>
    <b v="1"/>
    <n v="15"/>
    <b v="1"/>
    <x v="6"/>
    <n v="27"/>
    <n v="36.33"/>
    <x v="1"/>
    <x v="6"/>
  </r>
  <r>
    <n v="3182"/>
    <s v="A Thought in Three Parts"/>
    <s v="FRANK, a newborn company, presents Wallace Shawn's famously unproduced,&quot;A Thought in Three Parts.&quot;_x000a_Be FRANK with us!"/>
    <n v="2000"/>
    <n v="7062"/>
    <x v="0"/>
    <x v="0"/>
    <s v="USD"/>
    <n v="1328029200"/>
    <n v="1323211621"/>
    <b v="1"/>
    <n v="151"/>
    <b v="1"/>
    <x v="6"/>
    <n v="353"/>
    <n v="46.77"/>
    <x v="1"/>
    <x v="6"/>
  </r>
  <r>
    <n v="3183"/>
    <s v="The Seagull on The River"/>
    <s v="Anton Chekhov's The Seagull. An outdoor Amphitheater in Manhattan. Trees. A River. Daybreak."/>
    <n v="2000"/>
    <n v="2725"/>
    <x v="0"/>
    <x v="0"/>
    <s v="USD"/>
    <n v="1377284669"/>
    <n v="1375729469"/>
    <b v="1"/>
    <n v="68"/>
    <b v="1"/>
    <x v="6"/>
    <n v="136"/>
    <n v="40.07"/>
    <x v="1"/>
    <x v="6"/>
  </r>
  <r>
    <n v="3184"/>
    <s v="Equus at Frenetic Theatre"/>
    <s v="Equus is the story of a psychiatrist treating a teenaged boy who blinds six horses with a metal spike."/>
    <n v="2000"/>
    <n v="4610"/>
    <x v="0"/>
    <x v="0"/>
    <s v="USD"/>
    <n v="1404258631"/>
    <n v="1401666631"/>
    <b v="1"/>
    <n v="46"/>
    <b v="1"/>
    <x v="6"/>
    <n v="231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999"/>
    <n v="1000"/>
    <x v="0"/>
    <x v="1"/>
    <s v="GBP"/>
    <n v="1405553241"/>
    <n v="1404948441"/>
    <b v="1"/>
    <n v="24"/>
    <b v="1"/>
    <x v="6"/>
    <n v="50"/>
    <n v="41.67"/>
    <x v="1"/>
    <x v="6"/>
  </r>
  <r>
    <n v="3186"/>
    <s v="Honest"/>
    <s v="Honest is an exciting and dark new play by Bristol based writer Alice Nicholas, touring the South of England and London this October."/>
    <n v="1964.47"/>
    <n v="3270"/>
    <x v="0"/>
    <x v="1"/>
    <s v="GBP"/>
    <n v="1410901200"/>
    <n v="1408313438"/>
    <b v="1"/>
    <n v="70"/>
    <b v="1"/>
    <x v="6"/>
    <n v="166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960"/>
    <n v="17444"/>
    <x v="0"/>
    <x v="0"/>
    <s v="USD"/>
    <n v="1407167973"/>
    <n v="1405439973"/>
    <b v="1"/>
    <n v="244"/>
    <b v="1"/>
    <x v="6"/>
    <n v="890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1930"/>
    <n v="130"/>
    <x v="2"/>
    <x v="1"/>
    <s v="GBP"/>
    <n v="1433930302"/>
    <n v="1432115902"/>
    <b v="0"/>
    <n v="9"/>
    <b v="0"/>
    <x v="40"/>
    <n v="7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1900"/>
    <n v="6780"/>
    <x v="2"/>
    <x v="11"/>
    <s v="SEK"/>
    <n v="1432455532"/>
    <n v="1429863532"/>
    <b v="0"/>
    <n v="19"/>
    <b v="0"/>
    <x v="40"/>
    <n v="357"/>
    <n v="356.84"/>
    <x v="1"/>
    <x v="40"/>
  </r>
  <r>
    <n v="3190"/>
    <s v="Call It A Day Productions - THE LIFE"/>
    <s v="Call It A Day Productions is putting on their first full production in December and every little bit helps!"/>
    <n v="19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1900"/>
    <n v="151"/>
    <x v="2"/>
    <x v="0"/>
    <s v="USD"/>
    <n v="1471370869"/>
    <n v="1466186869"/>
    <b v="0"/>
    <n v="4"/>
    <b v="0"/>
    <x v="40"/>
    <n v="8"/>
    <n v="37.75"/>
    <x v="1"/>
    <x v="40"/>
  </r>
  <r>
    <n v="3192"/>
    <s v="Arts in Conflict"/>
    <s v="This project challenges social issues affecting young people in areas of deprivation within the Belfast area (Northern Ireland)."/>
    <n v="1897"/>
    <n v="102"/>
    <x v="2"/>
    <x v="1"/>
    <s v="GBP"/>
    <n v="1425160800"/>
    <n v="1421274859"/>
    <b v="0"/>
    <n v="8"/>
    <b v="0"/>
    <x v="40"/>
    <n v="5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1850"/>
    <n v="587"/>
    <x v="2"/>
    <x v="1"/>
    <s v="GBP"/>
    <n v="1424474056"/>
    <n v="1420586056"/>
    <b v="0"/>
    <n v="24"/>
    <b v="0"/>
    <x v="40"/>
    <n v="3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8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1800"/>
    <n v="2070"/>
    <x v="2"/>
    <x v="0"/>
    <s v="USD"/>
    <n v="1423750542"/>
    <n v="1421158542"/>
    <b v="0"/>
    <n v="39"/>
    <b v="0"/>
    <x v="40"/>
    <n v="115"/>
    <n v="53.08"/>
    <x v="1"/>
    <x v="40"/>
  </r>
  <r>
    <n v="3196"/>
    <s v="Our Modern Lives"/>
    <s v="Help five college students as they journey to bring their groundbreaking new musical &quot;Our Modern Lives&quot; to Broadway!"/>
    <n v="1800"/>
    <n v="1800"/>
    <x v="2"/>
    <x v="0"/>
    <s v="USD"/>
    <n v="1438437600"/>
    <n v="1433254875"/>
    <b v="0"/>
    <n v="6"/>
    <b v="0"/>
    <x v="40"/>
    <n v="100"/>
    <n v="300"/>
    <x v="1"/>
    <x v="40"/>
  </r>
  <r>
    <n v="3197"/>
    <s v="Mirror, mirror on the wall"/>
    <s v="This years most important stage project for young artists in our region. www.ungespor.no"/>
    <n v="1800"/>
    <n v="1145"/>
    <x v="2"/>
    <x v="10"/>
    <s v="NOK"/>
    <n v="1423050618"/>
    <n v="1420458618"/>
    <b v="0"/>
    <n v="4"/>
    <b v="0"/>
    <x v="40"/>
    <n v="64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1800"/>
    <n v="110"/>
    <x v="2"/>
    <x v="8"/>
    <s v="DKK"/>
    <n v="1424081477"/>
    <n v="1420798277"/>
    <b v="0"/>
    <n v="3"/>
    <b v="0"/>
    <x v="40"/>
    <n v="6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1800"/>
    <n v="2608"/>
    <x v="2"/>
    <x v="0"/>
    <s v="USD"/>
    <n v="1410037200"/>
    <n v="1407435418"/>
    <b v="0"/>
    <n v="53"/>
    <b v="0"/>
    <x v="40"/>
    <n v="145"/>
    <n v="49.21"/>
    <x v="1"/>
    <x v="40"/>
  </r>
  <r>
    <n v="3200"/>
    <s v="ROAD TO THE KINGDOM"/>
    <s v="An extremely unique musical play with an exciting, fun filled, dramatic twist. You will discover what lies ahead on the Road to Kingdom"/>
    <n v="18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18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1800"/>
    <n v="2726"/>
    <x v="2"/>
    <x v="0"/>
    <s v="USD"/>
    <n v="1450072740"/>
    <n v="1445027346"/>
    <b v="0"/>
    <n v="25"/>
    <b v="0"/>
    <x v="40"/>
    <n v="151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800"/>
    <n v="250"/>
    <x v="2"/>
    <x v="0"/>
    <s v="USD"/>
    <n v="1443224622"/>
    <n v="1440632622"/>
    <b v="0"/>
    <n v="6"/>
    <b v="0"/>
    <x v="40"/>
    <n v="14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18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1800"/>
    <n v="273"/>
    <x v="2"/>
    <x v="1"/>
    <s v="GBP"/>
    <n v="1430470772"/>
    <n v="1427878772"/>
    <b v="0"/>
    <n v="12"/>
    <b v="0"/>
    <x v="40"/>
    <n v="15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175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1750"/>
    <n v="2550"/>
    <x v="2"/>
    <x v="0"/>
    <s v="USD"/>
    <n v="1429767607"/>
    <n v="1424587207"/>
    <b v="0"/>
    <n v="36"/>
    <b v="0"/>
    <x v="40"/>
    <n v="1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1750"/>
    <n v="5175"/>
    <x v="0"/>
    <x v="0"/>
    <s v="USD"/>
    <n v="1406557877"/>
    <n v="1404743477"/>
    <b v="1"/>
    <n v="82"/>
    <b v="1"/>
    <x v="6"/>
    <n v="296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1750"/>
    <n v="11335.7"/>
    <x v="0"/>
    <x v="0"/>
    <s v="USD"/>
    <n v="1403305200"/>
    <n v="1400512658"/>
    <b v="1"/>
    <n v="226"/>
    <b v="1"/>
    <x v="6"/>
    <n v="648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1750"/>
    <n v="3773"/>
    <x v="0"/>
    <x v="0"/>
    <s v="USD"/>
    <n v="1338523140"/>
    <n v="1334442519"/>
    <b v="1"/>
    <n v="60"/>
    <b v="1"/>
    <x v="6"/>
    <n v="21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1750"/>
    <n v="27541"/>
    <x v="0"/>
    <x v="0"/>
    <s v="USD"/>
    <n v="1408068000"/>
    <n v="1405346680"/>
    <b v="1"/>
    <n v="322"/>
    <b v="1"/>
    <x v="6"/>
    <n v="1574"/>
    <n v="85.53"/>
    <x v="1"/>
    <x v="6"/>
  </r>
  <r>
    <n v="3212"/>
    <s v="Campo Maldito"/>
    <s v="Help us bring our production of Campo Maldito to New York AND San Francisco!"/>
    <n v="1750"/>
    <n v="5050"/>
    <x v="0"/>
    <x v="0"/>
    <s v="USD"/>
    <n v="1407524751"/>
    <n v="1404932751"/>
    <b v="1"/>
    <n v="94"/>
    <b v="1"/>
    <x v="6"/>
    <n v="289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1750"/>
    <n v="6007"/>
    <x v="0"/>
    <x v="1"/>
    <s v="GBP"/>
    <n v="1437934759"/>
    <n v="1434478759"/>
    <b v="1"/>
    <n v="47"/>
    <b v="1"/>
    <x v="6"/>
    <n v="343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700"/>
    <n v="12256"/>
    <x v="0"/>
    <x v="1"/>
    <s v="GBP"/>
    <n v="1452038100"/>
    <n v="1448823673"/>
    <b v="1"/>
    <n v="115"/>
    <b v="1"/>
    <x v="6"/>
    <n v="72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1700"/>
    <n v="35123"/>
    <x v="0"/>
    <x v="0"/>
    <s v="USD"/>
    <n v="1441857540"/>
    <n v="1438617471"/>
    <b v="1"/>
    <n v="134"/>
    <b v="1"/>
    <x v="6"/>
    <n v="2066"/>
    <n v="262.11"/>
    <x v="1"/>
    <x v="6"/>
  </r>
  <r>
    <n v="3216"/>
    <s v="BRUTE"/>
    <s v="Brute (winner of the 2015 IdeasTap Underbelly Award) is new writing based on the true story of a rather twisted, horrible schoolgirl."/>
    <n v="1700"/>
    <n v="2001"/>
    <x v="0"/>
    <x v="1"/>
    <s v="GBP"/>
    <n v="1436625000"/>
    <n v="1433934371"/>
    <b v="1"/>
    <n v="35"/>
    <b v="1"/>
    <x v="6"/>
    <n v="118"/>
    <n v="57.17"/>
    <x v="1"/>
    <x v="6"/>
  </r>
  <r>
    <n v="3217"/>
    <s v="Wake Up Call @ IRT Theater"/>
    <s v="Wake Up Call is a comedic play about a group of hotel employees working on Christmas Eve."/>
    <n v="1700"/>
    <n v="5221"/>
    <x v="0"/>
    <x v="0"/>
    <s v="USD"/>
    <n v="1478264784"/>
    <n v="1475672784"/>
    <b v="1"/>
    <n v="104"/>
    <b v="1"/>
    <x v="6"/>
    <n v="307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700"/>
    <n v="12252"/>
    <x v="0"/>
    <x v="1"/>
    <s v="GBP"/>
    <n v="1419984000"/>
    <n v="1417132986"/>
    <b v="1"/>
    <n v="184"/>
    <b v="1"/>
    <x v="6"/>
    <n v="721"/>
    <n v="66.59"/>
    <x v="1"/>
    <x v="6"/>
  </r>
  <r>
    <n v="3219"/>
    <s v="Eyes Closed - The First In-Dream Theater Experience"/>
    <s v="Eyes Closed is a collaborative play and docudrama about New Yorkers and their dreams."/>
    <n v="1680"/>
    <n v="20022"/>
    <x v="0"/>
    <x v="0"/>
    <s v="USD"/>
    <n v="1427063747"/>
    <n v="1424043347"/>
    <b v="1"/>
    <n v="119"/>
    <b v="1"/>
    <x v="6"/>
    <n v="1192"/>
    <n v="168.25"/>
    <x v="1"/>
    <x v="6"/>
  </r>
  <r>
    <n v="3220"/>
    <s v="Burners"/>
    <s v="A sci-fi thriller for the stage opening March 10 in Los Angeles."/>
    <n v="1650"/>
    <n v="15126"/>
    <x v="0"/>
    <x v="0"/>
    <s v="USD"/>
    <n v="1489352400"/>
    <n v="1486411204"/>
    <b v="1"/>
    <n v="59"/>
    <b v="1"/>
    <x v="6"/>
    <n v="917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1650"/>
    <n v="4137"/>
    <x v="0"/>
    <x v="1"/>
    <s v="GBP"/>
    <n v="1436114603"/>
    <n v="1433090603"/>
    <b v="1"/>
    <n v="113"/>
    <b v="1"/>
    <x v="6"/>
    <n v="251"/>
    <n v="36.61"/>
    <x v="1"/>
    <x v="6"/>
  </r>
  <r>
    <n v="3222"/>
    <s v="Shakespeare in ASL - and FREE for everyone"/>
    <s v="Shakespeare's classic re-imagined as a spoken and signed production for deaf and hearing audiences"/>
    <n v="1650"/>
    <n v="3120"/>
    <x v="0"/>
    <x v="0"/>
    <s v="USD"/>
    <n v="1445722140"/>
    <n v="1443016697"/>
    <b v="1"/>
    <n v="84"/>
    <b v="1"/>
    <x v="6"/>
    <n v="189"/>
    <n v="37.14"/>
    <x v="1"/>
    <x v="6"/>
  </r>
  <r>
    <n v="3223"/>
    <s v="Good People by David Lindsay-Abaire at Waterfront Playhouse"/>
    <s v="Bringing David Lindsay-Abaire's award-winning story of our times to the East Bay."/>
    <n v="1650"/>
    <n v="3395"/>
    <x v="0"/>
    <x v="0"/>
    <s v="USD"/>
    <n v="1440100976"/>
    <n v="1437508976"/>
    <b v="1"/>
    <n v="74"/>
    <b v="1"/>
    <x v="6"/>
    <n v="206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1600"/>
    <n v="30610"/>
    <x v="0"/>
    <x v="0"/>
    <s v="USD"/>
    <n v="1484024400"/>
    <n v="1479932713"/>
    <b v="1"/>
    <n v="216"/>
    <b v="1"/>
    <x v="6"/>
    <n v="191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1600"/>
    <n v="2047"/>
    <x v="0"/>
    <x v="0"/>
    <s v="USD"/>
    <n v="1464987600"/>
    <n v="1463145938"/>
    <b v="1"/>
    <n v="39"/>
    <b v="1"/>
    <x v="6"/>
    <n v="128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600"/>
    <n v="1250"/>
    <x v="0"/>
    <x v="1"/>
    <s v="GBP"/>
    <n v="1446213612"/>
    <n v="1443621612"/>
    <b v="1"/>
    <n v="21"/>
    <b v="1"/>
    <x v="6"/>
    <n v="78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600"/>
    <n v="1500"/>
    <x v="0"/>
    <x v="1"/>
    <s v="GBP"/>
    <n v="1484687436"/>
    <n v="1482095436"/>
    <b v="0"/>
    <n v="30"/>
    <b v="1"/>
    <x v="6"/>
    <n v="94"/>
    <n v="50"/>
    <x v="1"/>
    <x v="6"/>
  </r>
  <r>
    <n v="3228"/>
    <s v="Hear Me Roar: A Season of Powerful Women"/>
    <s v="A Season of Powerful Women. A Season of Defiance."/>
    <n v="1600"/>
    <n v="7164"/>
    <x v="0"/>
    <x v="0"/>
    <s v="USD"/>
    <n v="1450328340"/>
    <n v="1447606884"/>
    <b v="1"/>
    <n v="37"/>
    <b v="1"/>
    <x v="6"/>
    <n v="448"/>
    <n v="193.62"/>
    <x v="1"/>
    <x v="6"/>
  </r>
  <r>
    <n v="3229"/>
    <s v="The Seagull Project Presents: The Three Sisters"/>
    <s v="After electrifying audiences in Seattle and Tashkent, The Seagull Project embarks on a brand new journey."/>
    <n v="1600"/>
    <n v="21573"/>
    <x v="0"/>
    <x v="0"/>
    <s v="USD"/>
    <n v="1416470398"/>
    <n v="1413874798"/>
    <b v="1"/>
    <n v="202"/>
    <b v="1"/>
    <x v="6"/>
    <n v="134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1600"/>
    <n v="2857"/>
    <x v="0"/>
    <x v="0"/>
    <s v="USD"/>
    <n v="1412135940"/>
    <n v="1410840126"/>
    <b v="1"/>
    <n v="37"/>
    <b v="1"/>
    <x v="6"/>
    <n v="179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570.79"/>
    <n v="1610"/>
    <x v="0"/>
    <x v="0"/>
    <s v="USD"/>
    <n v="1460846347"/>
    <n v="1458254347"/>
    <b v="0"/>
    <n v="28"/>
    <b v="1"/>
    <x v="6"/>
    <n v="102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570"/>
    <n v="1312"/>
    <x v="0"/>
    <x v="0"/>
    <s v="USD"/>
    <n v="1462334340"/>
    <n v="1459711917"/>
    <b v="1"/>
    <n v="26"/>
    <b v="1"/>
    <x v="6"/>
    <n v="84"/>
    <n v="50.46"/>
    <x v="1"/>
    <x v="6"/>
  </r>
  <r>
    <n v="3233"/>
    <s v="64 Squares"/>
    <s v="64 Squares is an autobiographical one-man exploration of the internal chess game played to reconcile relationships."/>
    <n v="1551"/>
    <n v="5940"/>
    <x v="0"/>
    <x v="0"/>
    <s v="USD"/>
    <n v="1488482355"/>
    <n v="1485890355"/>
    <b v="0"/>
    <n v="61"/>
    <b v="1"/>
    <x v="6"/>
    <n v="383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1550"/>
    <n v="4015.71"/>
    <x v="0"/>
    <x v="1"/>
    <s v="GBP"/>
    <n v="1485991860"/>
    <n v="1483124208"/>
    <b v="0"/>
    <n v="115"/>
    <b v="1"/>
    <x v="6"/>
    <n v="259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"/>
    <n v="15481"/>
    <x v="0"/>
    <x v="0"/>
    <s v="USD"/>
    <n v="1467361251"/>
    <n v="1464769251"/>
    <b v="1"/>
    <n v="181"/>
    <b v="1"/>
    <x v="6"/>
    <n v="1032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1500"/>
    <n v="20120"/>
    <x v="0"/>
    <x v="0"/>
    <s v="USD"/>
    <n v="1482962433"/>
    <n v="1480370433"/>
    <b v="0"/>
    <n v="110"/>
    <b v="1"/>
    <x v="6"/>
    <n v="1341"/>
    <n v="182.91"/>
    <x v="1"/>
    <x v="6"/>
  </r>
  <r>
    <n v="3237"/>
    <s v="Celebrating 20 years of The 24 Hour Plays around the world!"/>
    <s v="An annual campaign supporting our intensive for artists 25 and under."/>
    <n v="1500"/>
    <n v="35275.64"/>
    <x v="0"/>
    <x v="0"/>
    <s v="USD"/>
    <n v="1443499140"/>
    <n v="1441452184"/>
    <b v="1"/>
    <n v="269"/>
    <b v="1"/>
    <x v="6"/>
    <n v="2352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1500"/>
    <n v="3145"/>
    <x v="0"/>
    <x v="1"/>
    <s v="GBP"/>
    <n v="1435752898"/>
    <n v="1433160898"/>
    <b v="1"/>
    <n v="79"/>
    <b v="1"/>
    <x v="6"/>
    <n v="210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1500"/>
    <n v="6208.98"/>
    <x v="0"/>
    <x v="1"/>
    <s v="GBP"/>
    <n v="1445817540"/>
    <n v="1443665293"/>
    <b v="1"/>
    <n v="104"/>
    <b v="1"/>
    <x v="6"/>
    <n v="414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1500"/>
    <n v="3017"/>
    <x v="0"/>
    <x v="1"/>
    <s v="GBP"/>
    <n v="1487286000"/>
    <n v="1484843948"/>
    <b v="0"/>
    <n v="34"/>
    <b v="1"/>
    <x v="6"/>
    <n v="2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1500"/>
    <n v="9801"/>
    <x v="0"/>
    <x v="0"/>
    <s v="USD"/>
    <n v="1413269940"/>
    <n v="1410421670"/>
    <b v="1"/>
    <n v="167"/>
    <b v="1"/>
    <x v="6"/>
    <n v="653"/>
    <n v="58.69"/>
    <x v="1"/>
    <x v="6"/>
  </r>
  <r>
    <n v="3242"/>
    <s v="First Day Off in a Long Time by Brian Finkelstein"/>
    <s v="First Day Off in a Long Time is a comedy show...            _x000a_About suicide."/>
    <n v="1500"/>
    <n v="12730.42"/>
    <x v="0"/>
    <x v="0"/>
    <s v="USD"/>
    <n v="1411150092"/>
    <n v="1408558092"/>
    <b v="1"/>
    <n v="183"/>
    <b v="1"/>
    <x v="6"/>
    <n v="849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1500"/>
    <n v="8227"/>
    <x v="0"/>
    <x v="0"/>
    <s v="USD"/>
    <n v="1444348800"/>
    <n v="1442283562"/>
    <b v="1"/>
    <n v="71"/>
    <b v="1"/>
    <x v="6"/>
    <n v="548"/>
    <n v="115.87"/>
    <x v="1"/>
    <x v="6"/>
  </r>
  <r>
    <n v="3244"/>
    <s v="'Time Please'"/>
    <s v="'Time Please' is a black comedy set in a failing public house in a run-down part of town, where things are about to get messy."/>
    <n v="1500"/>
    <n v="1647"/>
    <x v="0"/>
    <x v="1"/>
    <s v="GBP"/>
    <n v="1480613982"/>
    <n v="1478018382"/>
    <b v="0"/>
    <n v="69"/>
    <b v="1"/>
    <x v="6"/>
    <n v="110"/>
    <n v="23.87"/>
    <x v="1"/>
    <x v="6"/>
  </r>
  <r>
    <n v="3245"/>
    <s v="Roughly Speaking: Voices from The Soup Kitchen"/>
    <s v="Five playwrights volunteer at New York's largest soup kitchen and develop a play around the people they meet."/>
    <n v="1500"/>
    <n v="21904"/>
    <x v="0"/>
    <x v="0"/>
    <s v="USD"/>
    <n v="1434074400"/>
    <n v="1431354258"/>
    <b v="0"/>
    <n v="270"/>
    <b v="1"/>
    <x v="6"/>
    <n v="1460"/>
    <n v="81.13"/>
    <x v="1"/>
    <x v="6"/>
  </r>
  <r>
    <n v="3246"/>
    <s v="The Gray Man"/>
    <s v="The Gray Man isnâ€™t real. Heâ€™s a ghost story, a boogeyman, a tale mothers make up to keep their children safe."/>
    <n v="1500"/>
    <n v="11122"/>
    <x v="0"/>
    <x v="0"/>
    <s v="USD"/>
    <n v="1442030340"/>
    <n v="1439551200"/>
    <b v="1"/>
    <n v="193"/>
    <b v="1"/>
    <x v="6"/>
    <n v="74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1500"/>
    <n v="2646.5"/>
    <x v="0"/>
    <x v="1"/>
    <s v="GBP"/>
    <n v="1436696712"/>
    <n v="1434104712"/>
    <b v="1"/>
    <n v="57"/>
    <b v="1"/>
    <x v="6"/>
    <n v="176"/>
    <n v="46.43"/>
    <x v="1"/>
    <x v="6"/>
  </r>
  <r>
    <n v="3248"/>
    <s v="Honest Accomplice Theatre 2015-16 Season"/>
    <s v="Honest Accomplice Theatre produces theatre for social change."/>
    <n v="1500"/>
    <n v="12095"/>
    <x v="0"/>
    <x v="0"/>
    <s v="USD"/>
    <n v="1428178757"/>
    <n v="1425590357"/>
    <b v="1"/>
    <n v="200"/>
    <b v="1"/>
    <x v="6"/>
    <n v="80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1500"/>
    <n v="5771"/>
    <x v="0"/>
    <x v="0"/>
    <s v="USD"/>
    <n v="1434822914"/>
    <n v="1432230914"/>
    <b v="1"/>
    <n v="88"/>
    <b v="1"/>
    <x v="6"/>
    <n v="38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1500"/>
    <n v="25388"/>
    <x v="0"/>
    <x v="0"/>
    <s v="USD"/>
    <n v="1415213324"/>
    <n v="1412617724"/>
    <b v="1"/>
    <n v="213"/>
    <b v="1"/>
    <x v="6"/>
    <n v="1693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1500"/>
    <n v="2876"/>
    <x v="0"/>
    <x v="1"/>
    <s v="GBP"/>
    <n v="1473247240"/>
    <n v="1470655240"/>
    <b v="1"/>
    <n v="50"/>
    <b v="1"/>
    <x v="6"/>
    <n v="192"/>
    <n v="57.52"/>
    <x v="1"/>
    <x v="6"/>
  </r>
  <r>
    <n v="3253"/>
    <s v="EMPATHITRAX, a new play by Ana Nogueira"/>
    <s v="Can you ever truly feel what someone else is feeling?_x000a_Do you want to?"/>
    <n v="1500"/>
    <n v="20365"/>
    <x v="0"/>
    <x v="0"/>
    <s v="USD"/>
    <n v="1473306300"/>
    <n v="1471701028"/>
    <b v="1"/>
    <n v="115"/>
    <b v="1"/>
    <x v="6"/>
    <n v="1358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500"/>
    <n v="13163.5"/>
    <x v="0"/>
    <x v="1"/>
    <s v="GBP"/>
    <n v="1427331809"/>
    <n v="1424743409"/>
    <b v="1"/>
    <n v="186"/>
    <b v="1"/>
    <x v="6"/>
    <n v="878"/>
    <n v="70.77"/>
    <x v="1"/>
    <x v="6"/>
  </r>
  <r>
    <n v="3255"/>
    <s v="Henry V"/>
    <s v="5 Actors, 30 Characters, 90 Minutes._x000a_Let us transport you from London to the fields of Agincourt, using the power of your imagination."/>
    <n v="1500"/>
    <n v="525"/>
    <x v="0"/>
    <x v="1"/>
    <s v="GBP"/>
    <n v="1412706375"/>
    <n v="1410114375"/>
    <b v="1"/>
    <n v="18"/>
    <b v="1"/>
    <x v="6"/>
    <n v="3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500"/>
    <n v="12806"/>
    <x v="0"/>
    <x v="0"/>
    <s v="USD"/>
    <n v="1433995140"/>
    <n v="1432129577"/>
    <b v="1"/>
    <n v="176"/>
    <b v="1"/>
    <x v="6"/>
    <n v="854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1500"/>
    <n v="2125.9899999999998"/>
    <x v="0"/>
    <x v="1"/>
    <s v="GBP"/>
    <n v="1487769952"/>
    <n v="1485177952"/>
    <b v="0"/>
    <n v="41"/>
    <b v="1"/>
    <x v="6"/>
    <n v="142"/>
    <n v="51.85"/>
    <x v="1"/>
    <x v="6"/>
  </r>
  <r>
    <n v="3258"/>
    <s v="Bluebirds by Joe Brondo"/>
    <s v="A guy named Walt steals a book and plans to sell it to get his life on track... until his wife finds out."/>
    <n v="1500"/>
    <n v="7365"/>
    <x v="0"/>
    <x v="0"/>
    <s v="USD"/>
    <n v="1420751861"/>
    <n v="1418159861"/>
    <b v="1"/>
    <n v="75"/>
    <b v="1"/>
    <x v="6"/>
    <n v="49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1500"/>
    <n v="24418.6"/>
    <x v="0"/>
    <x v="0"/>
    <s v="USD"/>
    <n v="1475294340"/>
    <n v="1472753745"/>
    <b v="1"/>
    <n v="97"/>
    <b v="1"/>
    <x v="6"/>
    <n v="1628"/>
    <n v="251.74"/>
    <x v="1"/>
    <x v="6"/>
  </r>
  <r>
    <n v="3260"/>
    <s v="Keep the Art of Marionettes Alive With PUPPETWORKS!"/>
    <s v="We're looking to raise money to continue bringing Brooklyn the vanishing art form of marionette puppetry."/>
    <n v="1500"/>
    <n v="5462"/>
    <x v="0"/>
    <x v="0"/>
    <s v="USD"/>
    <n v="1448903318"/>
    <n v="1445875718"/>
    <b v="1"/>
    <n v="73"/>
    <b v="1"/>
    <x v="6"/>
    <n v="36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1500"/>
    <n v="3315"/>
    <x v="0"/>
    <x v="0"/>
    <s v="USD"/>
    <n v="1437067476"/>
    <n v="1434475476"/>
    <b v="1"/>
    <n v="49"/>
    <b v="1"/>
    <x v="6"/>
    <n v="221"/>
    <n v="67.650000000000006"/>
    <x v="1"/>
    <x v="6"/>
  </r>
  <r>
    <n v="3262"/>
    <s v="Prison Boxing: A New Play by Leah Joki"/>
    <s v="A one-woman theatrical exploration of the prison system and its inhabitants."/>
    <n v="1500"/>
    <n v="12571"/>
    <x v="0"/>
    <x v="0"/>
    <s v="USD"/>
    <n v="1419220800"/>
    <n v="1416555262"/>
    <b v="1"/>
    <n v="134"/>
    <b v="1"/>
    <x v="6"/>
    <n v="838"/>
    <n v="93.81"/>
    <x v="1"/>
    <x v="6"/>
  </r>
  <r>
    <n v="3263"/>
    <s v="Titus Andronicus (with an all-female cast &amp; crew)"/>
    <s v="Shakespeare's bloodiest tragedy, performed and produced exclusively by women."/>
    <n v="1500"/>
    <n v="2804.16"/>
    <x v="0"/>
    <x v="0"/>
    <s v="USD"/>
    <n v="1446238800"/>
    <n v="1444220588"/>
    <b v="1"/>
    <n v="68"/>
    <b v="1"/>
    <x v="6"/>
    <n v="187"/>
    <n v="41.24"/>
    <x v="1"/>
    <x v="6"/>
  </r>
  <r>
    <n v="3264"/>
    <s v="Kapow-i GoGo at The PIT"/>
    <s v="The three part comedic saga of Kapow-i GoGo, who saves the world.  Again.  And again."/>
    <n v="1500"/>
    <n v="2575"/>
    <x v="0"/>
    <x v="0"/>
    <s v="USD"/>
    <n v="1422482400"/>
    <n v="1421089938"/>
    <b v="1"/>
    <n v="49"/>
    <b v="1"/>
    <x v="6"/>
    <n v="172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1500"/>
    <n v="4428"/>
    <x v="0"/>
    <x v="17"/>
    <s v="EUR"/>
    <n v="1449162000"/>
    <n v="1446570315"/>
    <b v="1"/>
    <n v="63"/>
    <b v="1"/>
    <x v="6"/>
    <n v="295"/>
    <n v="70.290000000000006"/>
    <x v="1"/>
    <x v="6"/>
  </r>
  <r>
    <n v="3266"/>
    <s v="Macbeth"/>
    <s v="An original version of Shakespeare's masterpiece that emphasizes family and explores the destruction of blood ties"/>
    <n v="1500"/>
    <n v="7877"/>
    <x v="0"/>
    <x v="0"/>
    <s v="USD"/>
    <n v="1434142800"/>
    <n v="1431435122"/>
    <b v="1"/>
    <n v="163"/>
    <b v="1"/>
    <x v="6"/>
    <n v="525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"/>
    <n v="15315"/>
    <x v="0"/>
    <x v="0"/>
    <s v="USD"/>
    <n v="1437156660"/>
    <n v="1434564660"/>
    <b v="1"/>
    <n v="288"/>
    <b v="1"/>
    <x v="6"/>
    <n v="102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1500"/>
    <n v="2560"/>
    <x v="0"/>
    <x v="0"/>
    <s v="USD"/>
    <n v="1472074928"/>
    <n v="1470692528"/>
    <b v="1"/>
    <n v="42"/>
    <b v="1"/>
    <x v="6"/>
    <n v="171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1500"/>
    <n v="8120"/>
    <x v="0"/>
    <x v="1"/>
    <s v="GBP"/>
    <n v="1434452400"/>
    <n v="1431509397"/>
    <b v="1"/>
    <n v="70"/>
    <b v="1"/>
    <x v="6"/>
    <n v="54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500"/>
    <n v="1830"/>
    <x v="0"/>
    <x v="1"/>
    <s v="GBP"/>
    <n v="1436705265"/>
    <n v="1434113265"/>
    <b v="1"/>
    <n v="30"/>
    <b v="1"/>
    <x v="6"/>
    <n v="12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500"/>
    <n v="15443"/>
    <x v="0"/>
    <x v="0"/>
    <s v="USD"/>
    <n v="1446814809"/>
    <n v="1444219209"/>
    <b v="1"/>
    <n v="145"/>
    <b v="1"/>
    <x v="6"/>
    <n v="1030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1500"/>
    <n v="4296"/>
    <x v="0"/>
    <x v="0"/>
    <s v="USD"/>
    <n v="1473879600"/>
    <n v="1472498042"/>
    <b v="1"/>
    <n v="21"/>
    <b v="1"/>
    <x v="6"/>
    <n v="286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00"/>
    <n v="15705"/>
    <x v="0"/>
    <x v="0"/>
    <s v="USD"/>
    <n v="1458075600"/>
    <n v="1454259272"/>
    <b v="1"/>
    <n v="286"/>
    <b v="1"/>
    <x v="6"/>
    <n v="1047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500"/>
    <n v="1805"/>
    <x v="0"/>
    <x v="0"/>
    <s v="USD"/>
    <n v="1423456200"/>
    <n v="1421183271"/>
    <b v="1"/>
    <n v="12"/>
    <b v="1"/>
    <x v="6"/>
    <n v="12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1500"/>
    <n v="5258"/>
    <x v="0"/>
    <x v="5"/>
    <s v="CAD"/>
    <n v="1459483140"/>
    <n v="1456526879"/>
    <b v="1"/>
    <n v="100"/>
    <b v="1"/>
    <x v="6"/>
    <n v="351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1500"/>
    <n v="5430"/>
    <x v="0"/>
    <x v="1"/>
    <s v="GBP"/>
    <n v="1416331406"/>
    <n v="1413735806"/>
    <b v="1"/>
    <n v="100"/>
    <b v="1"/>
    <x v="6"/>
    <n v="362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1500"/>
    <n v="2585"/>
    <x v="0"/>
    <x v="1"/>
    <s v="GBP"/>
    <n v="1433017303"/>
    <n v="1430425303"/>
    <b v="1"/>
    <n v="34"/>
    <b v="1"/>
    <x v="6"/>
    <n v="172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1500"/>
    <n v="6628"/>
    <x v="0"/>
    <x v="0"/>
    <s v="USD"/>
    <n v="1459474059"/>
    <n v="1456885659"/>
    <b v="0"/>
    <n v="63"/>
    <b v="1"/>
    <x v="6"/>
    <n v="44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1500"/>
    <n v="2060"/>
    <x v="0"/>
    <x v="0"/>
    <s v="USD"/>
    <n v="1433134800"/>
    <n v="1430158198"/>
    <b v="0"/>
    <n v="30"/>
    <b v="1"/>
    <x v="6"/>
    <n v="137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1500"/>
    <n v="6080"/>
    <x v="0"/>
    <x v="0"/>
    <s v="USD"/>
    <n v="1441153705"/>
    <n v="1438561705"/>
    <b v="0"/>
    <n v="47"/>
    <b v="1"/>
    <x v="6"/>
    <n v="405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1500"/>
    <n v="31820.5"/>
    <x v="0"/>
    <x v="0"/>
    <s v="USD"/>
    <n v="1461904788"/>
    <n v="1458103188"/>
    <b v="0"/>
    <n v="237"/>
    <b v="1"/>
    <x v="6"/>
    <n v="2121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1500"/>
    <n v="838"/>
    <x v="0"/>
    <x v="1"/>
    <s v="GBP"/>
    <n v="1455138000"/>
    <n v="1452448298"/>
    <b v="0"/>
    <n v="47"/>
    <b v="1"/>
    <x v="6"/>
    <n v="56"/>
    <n v="17.829999999999998"/>
    <x v="1"/>
    <x v="6"/>
  </r>
  <r>
    <n v="3284"/>
    <s v="Help fund Black Enough!"/>
    <s v="Black Enough is an LSU student-staged performance exploring the effects of white supremacy on the black community."/>
    <n v="1500"/>
    <n v="3048"/>
    <x v="0"/>
    <x v="0"/>
    <s v="USD"/>
    <n v="1454047140"/>
    <n v="1452546853"/>
    <b v="0"/>
    <n v="15"/>
    <b v="1"/>
    <x v="6"/>
    <n v="203"/>
    <n v="203.2"/>
    <x v="1"/>
    <x v="6"/>
  </r>
  <r>
    <n v="3285"/>
    <s v="By Morning"/>
    <s v="A new play by Matthew Gasda"/>
    <n v="1500"/>
    <n v="5604"/>
    <x v="0"/>
    <x v="0"/>
    <s v="USD"/>
    <n v="1488258000"/>
    <n v="1485556626"/>
    <b v="0"/>
    <n v="81"/>
    <b v="1"/>
    <x v="6"/>
    <n v="374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"/>
    <n v="15265"/>
    <x v="0"/>
    <x v="0"/>
    <s v="USD"/>
    <n v="1471291782"/>
    <n v="1468699782"/>
    <b v="0"/>
    <n v="122"/>
    <b v="1"/>
    <x v="6"/>
    <n v="1018"/>
    <n v="125.12"/>
    <x v="1"/>
    <x v="6"/>
  </r>
  <r>
    <n v="3287"/>
    <s v="Three Things: Stories About Life"/>
    <s v="An inspirational one-man play about crisis, community, and the search for wholeness."/>
    <n v="1500"/>
    <n v="2500"/>
    <x v="0"/>
    <x v="5"/>
    <s v="CAD"/>
    <n v="1448733628"/>
    <n v="1446573628"/>
    <b v="0"/>
    <n v="34"/>
    <b v="1"/>
    <x v="6"/>
    <n v="167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500"/>
    <n v="10026.49"/>
    <x v="0"/>
    <x v="1"/>
    <s v="GBP"/>
    <n v="1466463600"/>
    <n v="1463337315"/>
    <b v="0"/>
    <n v="207"/>
    <b v="1"/>
    <x v="6"/>
    <n v="66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1500"/>
    <n v="665.21"/>
    <x v="0"/>
    <x v="1"/>
    <s v="GBP"/>
    <n v="1487580602"/>
    <n v="1485161402"/>
    <b v="0"/>
    <n v="25"/>
    <b v="1"/>
    <x v="6"/>
    <n v="44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1500"/>
    <n v="2424"/>
    <x v="0"/>
    <x v="1"/>
    <s v="GBP"/>
    <n v="1489234891"/>
    <n v="1486642891"/>
    <b v="0"/>
    <n v="72"/>
    <b v="1"/>
    <x v="6"/>
    <n v="16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1500"/>
    <n v="570"/>
    <x v="0"/>
    <x v="0"/>
    <s v="USD"/>
    <n v="1442462340"/>
    <n v="1439743900"/>
    <b v="0"/>
    <n v="14"/>
    <b v="1"/>
    <x v="6"/>
    <n v="38"/>
    <n v="40.71"/>
    <x v="1"/>
    <x v="6"/>
  </r>
  <r>
    <n v="3292"/>
    <s v="Dick Whittington - our 2016 community pantomime!"/>
    <s v="Iver Heath Drama Club is a not-for-profit community group and this year we are performing DICK WHITTINGTON."/>
    <n v="1500"/>
    <n v="289"/>
    <x v="0"/>
    <x v="1"/>
    <s v="GBP"/>
    <n v="1449257348"/>
    <n v="1444069748"/>
    <b v="0"/>
    <n v="15"/>
    <b v="1"/>
    <x v="6"/>
    <n v="19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1500"/>
    <n v="7670"/>
    <x v="0"/>
    <x v="4"/>
    <s v="NZD"/>
    <n v="1488622352"/>
    <n v="1486030352"/>
    <b v="0"/>
    <n v="91"/>
    <b v="1"/>
    <x v="6"/>
    <n v="511"/>
    <n v="84.29"/>
    <x v="1"/>
    <x v="6"/>
  </r>
  <r>
    <n v="3294"/>
    <s v="old man's Gift"/>
    <s v="A young theatre company promoting new talent and looking for help in funding our very first set for our black comedy &quot;old man's Gift&quot;"/>
    <n v="1500"/>
    <n v="710"/>
    <x v="0"/>
    <x v="1"/>
    <s v="GBP"/>
    <n v="1434459554"/>
    <n v="1431867554"/>
    <b v="0"/>
    <n v="24"/>
    <b v="1"/>
    <x v="6"/>
    <n v="47"/>
    <n v="29.58"/>
    <x v="1"/>
    <x v="6"/>
  </r>
  <r>
    <n v="3295"/>
    <s v="The Divine Comedy Show"/>
    <s v="A comedic drama about The Devil and his quest to take a bride and to Hell with the consequences, no matter what they may be."/>
    <n v="1500"/>
    <n v="720.01"/>
    <x v="0"/>
    <x v="1"/>
    <s v="GBP"/>
    <n v="1474886229"/>
    <n v="1472294229"/>
    <b v="0"/>
    <n v="27"/>
    <b v="1"/>
    <x v="6"/>
    <n v="48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1500"/>
    <n v="5504"/>
    <x v="0"/>
    <x v="1"/>
    <s v="GBP"/>
    <n v="1438037940"/>
    <n v="1436380256"/>
    <b v="0"/>
    <n v="44"/>
    <b v="1"/>
    <x v="6"/>
    <n v="36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500"/>
    <n v="10173"/>
    <x v="0"/>
    <x v="0"/>
    <s v="USD"/>
    <n v="1442102400"/>
    <n v="1440370768"/>
    <b v="0"/>
    <n v="72"/>
    <b v="1"/>
    <x v="6"/>
    <n v="678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1500"/>
    <n v="3486"/>
    <x v="0"/>
    <x v="0"/>
    <s v="USD"/>
    <n v="1444860063"/>
    <n v="1442268063"/>
    <b v="0"/>
    <n v="63"/>
    <b v="1"/>
    <x v="6"/>
    <n v="232"/>
    <n v="55.33"/>
    <x v="1"/>
    <x v="6"/>
  </r>
  <r>
    <n v="3300"/>
    <s v="MAX &amp; ELSA: NO MUSIC. NO CHILDREN."/>
    <s v="A subversive parody about the two people for whom the hills were NOT alive with THE SOUND OF MUSIC."/>
    <n v="1500"/>
    <n v="4085"/>
    <x v="0"/>
    <x v="0"/>
    <s v="USD"/>
    <n v="1430329862"/>
    <n v="1428515462"/>
    <b v="0"/>
    <n v="88"/>
    <b v="1"/>
    <x v="6"/>
    <n v="272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1500"/>
    <n v="4004"/>
    <x v="0"/>
    <x v="0"/>
    <s v="USD"/>
    <n v="1470034740"/>
    <n v="1466185176"/>
    <b v="0"/>
    <n v="70"/>
    <b v="1"/>
    <x v="6"/>
    <n v="267"/>
    <n v="57.2"/>
    <x v="1"/>
    <x v="6"/>
  </r>
  <r>
    <n v="3302"/>
    <s v="El muro de BorÃ­s KiÃ©n"/>
    <s v="FilosofÃ­a de los anÃ³nimos"/>
    <n v="1500"/>
    <n v="8685"/>
    <x v="0"/>
    <x v="3"/>
    <s v="EUR"/>
    <n v="1481099176"/>
    <n v="1478507176"/>
    <b v="0"/>
    <n v="50"/>
    <b v="1"/>
    <x v="6"/>
    <n v="579"/>
    <n v="173.7"/>
    <x v="1"/>
    <x v="6"/>
  </r>
  <r>
    <n v="3303"/>
    <s v="VisiÃ³n Latino Theatre Company"/>
    <s v="VisiÃ³n Latino Theatre Company was founded by three young latino professionals sharing the stories of everyday latinos."/>
    <n v="1500"/>
    <n v="2086"/>
    <x v="0"/>
    <x v="0"/>
    <s v="USD"/>
    <n v="1427553484"/>
    <n v="1424533084"/>
    <b v="0"/>
    <n v="35"/>
    <b v="1"/>
    <x v="6"/>
    <n v="139"/>
    <n v="59.6"/>
    <x v="1"/>
    <x v="6"/>
  </r>
  <r>
    <n v="3304"/>
    <s v="I Can Ski Forever 3"/>
    <s v="A musical comedy production celebrating the unique, lovable, insufferable ski culture of the modern day mountain town."/>
    <n v="1500"/>
    <n v="15677.5"/>
    <x v="0"/>
    <x v="0"/>
    <s v="USD"/>
    <n v="1482418752"/>
    <n v="1479826752"/>
    <b v="0"/>
    <n v="175"/>
    <b v="1"/>
    <x v="6"/>
    <n v="104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1500"/>
    <n v="4081"/>
    <x v="0"/>
    <x v="0"/>
    <s v="USD"/>
    <n v="1438374748"/>
    <n v="1435782748"/>
    <b v="0"/>
    <n v="20"/>
    <b v="1"/>
    <x v="6"/>
    <n v="27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500"/>
    <n v="1066.8"/>
    <x v="0"/>
    <x v="0"/>
    <s v="USD"/>
    <n v="1463275339"/>
    <n v="1460683339"/>
    <b v="0"/>
    <n v="20"/>
    <b v="1"/>
    <x v="6"/>
    <n v="71"/>
    <n v="53.34"/>
    <x v="1"/>
    <x v="6"/>
  </r>
  <r>
    <n v="3308"/>
    <s v="A Hand of Talons"/>
    <s v="Descend into the dark world of steampunk noir in this thrilling new play, written by Maggie Lee and directed by Amy Poisson!"/>
    <n v="1500"/>
    <n v="4280"/>
    <x v="0"/>
    <x v="0"/>
    <s v="USD"/>
    <n v="1460581365"/>
    <n v="1458766965"/>
    <b v="0"/>
    <n v="57"/>
    <b v="1"/>
    <x v="6"/>
    <n v="285"/>
    <n v="75.09"/>
    <x v="1"/>
    <x v="6"/>
  </r>
  <r>
    <n v="3309"/>
    <s v="Collision Course"/>
    <s v="Two unlikely friends, a garage, tinned beans &amp; the end of the world."/>
    <n v="1500"/>
    <n v="558"/>
    <x v="0"/>
    <x v="1"/>
    <s v="GBP"/>
    <n v="1476632178"/>
    <n v="1473953778"/>
    <b v="0"/>
    <n v="31"/>
    <b v="1"/>
    <x v="6"/>
    <n v="37"/>
    <n v="18"/>
    <x v="1"/>
    <x v="6"/>
  </r>
  <r>
    <n v="3310"/>
    <s v="The Island Boys: A New Play"/>
    <s v="A new play about coming coming home, recovery, and trying to find God in the process."/>
    <n v="1500"/>
    <n v="6505"/>
    <x v="0"/>
    <x v="0"/>
    <s v="USD"/>
    <n v="1444169825"/>
    <n v="1441577825"/>
    <b v="0"/>
    <n v="31"/>
    <b v="1"/>
    <x v="6"/>
    <n v="434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1500"/>
    <n v="2746"/>
    <x v="0"/>
    <x v="0"/>
    <s v="USD"/>
    <n v="1445065210"/>
    <n v="1442473210"/>
    <b v="0"/>
    <n v="45"/>
    <b v="1"/>
    <x v="6"/>
    <n v="183"/>
    <n v="61.02"/>
    <x v="1"/>
    <x v="6"/>
  </r>
  <r>
    <n v="3312"/>
    <s v="Richard III"/>
    <s v="Bare Theatre presents one of Shakespeare's most notorious characters in the final chapter of the War of the Roses saga."/>
    <n v="1500"/>
    <n v="2501"/>
    <x v="0"/>
    <x v="0"/>
    <s v="USD"/>
    <n v="1478901600"/>
    <n v="1477077946"/>
    <b v="0"/>
    <n v="41"/>
    <b v="1"/>
    <x v="6"/>
    <n v="167"/>
    <n v="61"/>
    <x v="1"/>
    <x v="6"/>
  </r>
  <r>
    <n v="3313"/>
    <s v="Melbin the Accidental"/>
    <s v="A modern reworking of Shakespeare's histories and tragedies in iambic pentameter to talk of death, love, and race."/>
    <n v="1500"/>
    <n v="2321"/>
    <x v="0"/>
    <x v="0"/>
    <s v="USD"/>
    <n v="1453856400"/>
    <n v="1452664317"/>
    <b v="0"/>
    <n v="29"/>
    <b v="1"/>
    <x v="6"/>
    <n v="155"/>
    <n v="80.03"/>
    <x v="1"/>
    <x v="6"/>
  </r>
  <r>
    <n v="3314"/>
    <s v="The White Bike"/>
    <s v="I want to add a new perspective to the cycling safety debate by taking my play THE WHITE BIKE to the Edinburgh Festival of Cycling"/>
    <n v="1500"/>
    <n v="1686"/>
    <x v="0"/>
    <x v="1"/>
    <s v="GBP"/>
    <n v="1431115500"/>
    <n v="1428733511"/>
    <b v="0"/>
    <n v="58"/>
    <b v="1"/>
    <x v="6"/>
    <n v="112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1500"/>
    <n v="4400"/>
    <x v="0"/>
    <x v="1"/>
    <s v="GBP"/>
    <n v="1462519041"/>
    <n v="1459927041"/>
    <b v="0"/>
    <n v="89"/>
    <b v="1"/>
    <x v="6"/>
    <n v="293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500"/>
    <n v="11747.18"/>
    <x v="0"/>
    <x v="0"/>
    <s v="USD"/>
    <n v="1407506040"/>
    <n v="1404680075"/>
    <b v="0"/>
    <n v="125"/>
    <b v="1"/>
    <x v="6"/>
    <n v="783"/>
    <n v="93.98"/>
    <x v="1"/>
    <x v="6"/>
  </r>
  <r>
    <n v="3317"/>
    <s v="Seven Minutes in Eternity"/>
    <s v="Andy Boyd's epic new satire about heroes and villains, humankind's search for glory, and fascism in America"/>
    <n v="1500"/>
    <n v="1115"/>
    <x v="0"/>
    <x v="0"/>
    <s v="USD"/>
    <n v="1465347424"/>
    <n v="1462755424"/>
    <b v="0"/>
    <n v="18"/>
    <b v="1"/>
    <x v="6"/>
    <n v="74"/>
    <n v="61.94"/>
    <x v="1"/>
    <x v="6"/>
  </r>
  <r>
    <n v="3318"/>
    <s v="ROOMIES - Atlantic Canada Tour 2016-17"/>
    <s v="Help us strengthen and inspire disability arts in Atlantic Canada"/>
    <n v="1500"/>
    <n v="2512"/>
    <x v="0"/>
    <x v="5"/>
    <s v="CAD"/>
    <n v="1460341800"/>
    <n v="1456902893"/>
    <b v="0"/>
    <n v="32"/>
    <b v="1"/>
    <x v="6"/>
    <n v="167"/>
    <n v="78.5"/>
    <x v="1"/>
    <x v="6"/>
  </r>
  <r>
    <n v="3319"/>
    <s v="Down the Rabbit Hole"/>
    <s v="Down the Rabbit Hole is an exciting new play by Not Just Theatre Productions. To be performed at Matthew's Yard Theatre in Feb 2015"/>
    <n v="1500"/>
    <n v="540"/>
    <x v="0"/>
    <x v="1"/>
    <s v="GBP"/>
    <n v="1422712986"/>
    <n v="1418824986"/>
    <b v="0"/>
    <n v="16"/>
    <b v="1"/>
    <x v="6"/>
    <n v="36"/>
    <n v="33.75"/>
    <x v="1"/>
    <x v="6"/>
  </r>
  <r>
    <n v="3320"/>
    <s v="Mama Threw Me So High &amp; He Who Speaks"/>
    <s v="Imaginary Theater Company presents two modern day tall tales about family, resilience and redemption."/>
    <n v="1500"/>
    <n v="2525"/>
    <x v="0"/>
    <x v="0"/>
    <s v="USD"/>
    <n v="1466557557"/>
    <n v="1463965557"/>
    <b v="0"/>
    <n v="38"/>
    <b v="1"/>
    <x v="6"/>
    <n v="168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1500"/>
    <n v="537"/>
    <x v="0"/>
    <x v="0"/>
    <s v="USD"/>
    <n v="1413431940"/>
    <n v="1412216665"/>
    <b v="0"/>
    <n v="15"/>
    <b v="1"/>
    <x v="6"/>
    <n v="36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1500"/>
    <n v="3350"/>
    <x v="0"/>
    <x v="0"/>
    <s v="USD"/>
    <n v="1466567700"/>
    <n v="1464653696"/>
    <b v="0"/>
    <n v="23"/>
    <b v="1"/>
    <x v="6"/>
    <n v="223"/>
    <n v="145.65"/>
    <x v="1"/>
    <x v="6"/>
  </r>
  <r>
    <n v="3323"/>
    <s v="Migrants' Theatre"/>
    <s v="Young adult theatre makers from London are raising money to cover costs for touring with their current production MigrantsÂ´ Rhapsody."/>
    <n v="1500"/>
    <n v="1259"/>
    <x v="0"/>
    <x v="1"/>
    <s v="GBP"/>
    <n v="1474793208"/>
    <n v="1472201208"/>
    <b v="0"/>
    <n v="49"/>
    <b v="1"/>
    <x v="6"/>
    <n v="84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1500"/>
    <n v="450"/>
    <x v="0"/>
    <x v="1"/>
    <s v="GBP"/>
    <n v="1428256277"/>
    <n v="1425235877"/>
    <b v="0"/>
    <n v="15"/>
    <b v="1"/>
    <x v="6"/>
    <n v="30"/>
    <n v="30"/>
    <x v="1"/>
    <x v="6"/>
  </r>
  <r>
    <n v="3326"/>
    <s v="Me? A Caregiver?"/>
    <s v="An edgy, hilarious, compassionate and honest show to help caregivers find courage, trust their instincts and above all, to laugh."/>
    <n v="1500"/>
    <n v="8110"/>
    <x v="0"/>
    <x v="0"/>
    <s v="USD"/>
    <n v="1425830905"/>
    <n v="1423242505"/>
    <b v="0"/>
    <n v="57"/>
    <b v="1"/>
    <x v="6"/>
    <n v="54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1500"/>
    <n v="810"/>
    <x v="0"/>
    <x v="1"/>
    <s v="GBP"/>
    <n v="1462697966"/>
    <n v="1460105966"/>
    <b v="0"/>
    <n v="33"/>
    <b v="1"/>
    <x v="6"/>
    <n v="54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500"/>
    <n v="2635"/>
    <x v="0"/>
    <x v="0"/>
    <s v="USD"/>
    <n v="1404522000"/>
    <n v="1404308883"/>
    <b v="0"/>
    <n v="9"/>
    <b v="1"/>
    <x v="6"/>
    <n v="176"/>
    <n v="292.77999999999997"/>
    <x v="1"/>
    <x v="6"/>
  </r>
  <r>
    <n v="3329"/>
    <s v="Jestia and Raedon"/>
    <s v="Jestia and Raedon is a brand new romantic comedy play going to the Edinburgh Fringe Festival this summer."/>
    <n v="1500"/>
    <n v="1168"/>
    <x v="0"/>
    <x v="1"/>
    <s v="GBP"/>
    <n v="1406502000"/>
    <n v="1405583108"/>
    <b v="0"/>
    <n v="26"/>
    <b v="1"/>
    <x v="6"/>
    <n v="78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1500"/>
    <n v="5226"/>
    <x v="0"/>
    <x v="0"/>
    <s v="USD"/>
    <n v="1444149886"/>
    <n v="1441125886"/>
    <b v="0"/>
    <n v="65"/>
    <b v="1"/>
    <x v="6"/>
    <n v="348"/>
    <n v="80.400000000000006"/>
    <x v="1"/>
    <x v="6"/>
  </r>
  <r>
    <n v="3332"/>
    <s v="Cortez"/>
    <s v="Two marine biologists are at odds during an important expedition. When a stranded shark refuses to die, things get weird."/>
    <n v="1500"/>
    <n v="6000"/>
    <x v="0"/>
    <x v="0"/>
    <s v="USD"/>
    <n v="1405802330"/>
    <n v="1403210330"/>
    <b v="0"/>
    <n v="83"/>
    <b v="1"/>
    <x v="6"/>
    <n v="4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1500"/>
    <n v="3660"/>
    <x v="0"/>
    <x v="0"/>
    <s v="USD"/>
    <n v="1434384880"/>
    <n v="1432484080"/>
    <b v="0"/>
    <n v="111"/>
    <b v="1"/>
    <x v="6"/>
    <n v="244"/>
    <n v="32.97"/>
    <x v="1"/>
    <x v="6"/>
  </r>
  <r>
    <n v="3334"/>
    <s v="The Saltbox Theatre Collective Seed Money Project"/>
    <s v="The Saltbox Theatre Collective is a brand new not-for-profit theatre company in Illinois."/>
    <n v="1500"/>
    <n v="5366"/>
    <x v="0"/>
    <x v="0"/>
    <s v="USD"/>
    <n v="1438259422"/>
    <n v="1435667422"/>
    <b v="0"/>
    <n v="46"/>
    <b v="1"/>
    <x v="6"/>
    <n v="358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1500"/>
    <n v="5016"/>
    <x v="0"/>
    <x v="1"/>
    <s v="GBP"/>
    <n v="1407106800"/>
    <n v="1404749446"/>
    <b v="0"/>
    <n v="63"/>
    <b v="1"/>
    <x v="6"/>
    <n v="334"/>
    <n v="79.62"/>
    <x v="1"/>
    <x v="6"/>
  </r>
  <r>
    <n v="3336"/>
    <s v="WILDE TALES"/>
    <s v="A theatrical adaptation of Oscar Wilde's short stories, presented by Suitcase Civilians at The Space, April 5-10 2016."/>
    <n v="1500"/>
    <n v="250"/>
    <x v="0"/>
    <x v="1"/>
    <s v="GBP"/>
    <n v="1459845246"/>
    <n v="1457429646"/>
    <b v="0"/>
    <n v="9"/>
    <b v="1"/>
    <x v="6"/>
    <n v="17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1500"/>
    <n v="2755"/>
    <x v="0"/>
    <x v="1"/>
    <s v="GBP"/>
    <n v="1412974800"/>
    <n v="1411109167"/>
    <b v="0"/>
    <n v="34"/>
    <b v="1"/>
    <x v="6"/>
    <n v="184"/>
    <n v="81.03"/>
    <x v="1"/>
    <x v="6"/>
  </r>
  <r>
    <n v="3338"/>
    <s v="The Last Days of Judas Iscariot"/>
    <s v="Join Estelle Parsons in support of Theater That Looks and Sounds Like America"/>
    <n v="1500"/>
    <n v="15327"/>
    <x v="0"/>
    <x v="0"/>
    <s v="USD"/>
    <n v="1487944080"/>
    <n v="1486129680"/>
    <b v="0"/>
    <n v="112"/>
    <b v="1"/>
    <x v="6"/>
    <n v="1022"/>
    <n v="136.85"/>
    <x v="1"/>
    <x v="6"/>
  </r>
  <r>
    <n v="3339"/>
    <s v="FRESH PRODUCE'd LA presents: Friends in Transient Places"/>
    <s v="FPLA presents FRIENDS IN TRANSIENT PLACES by Jonathan Caren: a magical story of modern life."/>
    <n v="1500"/>
    <n v="8348"/>
    <x v="0"/>
    <x v="0"/>
    <s v="USD"/>
    <n v="1469721518"/>
    <n v="1467129518"/>
    <b v="0"/>
    <n v="47"/>
    <b v="1"/>
    <x v="6"/>
    <n v="557"/>
    <n v="177.62"/>
    <x v="1"/>
    <x v="6"/>
  </r>
  <r>
    <n v="3340"/>
    <s v="King Lear"/>
    <s v="The Eno River Players is a community theater in Durham, North Carolina. We are trying to raise money to get our second show on its feet"/>
    <n v="1500"/>
    <n v="4145"/>
    <x v="0"/>
    <x v="0"/>
    <s v="USD"/>
    <n v="1481066554"/>
    <n v="1478906554"/>
    <b v="0"/>
    <n v="38"/>
    <b v="1"/>
    <x v="6"/>
    <n v="276"/>
    <n v="109.08"/>
    <x v="1"/>
    <x v="6"/>
  </r>
  <r>
    <n v="3341"/>
    <s v="Today I Live"/>
    <s v="A London flat, two stories play simultaneously. Irish mapmaker 1821, Iranian artist present day. Each senses the other. Worlds collide."/>
    <n v="1500"/>
    <n v="3350"/>
    <x v="0"/>
    <x v="1"/>
    <s v="GBP"/>
    <n v="1465750800"/>
    <n v="1463771421"/>
    <b v="0"/>
    <n v="28"/>
    <b v="1"/>
    <x v="6"/>
    <n v="223"/>
    <n v="119.64"/>
    <x v="1"/>
    <x v="6"/>
  </r>
  <r>
    <n v="3342"/>
    <s v="Uprising Theatre Company's First Production"/>
    <s v="We believe in the power of stories to change the world. Theatre that inspires transformation."/>
    <n v="1500"/>
    <n v="6100"/>
    <x v="0"/>
    <x v="0"/>
    <s v="USD"/>
    <n v="1427864340"/>
    <n v="1425020810"/>
    <b v="0"/>
    <n v="78"/>
    <b v="1"/>
    <x v="6"/>
    <n v="407"/>
    <n v="78.209999999999994"/>
    <x v="1"/>
    <x v="6"/>
  </r>
  <r>
    <n v="3343"/>
    <s v="The Girl Who Touched the Stars"/>
    <s v="Two sisters make a set of paper dolls which take them on a journey across lands, creating memories along the way."/>
    <n v="1500"/>
    <n v="1200"/>
    <x v="0"/>
    <x v="1"/>
    <s v="GBP"/>
    <n v="1460553480"/>
    <n v="1458770384"/>
    <b v="0"/>
    <n v="23"/>
    <b v="1"/>
    <x v="6"/>
    <n v="80"/>
    <n v="52.17"/>
    <x v="1"/>
    <x v="6"/>
  </r>
  <r>
    <n v="3344"/>
    <s v="The Other Group Theatre"/>
    <s v="We are a company of crafted and trained actors, writers and directors dedicated to the principles set by the legendary Group Theatre."/>
    <n v="1500"/>
    <n v="4565"/>
    <x v="0"/>
    <x v="0"/>
    <s v="USD"/>
    <n v="1409374093"/>
    <n v="1406782093"/>
    <b v="0"/>
    <n v="40"/>
    <b v="1"/>
    <x v="6"/>
    <n v="304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1500"/>
    <n v="650"/>
    <x v="0"/>
    <x v="0"/>
    <s v="USD"/>
    <n v="1429317420"/>
    <n v="1424226768"/>
    <b v="0"/>
    <n v="13"/>
    <b v="1"/>
    <x v="6"/>
    <n v="4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1500"/>
    <n v="2389"/>
    <x v="0"/>
    <x v="1"/>
    <s v="GBP"/>
    <n v="1462741200"/>
    <n v="1461503654"/>
    <b v="0"/>
    <n v="22"/>
    <b v="1"/>
    <x v="6"/>
    <n v="159"/>
    <n v="108.59"/>
    <x v="1"/>
    <x v="6"/>
  </r>
  <r>
    <n v="3348"/>
    <s v="Macbeth"/>
    <s v="Old Hat's new production explores the bleak culture of war and the cosmic powers of guilt and imagination in Shakespeare's tragedy."/>
    <n v="1500"/>
    <n v="5516"/>
    <x v="0"/>
    <x v="0"/>
    <s v="USD"/>
    <n v="1461988740"/>
    <n v="1459949080"/>
    <b v="0"/>
    <n v="79"/>
    <b v="1"/>
    <x v="6"/>
    <n v="368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500"/>
    <n v="1534"/>
    <x v="0"/>
    <x v="0"/>
    <s v="USD"/>
    <n v="1465837200"/>
    <n v="1463971172"/>
    <b v="0"/>
    <n v="14"/>
    <b v="1"/>
    <x v="6"/>
    <n v="102"/>
    <n v="109.57"/>
    <x v="1"/>
    <x v="6"/>
  </r>
  <r>
    <n v="3350"/>
    <s v="Visions"/>
    <s v="Nora Wageners TheaterstÃ¼ck lÃ¤dt den Zuschauer ein auf eine teils lustige, teils dÃ¼stere Reise ins Wohnzimmer der jungen, arbeitslosen K"/>
    <n v="1500"/>
    <n v="3655"/>
    <x v="0"/>
    <x v="19"/>
    <s v="EUR"/>
    <n v="1448838000"/>
    <n v="1445791811"/>
    <b v="0"/>
    <n v="51"/>
    <b v="1"/>
    <x v="6"/>
    <n v="24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1500"/>
    <n v="5055"/>
    <x v="0"/>
    <x v="1"/>
    <s v="GBP"/>
    <n v="1406113200"/>
    <n v="1402910965"/>
    <b v="0"/>
    <n v="54"/>
    <b v="1"/>
    <x v="6"/>
    <n v="337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1500"/>
    <n v="5376"/>
    <x v="0"/>
    <x v="1"/>
    <s v="GBP"/>
    <n v="1467414000"/>
    <n v="1462492178"/>
    <b v="0"/>
    <n v="70"/>
    <b v="1"/>
    <x v="6"/>
    <n v="358"/>
    <n v="76.8"/>
    <x v="1"/>
    <x v="6"/>
  </r>
  <r>
    <n v="3353"/>
    <s v="Nude: A play by Paul Hewitt"/>
    <s v="A new spoken word play, written by Paul Hewitt, in 3 parts about love and fate, inspired by the Ruba'iyat of Omar Khayyam."/>
    <n v="1500"/>
    <n v="1575"/>
    <x v="0"/>
    <x v="1"/>
    <s v="GBP"/>
    <n v="1462230000"/>
    <n v="1461061350"/>
    <b v="0"/>
    <n v="44"/>
    <b v="1"/>
    <x v="6"/>
    <n v="105"/>
    <n v="35.799999999999997"/>
    <x v="1"/>
    <x v="6"/>
  </r>
  <r>
    <n v="3354"/>
    <s v="Strangeloop Theatre - A Focus on New Works"/>
    <s v="Help Strangeloop Theatre create and support new work by sponsoring our 2015-2016 season."/>
    <n v="1500"/>
    <n v="3058"/>
    <x v="0"/>
    <x v="0"/>
    <s v="USD"/>
    <n v="1446091260"/>
    <n v="1443029206"/>
    <b v="0"/>
    <n v="55"/>
    <b v="1"/>
    <x v="6"/>
    <n v="204"/>
    <n v="55.6"/>
    <x v="1"/>
    <x v="6"/>
  </r>
  <r>
    <n v="3355"/>
    <s v="Jelly Beans at Theatre503"/>
    <s v="Help get Jelly Beans to the Theatre503 stage. An important piece of new writing by Dan Pick, produced by Kuleshov Theatre"/>
    <n v="1500"/>
    <n v="2210"/>
    <x v="0"/>
    <x v="1"/>
    <s v="GBP"/>
    <n v="1462879020"/>
    <n v="1461941527"/>
    <b v="0"/>
    <n v="15"/>
    <b v="1"/>
    <x v="6"/>
    <n v="147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1500"/>
    <n v="2020"/>
    <x v="0"/>
    <x v="1"/>
    <s v="GBP"/>
    <n v="1406887310"/>
    <n v="1404295310"/>
    <b v="0"/>
    <n v="21"/>
    <b v="1"/>
    <x v="6"/>
    <n v="135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500"/>
    <n v="10299"/>
    <x v="0"/>
    <x v="0"/>
    <s v="USD"/>
    <n v="1416385679"/>
    <n v="1413790079"/>
    <b v="0"/>
    <n v="162"/>
    <b v="1"/>
    <x v="6"/>
    <n v="687"/>
    <n v="63.57"/>
    <x v="1"/>
    <x v="6"/>
  </r>
  <r>
    <n v="3359"/>
    <s v="BEIRUT, LADY OF LEBANON"/>
    <s v="A Theatrical Production Celebrating the Lebanese Culture and the Human Spirit in Time of War."/>
    <n v="1500"/>
    <n v="4250"/>
    <x v="0"/>
    <x v="0"/>
    <s v="USD"/>
    <n v="1487985734"/>
    <n v="1484097734"/>
    <b v="0"/>
    <n v="23"/>
    <b v="1"/>
    <x v="6"/>
    <n v="283"/>
    <n v="184.78"/>
    <x v="1"/>
    <x v="6"/>
  </r>
  <r>
    <n v="3360"/>
    <s v="Pretty Butch"/>
    <s v="World Premiere, an M1 Singapore Fringe Festival 2017 commission."/>
    <n v="1500"/>
    <n v="9124"/>
    <x v="0"/>
    <x v="20"/>
    <s v="SGD"/>
    <n v="1481731140"/>
    <n v="1479866343"/>
    <b v="0"/>
    <n v="72"/>
    <b v="1"/>
    <x v="6"/>
    <n v="608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1500"/>
    <n v="5673"/>
    <x v="0"/>
    <x v="0"/>
    <s v="USD"/>
    <n v="1409587140"/>
    <n v="1408062990"/>
    <b v="0"/>
    <n v="68"/>
    <b v="1"/>
    <x v="6"/>
    <n v="378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1500"/>
    <n v="1090"/>
    <x v="0"/>
    <x v="0"/>
    <s v="USD"/>
    <n v="1425704100"/>
    <n v="1424484717"/>
    <b v="0"/>
    <n v="20"/>
    <b v="1"/>
    <x v="6"/>
    <n v="7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1500"/>
    <n v="7860"/>
    <x v="0"/>
    <x v="0"/>
    <s v="USD"/>
    <n v="1408464000"/>
    <n v="1406831445"/>
    <b v="0"/>
    <n v="26"/>
    <b v="1"/>
    <x v="6"/>
    <n v="524"/>
    <n v="302.31"/>
    <x v="1"/>
    <x v="6"/>
  </r>
  <r>
    <n v="3364"/>
    <s v="Cancel The Sunshine"/>
    <s v="Cancel The SunshineÂ is a new play that explores living with a mental health condition in an honest, witty and articulate way."/>
    <n v="1500"/>
    <n v="3178"/>
    <x v="0"/>
    <x v="1"/>
    <s v="GBP"/>
    <n v="1458075600"/>
    <n v="1456183649"/>
    <b v="0"/>
    <n v="72"/>
    <b v="1"/>
    <x v="6"/>
    <n v="21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1500"/>
    <n v="2600"/>
    <x v="0"/>
    <x v="0"/>
    <s v="USD"/>
    <n v="1449973592"/>
    <n v="1447381592"/>
    <b v="0"/>
    <n v="3"/>
    <b v="1"/>
    <x v="6"/>
    <n v="173"/>
    <n v="866.67"/>
    <x v="1"/>
    <x v="6"/>
  </r>
  <r>
    <n v="3366"/>
    <s v="Montclair Shakespeare Series"/>
    <s v="The Series will consist of free staged readings of Shakespeare's plays, brought to life by professional actors in Montclair, NJ."/>
    <n v="1500"/>
    <n v="1105"/>
    <x v="0"/>
    <x v="0"/>
    <s v="USD"/>
    <n v="1431481037"/>
    <n v="1428889037"/>
    <b v="0"/>
    <n v="18"/>
    <b v="1"/>
    <x v="6"/>
    <n v="74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1500"/>
    <n v="890"/>
    <x v="0"/>
    <x v="1"/>
    <s v="GBP"/>
    <n v="1438467894"/>
    <n v="1436307894"/>
    <b v="0"/>
    <n v="30"/>
    <b v="1"/>
    <x v="6"/>
    <n v="59"/>
    <n v="29.67"/>
    <x v="1"/>
    <x v="6"/>
  </r>
  <r>
    <n v="3368"/>
    <s v="Peter Pan by J.M. Barrie @ Open Space Arts"/>
    <s v="Help a non-profit community theatre create an unforgettable production of J.M. Barrie's classic play."/>
    <n v="1500"/>
    <n v="1046"/>
    <x v="0"/>
    <x v="0"/>
    <s v="USD"/>
    <n v="1420088400"/>
    <n v="1416977259"/>
    <b v="0"/>
    <n v="23"/>
    <b v="1"/>
    <x v="6"/>
    <n v="70"/>
    <n v="45.48"/>
    <x v="1"/>
    <x v="6"/>
  </r>
  <r>
    <n v="3369"/>
    <s v="The Collector, a play by Daniel Wade"/>
    <s v="How far would you go for revenge? The Collector is a dark thriller of regret, retribution and broken masculinity."/>
    <n v="1500"/>
    <n v="5195"/>
    <x v="0"/>
    <x v="17"/>
    <s v="EUR"/>
    <n v="1484441980"/>
    <n v="1479257980"/>
    <b v="0"/>
    <n v="54"/>
    <b v="1"/>
    <x v="6"/>
    <n v="346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1500"/>
    <n v="277"/>
    <x v="0"/>
    <x v="0"/>
    <s v="USD"/>
    <n v="1449089965"/>
    <n v="1446670765"/>
    <b v="0"/>
    <n v="9"/>
    <b v="1"/>
    <x v="6"/>
    <n v="18"/>
    <n v="30.78"/>
    <x v="1"/>
    <x v="6"/>
  </r>
  <r>
    <n v="3372"/>
    <s v="All the Best, Jack"/>
    <s v="This play tells the story of the toxicity of sensationalism shown through one man's struggle with notoriety."/>
    <n v="1500"/>
    <n v="1035"/>
    <x v="0"/>
    <x v="0"/>
    <s v="USD"/>
    <n v="1408942740"/>
    <n v="1407157756"/>
    <b v="0"/>
    <n v="27"/>
    <b v="1"/>
    <x v="6"/>
    <n v="6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1500"/>
    <n v="2005"/>
    <x v="0"/>
    <x v="1"/>
    <s v="GBP"/>
    <n v="1437235200"/>
    <n v="1435177840"/>
    <b v="0"/>
    <n v="30"/>
    <b v="1"/>
    <x v="6"/>
    <n v="134"/>
    <n v="66.83"/>
    <x v="1"/>
    <x v="6"/>
  </r>
  <r>
    <n v="3374"/>
    <s v="HELP BUILD &quot;THE CASTLE&quot;"/>
    <s v="A rare  production of World acclaimed playwright Howard Barker's groundbreaking &amp; provocative 'The Castle'."/>
    <n v="1500"/>
    <n v="3730"/>
    <x v="0"/>
    <x v="5"/>
    <s v="CAD"/>
    <n v="1446053616"/>
    <n v="1443461616"/>
    <b v="0"/>
    <n v="52"/>
    <b v="1"/>
    <x v="6"/>
    <n v="249"/>
    <n v="71.73"/>
    <x v="1"/>
    <x v="6"/>
  </r>
  <r>
    <n v="3375"/>
    <s v="The Frida Kahlo of Penge West"/>
    <s v="Production of wickedly funny new play for two women, written by iconic songwriter and ex-London's Burning man, Chris Larner"/>
    <n v="1500"/>
    <n v="3000"/>
    <x v="0"/>
    <x v="1"/>
    <s v="GBP"/>
    <n v="1400423973"/>
    <n v="1399387173"/>
    <b v="0"/>
    <n v="17"/>
    <b v="1"/>
    <x v="6"/>
    <n v="200"/>
    <n v="176.47"/>
    <x v="1"/>
    <x v="6"/>
  </r>
  <r>
    <n v="3376"/>
    <s v="The Tutors"/>
    <s v="3 college grads struggling to fund their social network. 1 bratty blackmailing student. 1 dreamy Asian business man. 1 awesome play."/>
    <n v="1450"/>
    <n v="8001"/>
    <x v="0"/>
    <x v="0"/>
    <s v="USD"/>
    <n v="1429976994"/>
    <n v="1424796594"/>
    <b v="0"/>
    <n v="19"/>
    <b v="1"/>
    <x v="6"/>
    <n v="552"/>
    <n v="421.11"/>
    <x v="1"/>
    <x v="6"/>
  </r>
  <r>
    <n v="3377"/>
    <s v="To Kill a Machine"/>
    <s v="An empowering play about war time code breaker Alan Turing which tells the real story of a hero vilified for his sexuality and suicide."/>
    <n v="1400"/>
    <n v="8084"/>
    <x v="0"/>
    <x v="1"/>
    <s v="GBP"/>
    <n v="1426870560"/>
    <n v="1424280899"/>
    <b v="0"/>
    <n v="77"/>
    <b v="1"/>
    <x v="6"/>
    <n v="577"/>
    <n v="104.99"/>
    <x v="1"/>
    <x v="6"/>
  </r>
  <r>
    <n v="3378"/>
    <s v="Rose of June"/>
    <s v="'Can you ever find acceptance in death?' _x000a_Rose of June is a piece of theatre exploring the stages of grief. Unity Theatre - September"/>
    <n v="1400"/>
    <n v="592"/>
    <x v="0"/>
    <x v="1"/>
    <s v="GBP"/>
    <n v="1409490480"/>
    <n v="1407400306"/>
    <b v="0"/>
    <n v="21"/>
    <b v="1"/>
    <x v="6"/>
    <n v="42"/>
    <n v="28.19"/>
    <x v="1"/>
    <x v="6"/>
  </r>
  <r>
    <n v="3379"/>
    <s v="The Promise"/>
    <s v="A play by Alexei Arbuzov about the lives of three teenagers during the Nazi siege of Leningrad, 1942, in a new adaptation by Nick Dear."/>
    <n v="1400"/>
    <n v="2073"/>
    <x v="0"/>
    <x v="1"/>
    <s v="GBP"/>
    <n v="1440630000"/>
    <n v="1439122800"/>
    <b v="0"/>
    <n v="38"/>
    <b v="1"/>
    <x v="6"/>
    <n v="148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1400"/>
    <n v="3133"/>
    <x v="0"/>
    <x v="0"/>
    <s v="USD"/>
    <n v="1417305178"/>
    <n v="1414277578"/>
    <b v="0"/>
    <n v="28"/>
    <b v="1"/>
    <x v="6"/>
    <n v="22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1395"/>
    <n v="4090"/>
    <x v="0"/>
    <x v="0"/>
    <s v="USD"/>
    <n v="1426044383"/>
    <n v="1423455983"/>
    <b v="0"/>
    <n v="48"/>
    <b v="1"/>
    <x v="6"/>
    <n v="293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1385"/>
    <n v="3526"/>
    <x v="0"/>
    <x v="1"/>
    <s v="GBP"/>
    <n v="1470092340"/>
    <n v="1467973256"/>
    <b v="0"/>
    <n v="46"/>
    <b v="1"/>
    <x v="6"/>
    <n v="255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350"/>
    <n v="1955"/>
    <x v="0"/>
    <x v="0"/>
    <s v="USD"/>
    <n v="1466707620"/>
    <n v="1464979620"/>
    <b v="0"/>
    <n v="30"/>
    <b v="1"/>
    <x v="6"/>
    <n v="145"/>
    <n v="65.17"/>
    <x v="1"/>
    <x v="6"/>
  </r>
  <r>
    <n v="3384"/>
    <s v="The Hat"/>
    <s v="Six gay men, emotional baggage, and online dating: what could go wrong? A play about looking for love and finding something better."/>
    <n v="1328"/>
    <n v="6000.66"/>
    <x v="0"/>
    <x v="0"/>
    <s v="USD"/>
    <n v="1448074800"/>
    <n v="1444874768"/>
    <b v="0"/>
    <n v="64"/>
    <b v="1"/>
    <x v="6"/>
    <n v="452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1300"/>
    <n v="2000"/>
    <x v="0"/>
    <x v="0"/>
    <s v="USD"/>
    <n v="1418244552"/>
    <n v="1415652552"/>
    <b v="0"/>
    <n v="15"/>
    <b v="1"/>
    <x v="6"/>
    <n v="154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1300"/>
    <n v="2100"/>
    <x v="0"/>
    <x v="0"/>
    <s v="USD"/>
    <n v="1417620506"/>
    <n v="1415028506"/>
    <b v="0"/>
    <n v="41"/>
    <b v="1"/>
    <x v="6"/>
    <n v="16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1300"/>
    <n v="3506"/>
    <x v="0"/>
    <x v="0"/>
    <s v="USD"/>
    <n v="1418581088"/>
    <n v="1415125088"/>
    <b v="0"/>
    <n v="35"/>
    <b v="1"/>
    <x v="6"/>
    <n v="270"/>
    <n v="100.17"/>
    <x v="1"/>
    <x v="6"/>
  </r>
  <r>
    <n v="3388"/>
    <s v="ICONS"/>
    <s v="ICONS is a unique new play about the Amazon warrior women from Greek myth and re-imagines them from a contemporary female perspective."/>
    <n v="1300"/>
    <n v="1557"/>
    <x v="0"/>
    <x v="1"/>
    <s v="GBP"/>
    <n v="1434625441"/>
    <n v="1432033441"/>
    <b v="0"/>
    <n v="45"/>
    <b v="1"/>
    <x v="6"/>
    <n v="120"/>
    <n v="34.6"/>
    <x v="1"/>
    <x v="6"/>
  </r>
  <r>
    <n v="3389"/>
    <s v="Chimera Ensemble Productions Fund"/>
    <s v="Chimera Ensemble is launching 2 inaugural theater productions, and we need support to do high quality work!"/>
    <n v="1300"/>
    <n v="11450"/>
    <x v="0"/>
    <x v="0"/>
    <s v="USD"/>
    <n v="1464960682"/>
    <n v="1462368682"/>
    <b v="0"/>
    <n v="62"/>
    <b v="1"/>
    <x v="6"/>
    <n v="88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300"/>
    <n v="1536"/>
    <x v="0"/>
    <x v="0"/>
    <s v="USD"/>
    <n v="1405017345"/>
    <n v="1403721345"/>
    <b v="0"/>
    <n v="22"/>
    <b v="1"/>
    <x v="6"/>
    <n v="118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1300"/>
    <n v="1115"/>
    <x v="0"/>
    <x v="0"/>
    <s v="USD"/>
    <n v="1407536880"/>
    <n v="1404997548"/>
    <b v="0"/>
    <n v="18"/>
    <b v="1"/>
    <x v="6"/>
    <n v="86"/>
    <n v="61.94"/>
    <x v="1"/>
    <x v="6"/>
  </r>
  <r>
    <n v="3392"/>
    <s v="1 in 3"/>
    <s v="Life is more than the days you have left. 1 in 3 tells of two normal people &amp; their confrontation with mortality and the dice of fate."/>
    <n v="1300"/>
    <n v="500"/>
    <x v="0"/>
    <x v="1"/>
    <s v="GBP"/>
    <n v="1462565855"/>
    <n v="1458245855"/>
    <b v="0"/>
    <n v="12"/>
    <b v="1"/>
    <x v="6"/>
    <n v="38"/>
    <n v="41.67"/>
    <x v="1"/>
    <x v="6"/>
  </r>
  <r>
    <n v="3393"/>
    <s v="The Maltese Bodkin"/>
    <s v="hiSTORYstage presents a film noir-style comedy mystery with a Shakespearean twist performed as a 1944 radio drama."/>
    <n v="1250"/>
    <n v="1587"/>
    <x v="0"/>
    <x v="0"/>
    <s v="USD"/>
    <n v="1415234760"/>
    <n v="1413065230"/>
    <b v="0"/>
    <n v="44"/>
    <b v="1"/>
    <x v="6"/>
    <n v="127"/>
    <n v="36.07"/>
    <x v="1"/>
    <x v="6"/>
  </r>
  <r>
    <n v="3394"/>
    <s v="Buffer: Edinburgh Fringe 2014"/>
    <s v="Ambitious, Edinburgh-based company, Thrive Theatre, are bringing their brand new comedy BUFFER to the 2014 Edinburgh Fringe!"/>
    <n v="1250"/>
    <n v="783"/>
    <x v="0"/>
    <x v="1"/>
    <s v="GBP"/>
    <n v="1406470645"/>
    <n v="1403878645"/>
    <b v="0"/>
    <n v="27"/>
    <b v="1"/>
    <x v="6"/>
    <n v="63"/>
    <n v="29"/>
    <x v="1"/>
    <x v="6"/>
  </r>
  <r>
    <n v="3395"/>
    <s v="MIRAMAR"/>
    <s v="Miramar is a a darkly funny play exploring what it is we call â€˜homeâ€™."/>
    <n v="1250"/>
    <n v="920"/>
    <x v="0"/>
    <x v="1"/>
    <s v="GBP"/>
    <n v="1433009400"/>
    <n v="1431795944"/>
    <b v="0"/>
    <n v="38"/>
    <b v="1"/>
    <x v="6"/>
    <n v="74"/>
    <n v="24.21"/>
    <x v="1"/>
    <x v="6"/>
  </r>
  <r>
    <n v="3396"/>
    <s v="Rainbowtown"/>
    <s v="&quot;Rainbowtown&quot; is a new play for kids. Help us bring it to the Main Line during the 2014 Philadelphia Fringe Festival!"/>
    <n v="1250"/>
    <n v="1565"/>
    <x v="0"/>
    <x v="0"/>
    <s v="USD"/>
    <n v="1401595140"/>
    <n v="1399286589"/>
    <b v="0"/>
    <n v="28"/>
    <b v="1"/>
    <x v="6"/>
    <n v="125"/>
    <n v="55.89"/>
    <x v="1"/>
    <x v="6"/>
  </r>
  <r>
    <n v="3397"/>
    <s v="Waiting for Godot - Blue Sky Theatre &amp; Arts"/>
    <s v="Help a group of recovering alcoholics bring Samuel Beckett's classic to a seaside town!"/>
    <n v="1250"/>
    <n v="280"/>
    <x v="0"/>
    <x v="1"/>
    <s v="GBP"/>
    <n v="1455832800"/>
    <n v="1452338929"/>
    <b v="0"/>
    <n v="24"/>
    <b v="1"/>
    <x v="6"/>
    <n v="2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1250"/>
    <n v="4443"/>
    <x v="0"/>
    <x v="0"/>
    <s v="USD"/>
    <n v="1416589200"/>
    <n v="1414605776"/>
    <b v="0"/>
    <n v="65"/>
    <b v="1"/>
    <x v="6"/>
    <n v="355"/>
    <n v="68.349999999999994"/>
    <x v="1"/>
    <x v="6"/>
  </r>
  <r>
    <n v="3399"/>
    <s v="Spinning Wheel Youth Takeover"/>
    <s v="13 young people have taken over Spinning Wheel Theatre to choose, produce and create their own show from scratch."/>
    <n v="1250"/>
    <n v="1245"/>
    <x v="0"/>
    <x v="1"/>
    <s v="GBP"/>
    <n v="1424556325"/>
    <n v="1421964325"/>
    <b v="0"/>
    <n v="46"/>
    <b v="1"/>
    <x v="6"/>
    <n v="100"/>
    <n v="27.07"/>
    <x v="1"/>
    <x v="6"/>
  </r>
  <r>
    <n v="3400"/>
    <s v="You, Me and That Guy"/>
    <s v="A hilarious comedy starring Sarah, a recent grad, who uses the magic of a mystical open mic to solve the problems of her relationships."/>
    <n v="1250"/>
    <n v="10041"/>
    <x v="0"/>
    <x v="0"/>
    <s v="USD"/>
    <n v="1409266414"/>
    <n v="1405378414"/>
    <b v="0"/>
    <n v="85"/>
    <b v="1"/>
    <x v="6"/>
    <n v="803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1250"/>
    <n v="2954"/>
    <x v="0"/>
    <x v="1"/>
    <s v="GBP"/>
    <n v="1438968146"/>
    <n v="1436376146"/>
    <b v="0"/>
    <n v="66"/>
    <b v="1"/>
    <x v="6"/>
    <n v="236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250"/>
    <n v="16465"/>
    <x v="0"/>
    <x v="0"/>
    <s v="USD"/>
    <n v="1447295460"/>
    <n v="1444747843"/>
    <b v="0"/>
    <n v="165"/>
    <b v="1"/>
    <x v="6"/>
    <n v="1317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1250"/>
    <n v="2000"/>
    <x v="0"/>
    <x v="1"/>
    <s v="GBP"/>
    <n v="1435230324"/>
    <n v="1432638324"/>
    <b v="0"/>
    <n v="17"/>
    <b v="1"/>
    <x v="6"/>
    <n v="16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1200"/>
    <n v="610"/>
    <x v="0"/>
    <x v="0"/>
    <s v="USD"/>
    <n v="1434542702"/>
    <n v="1432814702"/>
    <b v="0"/>
    <n v="3"/>
    <b v="1"/>
    <x v="6"/>
    <n v="51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1200"/>
    <n v="481.5"/>
    <x v="0"/>
    <x v="1"/>
    <s v="GBP"/>
    <n v="1456876740"/>
    <n v="1455063886"/>
    <b v="0"/>
    <n v="17"/>
    <b v="1"/>
    <x v="6"/>
    <n v="40"/>
    <n v="28.32"/>
    <x v="1"/>
    <x v="6"/>
  </r>
  <r>
    <n v="3406"/>
    <s v="Voices of Swords"/>
    <s v="A funny and moving new play about two families dealing with aging parents in very different ways!"/>
    <n v="1200"/>
    <n v="10031"/>
    <x v="0"/>
    <x v="0"/>
    <s v="USD"/>
    <n v="1405511376"/>
    <n v="1401623376"/>
    <b v="0"/>
    <n v="91"/>
    <b v="1"/>
    <x v="6"/>
    <n v="836"/>
    <n v="110.23"/>
    <x v="1"/>
    <x v="6"/>
  </r>
  <r>
    <n v="3407"/>
    <s v="Chlorine Edinburgh 2014"/>
    <s v="Biddy is 24. Biddy is a hopeless romantic. Biddy always wanted to be a vegan. Find out what happens_x000a_when Biddy gets sectioned."/>
    <n v="1200"/>
    <n v="2142"/>
    <x v="0"/>
    <x v="1"/>
    <s v="GBP"/>
    <n v="1404641289"/>
    <n v="1402049289"/>
    <b v="0"/>
    <n v="67"/>
    <b v="1"/>
    <x v="6"/>
    <n v="179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1200"/>
    <n v="1055"/>
    <x v="0"/>
    <x v="0"/>
    <s v="USD"/>
    <n v="1405727304"/>
    <n v="1403135304"/>
    <b v="0"/>
    <n v="18"/>
    <b v="1"/>
    <x v="6"/>
    <n v="88"/>
    <n v="58.61"/>
    <x v="1"/>
    <x v="6"/>
  </r>
  <r>
    <n v="3409"/>
    <s v="Who Said Theatre Presents: The Calm"/>
    <s v="Exciting and visceral new-writing that challenges the way we view the fine line between war and terror..."/>
    <n v="1200"/>
    <n v="618"/>
    <x v="0"/>
    <x v="1"/>
    <s v="GBP"/>
    <n v="1469998680"/>
    <n v="1466710358"/>
    <b v="0"/>
    <n v="21"/>
    <b v="1"/>
    <x v="6"/>
    <n v="52"/>
    <n v="29.43"/>
    <x v="1"/>
    <x v="6"/>
  </r>
  <r>
    <n v="3410"/>
    <s v="the southland company - LAUNCH LOS ANGELES"/>
    <s v="Join us in a campaign benefitting the southland company and its interdisciplinary artistic efforts in Los Angeles."/>
    <n v="1200"/>
    <n v="3255"/>
    <x v="0"/>
    <x v="0"/>
    <s v="USD"/>
    <n v="1465196400"/>
    <n v="1462841990"/>
    <b v="0"/>
    <n v="40"/>
    <b v="1"/>
    <x v="6"/>
    <n v="271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200"/>
    <n v="15535"/>
    <x v="0"/>
    <x v="0"/>
    <s v="USD"/>
    <n v="1444264372"/>
    <n v="1442536372"/>
    <b v="0"/>
    <n v="78"/>
    <b v="1"/>
    <x v="6"/>
    <n v="1295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1200"/>
    <n v="3000"/>
    <x v="0"/>
    <x v="1"/>
    <s v="GBP"/>
    <n v="1411858862"/>
    <n v="1409266862"/>
    <b v="0"/>
    <n v="26"/>
    <b v="1"/>
    <x v="6"/>
    <n v="25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1200"/>
    <n v="650"/>
    <x v="0"/>
    <x v="0"/>
    <s v="USD"/>
    <n v="1425099540"/>
    <n v="1424280938"/>
    <b v="0"/>
    <n v="14"/>
    <b v="1"/>
    <x v="6"/>
    <n v="54"/>
    <n v="46.43"/>
    <x v="1"/>
    <x v="6"/>
  </r>
  <r>
    <n v="3414"/>
    <s v="PCSF PlayOffs 2016"/>
    <s v="A new twist on our annual festival of fully-produced plays by member playwrights, performed by a talented ensemble cast!"/>
    <n v="1200"/>
    <n v="3105"/>
    <x v="0"/>
    <x v="0"/>
    <s v="USD"/>
    <n v="1480579140"/>
    <n v="1478030325"/>
    <b v="0"/>
    <n v="44"/>
    <b v="1"/>
    <x v="6"/>
    <n v="259"/>
    <n v="70.569999999999993"/>
    <x v="1"/>
    <x v="6"/>
  </r>
  <r>
    <n v="3415"/>
    <s v="Balm in Gilead at Columbia"/>
    <s v="We are raising funds to allow for enhanced scenic, costume, and lighting design. Every dollar helps!"/>
    <n v="1200"/>
    <n v="200"/>
    <x v="0"/>
    <x v="0"/>
    <s v="USD"/>
    <n v="1460935800"/>
    <n v="1459999656"/>
    <b v="0"/>
    <n v="9"/>
    <b v="1"/>
    <x v="6"/>
    <n v="17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1200"/>
    <n v="4784"/>
    <x v="0"/>
    <x v="1"/>
    <s v="GBP"/>
    <n v="1429813800"/>
    <n v="1427363645"/>
    <b v="0"/>
    <n v="30"/>
    <b v="1"/>
    <x v="6"/>
    <n v="399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200"/>
    <n v="1700.01"/>
    <x v="0"/>
    <x v="0"/>
    <s v="USD"/>
    <n v="1414284180"/>
    <n v="1410558948"/>
    <b v="0"/>
    <n v="45"/>
    <b v="1"/>
    <x v="6"/>
    <n v="14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1200"/>
    <n v="4035"/>
    <x v="0"/>
    <x v="0"/>
    <s v="USD"/>
    <n v="1400875307"/>
    <n v="1398283307"/>
    <b v="0"/>
    <n v="56"/>
    <b v="1"/>
    <x v="6"/>
    <n v="336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1200"/>
    <n v="2930"/>
    <x v="0"/>
    <x v="17"/>
    <s v="EUR"/>
    <n v="1459978200"/>
    <n v="1458416585"/>
    <b v="0"/>
    <n v="46"/>
    <b v="1"/>
    <x v="6"/>
    <n v="244"/>
    <n v="63.7"/>
    <x v="1"/>
    <x v="6"/>
  </r>
  <r>
    <n v="3420"/>
    <s v="Rounds. Set design campaign."/>
    <s v="A powerful and urgent tale of the first line of defence for the NHS. Based on true stories from junior doctors."/>
    <n v="1200"/>
    <n v="966"/>
    <x v="0"/>
    <x v="1"/>
    <s v="GBP"/>
    <n v="1455408000"/>
    <n v="1454638202"/>
    <b v="0"/>
    <n v="34"/>
    <b v="1"/>
    <x v="6"/>
    <n v="81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200"/>
    <n v="10115"/>
    <x v="0"/>
    <x v="0"/>
    <s v="USD"/>
    <n v="1425495563"/>
    <n v="1422903563"/>
    <b v="0"/>
    <n v="98"/>
    <b v="1"/>
    <x v="6"/>
    <n v="843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1200"/>
    <n v="3273"/>
    <x v="0"/>
    <x v="1"/>
    <s v="GBP"/>
    <n v="1450051200"/>
    <n v="1447594176"/>
    <b v="0"/>
    <n v="46"/>
    <b v="1"/>
    <x v="6"/>
    <n v="273"/>
    <n v="71.150000000000006"/>
    <x v="1"/>
    <x v="6"/>
  </r>
  <r>
    <n v="3423"/>
    <s v="And That's How The Story Goes"/>
    <s v="Forest Hills Eastern's Student Run Show 2015. Our goal is to present a professional quality show on a budget."/>
    <n v="1200"/>
    <n v="350"/>
    <x v="0"/>
    <x v="0"/>
    <s v="USD"/>
    <n v="1429912341"/>
    <n v="1427320341"/>
    <b v="0"/>
    <n v="10"/>
    <b v="1"/>
    <x v="6"/>
    <n v="2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1200"/>
    <n v="6215"/>
    <x v="0"/>
    <x v="0"/>
    <s v="USD"/>
    <n v="1423119540"/>
    <n v="1421252084"/>
    <b v="0"/>
    <n v="76"/>
    <b v="1"/>
    <x v="6"/>
    <n v="518"/>
    <n v="81.78"/>
    <x v="1"/>
    <x v="6"/>
  </r>
  <r>
    <n v="3425"/>
    <s v="The Erlkings"/>
    <s v="The Erlkings is a play that uses the writings of the perpetrators of the Columbine Shooting to explore the inner lives of these boys."/>
    <n v="1200"/>
    <n v="30891.1"/>
    <x v="0"/>
    <x v="0"/>
    <s v="USD"/>
    <n v="1412434136"/>
    <n v="1409669336"/>
    <b v="0"/>
    <n v="104"/>
    <b v="1"/>
    <x v="6"/>
    <n v="2574"/>
    <n v="297.02999999999997"/>
    <x v="1"/>
    <x v="6"/>
  </r>
  <r>
    <n v="3426"/>
    <s v="Holocene"/>
    <s v="Part ghost story, part cautionary tale, Holocene is a play about the end of our world, and the beginning of another."/>
    <n v="1200"/>
    <n v="4055"/>
    <x v="0"/>
    <x v="0"/>
    <s v="USD"/>
    <n v="1411264800"/>
    <n v="1409620903"/>
    <b v="0"/>
    <n v="87"/>
    <b v="1"/>
    <x v="6"/>
    <n v="338"/>
    <n v="46.61"/>
    <x v="1"/>
    <x v="6"/>
  </r>
  <r>
    <n v="3427"/>
    <s v="We Were Kings"/>
    <s v="A new play developed in collaboration with graduating theatre makers, premiering at the Edinburgh Fringe Festival 2014."/>
    <n v="1200"/>
    <n v="1500"/>
    <x v="0"/>
    <x v="1"/>
    <s v="GBP"/>
    <n v="1404314952"/>
    <n v="1401722952"/>
    <b v="0"/>
    <n v="29"/>
    <b v="1"/>
    <x v="6"/>
    <n v="125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1200"/>
    <n v="2055"/>
    <x v="0"/>
    <x v="1"/>
    <s v="GBP"/>
    <n v="1425142800"/>
    <n v="1422983847"/>
    <b v="0"/>
    <n v="51"/>
    <b v="1"/>
    <x v="6"/>
    <n v="17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200"/>
    <n v="195"/>
    <x v="0"/>
    <x v="1"/>
    <s v="GBP"/>
    <n v="1478046661"/>
    <n v="1476837061"/>
    <b v="0"/>
    <n v="12"/>
    <b v="1"/>
    <x v="6"/>
    <n v="16"/>
    <n v="16.25"/>
    <x v="1"/>
    <x v="6"/>
  </r>
  <r>
    <n v="3430"/>
    <s v="Being Patient"/>
    <s v="We need support for our play so we can promote awareness of kidney diseases and the effect it has on sufferers and their families."/>
    <n v="1200"/>
    <n v="2170.9899999999998"/>
    <x v="0"/>
    <x v="1"/>
    <s v="GBP"/>
    <n v="1406760101"/>
    <n v="1404168101"/>
    <b v="0"/>
    <n v="72"/>
    <b v="1"/>
    <x v="6"/>
    <n v="181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1200"/>
    <n v="2000"/>
    <x v="0"/>
    <x v="0"/>
    <s v="USD"/>
    <n v="1408383153"/>
    <n v="1405791153"/>
    <b v="0"/>
    <n v="21"/>
    <b v="1"/>
    <x v="6"/>
    <n v="167"/>
    <n v="95.24"/>
    <x v="1"/>
    <x v="6"/>
  </r>
  <r>
    <n v="3432"/>
    <s v="Love Letters"/>
    <s v="Bare Theatre stages A.R. Gurney's Pulitzer Finalist script about a relationship spanning a lifetime and long distance."/>
    <n v="1200"/>
    <n v="2193"/>
    <x v="0"/>
    <x v="0"/>
    <s v="USD"/>
    <n v="1454709600"/>
    <n v="1452520614"/>
    <b v="0"/>
    <n v="42"/>
    <b v="1"/>
    <x v="6"/>
    <n v="183"/>
    <n v="52.21"/>
    <x v="1"/>
    <x v="6"/>
  </r>
  <r>
    <n v="3433"/>
    <s v="The Dybbuk"/>
    <s v="death&amp;pretzels presents their first Chicago based project:_x000a_The Dybbuk by S. Ansky"/>
    <n v="1200"/>
    <n v="9525"/>
    <x v="0"/>
    <x v="0"/>
    <s v="USD"/>
    <n v="1402974000"/>
    <n v="1400290255"/>
    <b v="0"/>
    <n v="71"/>
    <b v="1"/>
    <x v="6"/>
    <n v="794"/>
    <n v="134.15"/>
    <x v="1"/>
    <x v="6"/>
  </r>
  <r>
    <n v="3434"/>
    <s v="The Williams Project"/>
    <s v="Bringing Tennessee Williams, Shakespeare, and 8 world class actors to Longview, Washington to build a play in and for the community."/>
    <n v="1200"/>
    <n v="10555"/>
    <x v="0"/>
    <x v="0"/>
    <s v="USD"/>
    <n v="1404983269"/>
    <n v="1402391269"/>
    <b v="0"/>
    <n v="168"/>
    <b v="1"/>
    <x v="6"/>
    <n v="880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200"/>
    <n v="1120"/>
    <x v="0"/>
    <x v="0"/>
    <s v="USD"/>
    <n v="1470538800"/>
    <n v="1469112493"/>
    <b v="0"/>
    <n v="19"/>
    <b v="1"/>
    <x v="6"/>
    <n v="93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1200"/>
    <n v="5295"/>
    <x v="0"/>
    <x v="0"/>
    <s v="USD"/>
    <n v="1408638480"/>
    <n v="1406811593"/>
    <b v="0"/>
    <n v="37"/>
    <b v="1"/>
    <x v="6"/>
    <n v="441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1200"/>
    <n v="3030"/>
    <x v="0"/>
    <x v="0"/>
    <s v="USD"/>
    <n v="1440003820"/>
    <n v="1437411820"/>
    <b v="0"/>
    <n v="36"/>
    <b v="1"/>
    <x v="6"/>
    <n v="253"/>
    <n v="84.17"/>
    <x v="1"/>
    <x v="6"/>
  </r>
  <r>
    <n v="3438"/>
    <s v="KLIPPIES"/>
    <s v="Klippies is the debut play from Johannesburg-born writer Jessica SiÃ¢n, premiering at the Southwark Playhouse, London in May 2015."/>
    <n v="1200"/>
    <n v="2605"/>
    <x v="0"/>
    <x v="1"/>
    <s v="GBP"/>
    <n v="1430600400"/>
    <n v="1428358567"/>
    <b v="0"/>
    <n v="14"/>
    <b v="1"/>
    <x v="6"/>
    <n v="217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1200"/>
    <n v="5260.92"/>
    <x v="0"/>
    <x v="0"/>
    <s v="USD"/>
    <n v="1405095300"/>
    <n v="1403146628"/>
    <b v="0"/>
    <n v="82"/>
    <b v="1"/>
    <x v="6"/>
    <n v="438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1200"/>
    <n v="2565"/>
    <x v="0"/>
    <x v="0"/>
    <s v="USD"/>
    <n v="1447445820"/>
    <n v="1445077121"/>
    <b v="0"/>
    <n v="43"/>
    <b v="1"/>
    <x v="6"/>
    <n v="214"/>
    <n v="59.65"/>
    <x v="1"/>
    <x v="6"/>
  </r>
  <r>
    <n v="3442"/>
    <s v="An Evening of Radio"/>
    <s v="An Evening of Radio aims to showcase original work written by undergraduate playwriting students in the style of live staged readings."/>
    <n v="1200"/>
    <n v="250"/>
    <x v="0"/>
    <x v="0"/>
    <s v="USD"/>
    <n v="1433016672"/>
    <n v="1430424672"/>
    <b v="0"/>
    <n v="8"/>
    <b v="1"/>
    <x v="6"/>
    <n v="2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200"/>
    <n v="1855"/>
    <x v="0"/>
    <x v="0"/>
    <s v="USD"/>
    <n v="1410266146"/>
    <n v="1407674146"/>
    <b v="0"/>
    <n v="45"/>
    <b v="1"/>
    <x v="6"/>
    <n v="15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1200"/>
    <n v="867"/>
    <x v="0"/>
    <x v="2"/>
    <s v="AUD"/>
    <n v="1465394340"/>
    <n v="1464677986"/>
    <b v="0"/>
    <n v="20"/>
    <b v="1"/>
    <x v="6"/>
    <n v="72"/>
    <n v="43.35"/>
    <x v="1"/>
    <x v="6"/>
  </r>
  <r>
    <n v="3445"/>
    <s v="Axon Theatre - First Project (Phase 1)"/>
    <s v="Rehearsal &amp; development of our first project as Axon Theatre: &quot;The Star-Spangled Girl&quot; in South Wales."/>
    <n v="1200"/>
    <n v="2000"/>
    <x v="0"/>
    <x v="1"/>
    <s v="GBP"/>
    <n v="1445604236"/>
    <n v="1443185036"/>
    <b v="0"/>
    <n v="31"/>
    <b v="1"/>
    <x v="6"/>
    <n v="167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150"/>
    <n v="1082"/>
    <x v="0"/>
    <x v="1"/>
    <s v="GBP"/>
    <n v="1423138800"/>
    <n v="1421092725"/>
    <b v="0"/>
    <n v="25"/>
    <b v="1"/>
    <x v="6"/>
    <n v="94"/>
    <n v="43.28"/>
    <x v="1"/>
    <x v="6"/>
  </r>
  <r>
    <n v="3447"/>
    <s v="The Vagabond Halfback"/>
    <s v="&quot;He was a poet, a vagrant, a philosopher, a lady's man and a hard drinker&quot;"/>
    <n v="1150"/>
    <n v="1078"/>
    <x v="0"/>
    <x v="0"/>
    <s v="USD"/>
    <n v="1458332412"/>
    <n v="1454448012"/>
    <b v="0"/>
    <n v="14"/>
    <b v="1"/>
    <x v="6"/>
    <n v="94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1110"/>
    <n v="2305"/>
    <x v="0"/>
    <x v="0"/>
    <s v="USD"/>
    <n v="1418784689"/>
    <n v="1416192689"/>
    <b v="0"/>
    <n v="45"/>
    <b v="1"/>
    <x v="6"/>
    <n v="208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1100"/>
    <n v="1365"/>
    <x v="0"/>
    <x v="0"/>
    <s v="USD"/>
    <n v="1468036800"/>
    <n v="1465607738"/>
    <b v="0"/>
    <n v="20"/>
    <b v="1"/>
    <x v="6"/>
    <n v="124"/>
    <n v="68.25"/>
    <x v="1"/>
    <x v="6"/>
  </r>
  <r>
    <n v="3450"/>
    <s v="The Beautiful House"/>
    <s v="The Beautiful House' is a story of modern mummification and the present day post-humanist crisis in our relationship with death."/>
    <n v="1100"/>
    <n v="760"/>
    <x v="0"/>
    <x v="1"/>
    <s v="GBP"/>
    <n v="1427990071"/>
    <n v="1422809671"/>
    <b v="0"/>
    <n v="39"/>
    <b v="1"/>
    <x v="6"/>
    <n v="69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1100"/>
    <n v="658"/>
    <x v="0"/>
    <x v="0"/>
    <s v="USD"/>
    <n v="1429636927"/>
    <n v="1427304127"/>
    <b v="0"/>
    <n v="16"/>
    <b v="1"/>
    <x v="6"/>
    <n v="60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100"/>
    <n v="1532"/>
    <x v="0"/>
    <x v="0"/>
    <s v="USD"/>
    <n v="1406087940"/>
    <n v="1404141626"/>
    <b v="0"/>
    <n v="37"/>
    <b v="1"/>
    <x v="6"/>
    <n v="139"/>
    <n v="41.41"/>
    <x v="1"/>
    <x v="6"/>
  </r>
  <r>
    <n v="3453"/>
    <s v="'Patagonia' - by Robert George"/>
    <s v="A full length comedy, Patagonia follows Grason and Jerry on their journey through a magical, South-American rainforest."/>
    <n v="1100"/>
    <n v="385"/>
    <x v="0"/>
    <x v="1"/>
    <s v="GBP"/>
    <n v="1471130956"/>
    <n v="1465946956"/>
    <b v="0"/>
    <n v="14"/>
    <b v="1"/>
    <x v="6"/>
    <n v="35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1100"/>
    <n v="705"/>
    <x v="0"/>
    <x v="1"/>
    <s v="GBP"/>
    <n v="1406825159"/>
    <n v="1404233159"/>
    <b v="0"/>
    <n v="21"/>
    <b v="1"/>
    <x v="6"/>
    <n v="64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100"/>
    <n v="10065"/>
    <x v="0"/>
    <x v="0"/>
    <s v="USD"/>
    <n v="1476381627"/>
    <n v="1473789627"/>
    <b v="0"/>
    <n v="69"/>
    <b v="1"/>
    <x v="6"/>
    <n v="915"/>
    <n v="145.87"/>
    <x v="1"/>
    <x v="6"/>
  </r>
  <r>
    <n v="3456"/>
    <s v="THIEF"/>
    <s v="&quot;Thief,&quot; a one man touring show, a theatrical experience portraying a supernatural story about the 3 days Jesus spent in the grave."/>
    <n v="1100"/>
    <n v="5739"/>
    <x v="0"/>
    <x v="0"/>
    <s v="USD"/>
    <n v="1406876340"/>
    <n v="1404190567"/>
    <b v="0"/>
    <n v="16"/>
    <b v="1"/>
    <x v="6"/>
    <n v="522"/>
    <n v="358.69"/>
    <x v="1"/>
    <x v="6"/>
  </r>
  <r>
    <n v="3457"/>
    <s v="The Impossible Adventures Of Supernova Jones"/>
    <s v="Robots, Space Battles, Mystery, and Intrigue. Nothing is Impossible..."/>
    <n v="1100"/>
    <n v="2804"/>
    <x v="0"/>
    <x v="0"/>
    <s v="USD"/>
    <n v="1423720740"/>
    <n v="1421081857"/>
    <b v="0"/>
    <n v="55"/>
    <b v="1"/>
    <x v="6"/>
    <n v="255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1100"/>
    <n v="1216"/>
    <x v="0"/>
    <x v="0"/>
    <s v="USD"/>
    <n v="1422937620"/>
    <n v="1420606303"/>
    <b v="0"/>
    <n v="27"/>
    <b v="1"/>
    <x v="6"/>
    <n v="111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1100"/>
    <n v="631"/>
    <x v="0"/>
    <x v="1"/>
    <s v="GBP"/>
    <n v="1463743860"/>
    <n v="1461151860"/>
    <b v="0"/>
    <n v="36"/>
    <b v="1"/>
    <x v="6"/>
    <n v="57"/>
    <n v="17.53"/>
    <x v="1"/>
    <x v="6"/>
  </r>
  <r>
    <n v="3460"/>
    <s v="Pushers"/>
    <s v="'Pushers' is an exciting new play and the first project for brand new theatre company, Ain't Got No Home Productions."/>
    <n v="1070"/>
    <n v="950"/>
    <x v="0"/>
    <x v="1"/>
    <s v="GBP"/>
    <n v="1408106352"/>
    <n v="1406896752"/>
    <b v="0"/>
    <n v="19"/>
    <b v="1"/>
    <x v="6"/>
    <n v="8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1050"/>
    <n v="695"/>
    <x v="0"/>
    <x v="0"/>
    <s v="USD"/>
    <n v="1477710000"/>
    <n v="1475248279"/>
    <b v="0"/>
    <n v="12"/>
    <b v="1"/>
    <x v="6"/>
    <n v="66"/>
    <n v="57.92"/>
    <x v="1"/>
    <x v="6"/>
  </r>
  <r>
    <n v="3462"/>
    <s v="Upstart Crows of Santa Fe Stage Weapons"/>
    <s v="Help the Upstart Crows of Santa Fe bring Shakespeare's Julius Caesar to life with quality wooden stage swords!"/>
    <n v="1050"/>
    <n v="505"/>
    <x v="0"/>
    <x v="0"/>
    <s v="USD"/>
    <n v="1436551200"/>
    <n v="1435181628"/>
    <b v="0"/>
    <n v="17"/>
    <b v="1"/>
    <x v="6"/>
    <n v="48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10"/>
    <n v="10338"/>
    <x v="0"/>
    <x v="5"/>
    <s v="CAD"/>
    <n v="1476158340"/>
    <n v="1472594585"/>
    <b v="0"/>
    <n v="114"/>
    <b v="1"/>
    <x v="6"/>
    <n v="1024"/>
    <n v="90.68"/>
    <x v="1"/>
    <x v="6"/>
  </r>
  <r>
    <n v="3464"/>
    <s v="SHE! Is History!"/>
    <s v="Why Do We Know More About Kim Kardashian Than Abigail Adams?  Let's produce and publish a play about women who MAKE and MADE history!"/>
    <n v="1000"/>
    <n v="5116.18"/>
    <x v="0"/>
    <x v="0"/>
    <s v="USD"/>
    <n v="1471921637"/>
    <n v="1469329637"/>
    <b v="0"/>
    <n v="93"/>
    <b v="1"/>
    <x v="6"/>
    <n v="51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1000"/>
    <n v="2060"/>
    <x v="0"/>
    <x v="1"/>
    <s v="GBP"/>
    <n v="1439136000"/>
    <n v="1436972472"/>
    <b v="0"/>
    <n v="36"/>
    <b v="1"/>
    <x v="6"/>
    <n v="206"/>
    <n v="57.22"/>
    <x v="1"/>
    <x v="6"/>
  </r>
  <r>
    <n v="3466"/>
    <s v="Spotlight Youth Theater Production of Wizard"/>
    <s v="The Spotlight Youth Theater is a program where every participant has a moment in the spotlight."/>
    <n v="1000"/>
    <n v="4450"/>
    <x v="0"/>
    <x v="0"/>
    <s v="USD"/>
    <n v="1461108450"/>
    <n v="1455928050"/>
    <b v="0"/>
    <n v="61"/>
    <b v="1"/>
    <x v="6"/>
    <n v="445"/>
    <n v="72.95"/>
    <x v="1"/>
    <x v="6"/>
  </r>
  <r>
    <n v="3467"/>
    <s v="Venus in Fur, Los Angeles."/>
    <s v="Venus in Fur, By David Ives."/>
    <n v="1000"/>
    <n v="3030"/>
    <x v="0"/>
    <x v="0"/>
    <s v="USD"/>
    <n v="1426864032"/>
    <n v="1424275632"/>
    <b v="0"/>
    <n v="47"/>
    <b v="1"/>
    <x v="6"/>
    <n v="303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"/>
    <n v="12178"/>
    <x v="0"/>
    <x v="0"/>
    <s v="USD"/>
    <n v="1474426800"/>
    <n v="1471976529"/>
    <b v="0"/>
    <n v="17"/>
    <b v="1"/>
    <x v="6"/>
    <n v="121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1000"/>
    <n v="3175"/>
    <x v="0"/>
    <x v="0"/>
    <s v="USD"/>
    <n v="1461857045"/>
    <n v="1459265045"/>
    <b v="0"/>
    <n v="63"/>
    <b v="1"/>
    <x v="6"/>
    <n v="318"/>
    <n v="50.4"/>
    <x v="1"/>
    <x v="6"/>
  </r>
  <r>
    <n v="3470"/>
    <s v="She Kills Monsters"/>
    <s v="The New Artist's Circle is a theatre company dedicated to bringing the arts to young people."/>
    <n v="1000"/>
    <n v="375"/>
    <x v="0"/>
    <x v="0"/>
    <s v="USD"/>
    <n v="1468618680"/>
    <n v="1465345902"/>
    <b v="0"/>
    <n v="9"/>
    <b v="1"/>
    <x v="6"/>
    <n v="38"/>
    <n v="41.67"/>
    <x v="1"/>
    <x v="6"/>
  </r>
  <r>
    <n v="3471"/>
    <s v="Different is Dangerous"/>
    <s v="Fast paced, two hander which uses headphone verbatim technique to give an insight into the everyday lives of Leeds city locals."/>
    <n v="1000"/>
    <n v="1073"/>
    <x v="0"/>
    <x v="1"/>
    <s v="GBP"/>
    <n v="1409515200"/>
    <n v="1405971690"/>
    <b v="0"/>
    <n v="30"/>
    <b v="1"/>
    <x v="6"/>
    <n v="107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1000"/>
    <n v="2041"/>
    <x v="0"/>
    <x v="0"/>
    <s v="USD"/>
    <n v="1415253540"/>
    <n v="1413432331"/>
    <b v="0"/>
    <n v="23"/>
    <b v="1"/>
    <x v="6"/>
    <n v="204"/>
    <n v="88.74"/>
    <x v="1"/>
    <x v="6"/>
  </r>
  <r>
    <n v="3473"/>
    <s v="King Sisyphus"/>
    <s v="A modern telling of the Greek myth. Sisyphus defies the Gods and attempts to change the world order... but can he overcome his fate?"/>
    <n v="1000"/>
    <n v="4900"/>
    <x v="0"/>
    <x v="0"/>
    <s v="USD"/>
    <n v="1426883220"/>
    <n v="1425067296"/>
    <b v="0"/>
    <n v="33"/>
    <b v="1"/>
    <x v="6"/>
    <n v="490"/>
    <n v="148.47999999999999"/>
    <x v="1"/>
    <x v="6"/>
  </r>
  <r>
    <n v="3474"/>
    <s v="Be Prepared"/>
    <s v="Help us get actor-writer Ian Bonar's debut play - a hilarious, heartbreaking story of grief and loss - to the 2016 Edinburgh Fringe."/>
    <n v="1000"/>
    <n v="2020"/>
    <x v="0"/>
    <x v="1"/>
    <s v="GBP"/>
    <n v="1469016131"/>
    <n v="1466424131"/>
    <b v="0"/>
    <n v="39"/>
    <b v="1"/>
    <x v="6"/>
    <n v="202"/>
    <n v="51.79"/>
    <x v="1"/>
    <x v="6"/>
  </r>
  <r>
    <n v="3475"/>
    <s v="Score"/>
    <s v="Score is a musical play inspired by true stories of parents who have recovered from addiction and regained their children."/>
    <n v="1000"/>
    <n v="340"/>
    <x v="0"/>
    <x v="1"/>
    <s v="GBP"/>
    <n v="1414972800"/>
    <n v="1412629704"/>
    <b v="0"/>
    <n v="17"/>
    <b v="1"/>
    <x v="6"/>
    <n v="3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1000"/>
    <n v="312"/>
    <x v="0"/>
    <x v="0"/>
    <s v="USD"/>
    <n v="1414378800"/>
    <n v="1412836990"/>
    <b v="0"/>
    <n v="6"/>
    <b v="1"/>
    <x v="6"/>
    <n v="31"/>
    <n v="52"/>
    <x v="1"/>
    <x v="6"/>
  </r>
  <r>
    <n v="3477"/>
    <s v="PCSF's Biannual 24-Hour Play Festival"/>
    <s v="8 ten-minute plays, written, directed, rehearsed, and fully produced in only 24 hours! Are we crazy? You bet we are!"/>
    <n v="1000"/>
    <n v="2076"/>
    <x v="0"/>
    <x v="0"/>
    <s v="USD"/>
    <n v="1431831600"/>
    <n v="1430761243"/>
    <b v="0"/>
    <n v="39"/>
    <b v="1"/>
    <x v="6"/>
    <n v="208"/>
    <n v="53.23"/>
    <x v="1"/>
    <x v="6"/>
  </r>
  <r>
    <n v="3478"/>
    <s v="Measure for Measure"/>
    <s v="Bare Theatre takes on Shakespeare's most notorious &quot;problem play,&quot; which asks how far we are willing to go to do what is right."/>
    <n v="1000"/>
    <n v="2257"/>
    <x v="0"/>
    <x v="0"/>
    <s v="USD"/>
    <n v="1426539600"/>
    <n v="1424296822"/>
    <b v="0"/>
    <n v="57"/>
    <b v="1"/>
    <x v="6"/>
    <n v="226"/>
    <n v="39.6"/>
    <x v="1"/>
    <x v="6"/>
  </r>
  <r>
    <n v="3479"/>
    <s v="Civil Rogues"/>
    <s v="A new comedy about what happened to a band of foolhardy actors when the Puritans closed the theatres in the 1640s."/>
    <n v="1000"/>
    <n v="1918"/>
    <x v="0"/>
    <x v="1"/>
    <s v="GBP"/>
    <n v="1403382680"/>
    <n v="1400790680"/>
    <b v="0"/>
    <n v="56"/>
    <b v="1"/>
    <x v="6"/>
    <n v="192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000"/>
    <n v="2140"/>
    <x v="0"/>
    <x v="0"/>
    <s v="USD"/>
    <n v="1436562000"/>
    <n v="1434440227"/>
    <b v="0"/>
    <n v="13"/>
    <b v="1"/>
    <x v="6"/>
    <n v="214"/>
    <n v="164.62"/>
    <x v="1"/>
    <x v="6"/>
  </r>
  <r>
    <n v="3481"/>
    <s v="FIX THE FITZ"/>
    <s v="One of Australia's greatest theatres needs your help. Please help us refurnish, fit out and restore this legendary storytelling venue."/>
    <n v="1000"/>
    <n v="11880"/>
    <x v="0"/>
    <x v="2"/>
    <s v="AUD"/>
    <n v="1420178188"/>
    <n v="1418709388"/>
    <b v="0"/>
    <n v="95"/>
    <b v="1"/>
    <x v="6"/>
    <n v="1188"/>
    <n v="125.05"/>
    <x v="1"/>
    <x v="6"/>
  </r>
  <r>
    <n v="3482"/>
    <s v="Old Trunk - Edinburgh 2014"/>
    <s v="Critically-acclaimed new-writing company Old Trunk make their Edinburgh debut alternating their two darkly comic plays."/>
    <n v="1000"/>
    <n v="4150"/>
    <x v="0"/>
    <x v="1"/>
    <s v="GBP"/>
    <n v="1404671466"/>
    <n v="1402079466"/>
    <b v="0"/>
    <n v="80"/>
    <b v="1"/>
    <x v="6"/>
    <n v="415"/>
    <n v="51.88"/>
    <x v="1"/>
    <x v="6"/>
  </r>
  <r>
    <n v="3483"/>
    <s v="The Faculty Lounge"/>
    <s v="Join 5 high school teachers in the lounge of every high school in America.  Hear what they never say in the classroom."/>
    <n v="1000"/>
    <n v="5358"/>
    <x v="0"/>
    <x v="0"/>
    <s v="USD"/>
    <n v="1404403381"/>
    <n v="1401811381"/>
    <b v="0"/>
    <n v="133"/>
    <b v="1"/>
    <x v="6"/>
    <n v="536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1000"/>
    <n v="2856"/>
    <x v="0"/>
    <x v="0"/>
    <s v="USD"/>
    <n v="1466014499"/>
    <n v="1463422499"/>
    <b v="0"/>
    <n v="44"/>
    <b v="1"/>
    <x v="6"/>
    <n v="286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000"/>
    <n v="1660"/>
    <x v="0"/>
    <x v="0"/>
    <s v="USD"/>
    <n v="1454431080"/>
    <n v="1451839080"/>
    <b v="0"/>
    <n v="30"/>
    <b v="1"/>
    <x v="6"/>
    <n v="166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1000"/>
    <n v="4656"/>
    <x v="0"/>
    <x v="0"/>
    <s v="USD"/>
    <n v="1433314740"/>
    <n v="1430600401"/>
    <b v="0"/>
    <n v="56"/>
    <b v="1"/>
    <x v="6"/>
    <n v="466"/>
    <n v="83.14"/>
    <x v="1"/>
    <x v="6"/>
  </r>
  <r>
    <n v="3487"/>
    <s v="Jericho Creek"/>
    <s v="Jericho Creek is an original production by Fledgling Theatre Company which will be performed at The Cockpit Theatre in July 2015"/>
    <n v="1000"/>
    <n v="2555"/>
    <x v="0"/>
    <x v="1"/>
    <s v="GBP"/>
    <n v="1435185252"/>
    <n v="1432593252"/>
    <b v="0"/>
    <n v="66"/>
    <b v="1"/>
    <x v="6"/>
    <n v="256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1000"/>
    <n v="3636"/>
    <x v="0"/>
    <x v="0"/>
    <s v="USD"/>
    <n v="1429286400"/>
    <n v="1427221560"/>
    <b v="0"/>
    <n v="29"/>
    <b v="1"/>
    <x v="6"/>
    <n v="364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1000"/>
    <n v="5635"/>
    <x v="0"/>
    <x v="1"/>
    <s v="GBP"/>
    <n v="1400965200"/>
    <n v="1398352531"/>
    <b v="0"/>
    <n v="72"/>
    <b v="1"/>
    <x v="6"/>
    <n v="564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1000"/>
    <n v="791"/>
    <x v="0"/>
    <x v="0"/>
    <s v="USD"/>
    <n v="1431928784"/>
    <n v="1430114384"/>
    <b v="0"/>
    <n v="10"/>
    <b v="1"/>
    <x v="6"/>
    <n v="7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1000"/>
    <n v="4000.22"/>
    <x v="0"/>
    <x v="0"/>
    <s v="USD"/>
    <n v="1445818397"/>
    <n v="1442794397"/>
    <b v="0"/>
    <n v="35"/>
    <b v="1"/>
    <x v="6"/>
    <n v="400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000"/>
    <n v="1500"/>
    <x v="0"/>
    <x v="0"/>
    <s v="USD"/>
    <n v="1408252260"/>
    <n v="1406580436"/>
    <b v="0"/>
    <n v="29"/>
    <b v="1"/>
    <x v="6"/>
    <n v="15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1000"/>
    <n v="400"/>
    <x v="0"/>
    <x v="0"/>
    <s v="USD"/>
    <n v="1480140000"/>
    <n v="1479186575"/>
    <b v="0"/>
    <n v="13"/>
    <b v="1"/>
    <x v="6"/>
    <n v="4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1000"/>
    <n v="5343"/>
    <x v="0"/>
    <x v="5"/>
    <s v="CAD"/>
    <n v="1414862280"/>
    <n v="1412360309"/>
    <b v="0"/>
    <n v="72"/>
    <b v="1"/>
    <x v="6"/>
    <n v="534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1000"/>
    <n v="3732"/>
    <x v="0"/>
    <x v="0"/>
    <s v="USD"/>
    <n v="1473625166"/>
    <n v="1470169166"/>
    <b v="0"/>
    <n v="78"/>
    <b v="1"/>
    <x v="6"/>
    <n v="373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000"/>
    <n v="1686"/>
    <x v="0"/>
    <x v="0"/>
    <s v="USD"/>
    <n v="1464904800"/>
    <n v="1463852904"/>
    <b v="0"/>
    <n v="49"/>
    <b v="1"/>
    <x v="6"/>
    <n v="16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000"/>
    <n v="1690"/>
    <x v="0"/>
    <x v="5"/>
    <s v="CAD"/>
    <n v="1464471840"/>
    <n v="1459309704"/>
    <b v="0"/>
    <n v="42"/>
    <b v="1"/>
    <x v="6"/>
    <n v="169"/>
    <n v="40.24"/>
    <x v="1"/>
    <x v="6"/>
  </r>
  <r>
    <n v="3499"/>
    <s v="Fefu and Her Friends"/>
    <s v="Figure 8 Troupe's debut performance! A stunning piece of theatre written by premier female playwright Maria Irene Fornes."/>
    <n v="1000"/>
    <n v="2110"/>
    <x v="0"/>
    <x v="0"/>
    <s v="USD"/>
    <n v="1435733940"/>
    <n v="1431046325"/>
    <b v="0"/>
    <n v="35"/>
    <b v="1"/>
    <x v="6"/>
    <n v="211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000"/>
    <n v="1510"/>
    <x v="0"/>
    <x v="1"/>
    <s v="GBP"/>
    <n v="1441995595"/>
    <n v="1439835595"/>
    <b v="0"/>
    <n v="42"/>
    <b v="1"/>
    <x v="6"/>
    <n v="151"/>
    <n v="35.950000000000003"/>
    <x v="1"/>
    <x v="6"/>
  </r>
  <r>
    <n v="3502"/>
    <s v="Dickhead"/>
    <s v="Dickhead is a play about one man's struggle with the dicks in his head. If you want to know more stop being a twat and put out...please"/>
    <n v="1000"/>
    <n v="4216"/>
    <x v="0"/>
    <x v="0"/>
    <s v="USD"/>
    <n v="1458100740"/>
    <n v="1456862924"/>
    <b v="0"/>
    <n v="31"/>
    <b v="1"/>
    <x v="6"/>
    <n v="422"/>
    <n v="136"/>
    <x v="1"/>
    <x v="6"/>
  </r>
  <r>
    <n v="3503"/>
    <s v="Tarantella"/>
    <s v="A group of Sicilian immigrants in New York struggle to deal with conflict from both within the family and from without."/>
    <n v="1000"/>
    <n v="2689"/>
    <x v="0"/>
    <x v="1"/>
    <s v="GBP"/>
    <n v="1469359728"/>
    <n v="1466767728"/>
    <b v="0"/>
    <n v="38"/>
    <b v="1"/>
    <x v="6"/>
    <n v="26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1000"/>
    <n v="2594"/>
    <x v="0"/>
    <x v="0"/>
    <s v="USD"/>
    <n v="1399953600"/>
    <n v="1398983245"/>
    <b v="0"/>
    <n v="39"/>
    <b v="1"/>
    <x v="6"/>
    <n v="259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1000"/>
    <n v="3045"/>
    <x v="0"/>
    <x v="0"/>
    <s v="USD"/>
    <n v="1408815440"/>
    <n v="1404927440"/>
    <b v="0"/>
    <n v="29"/>
    <b v="1"/>
    <x v="6"/>
    <n v="305"/>
    <n v="105"/>
    <x v="1"/>
    <x v="6"/>
  </r>
  <r>
    <n v="3507"/>
    <s v="The Chameleon Fools Theatre Troupe Project"/>
    <s v="Please help our troupe bring our first project from planning to reality! Join us on one exciting ride!"/>
    <n v="1000"/>
    <n v="10440"/>
    <x v="0"/>
    <x v="0"/>
    <s v="USD"/>
    <n v="1464732537"/>
    <n v="1462140537"/>
    <b v="0"/>
    <n v="72"/>
    <b v="1"/>
    <x v="6"/>
    <n v="1044"/>
    <n v="145"/>
    <x v="1"/>
    <x v="6"/>
  </r>
  <r>
    <n v="3508"/>
    <s v="Roll The Dice Theatre Company"/>
    <s v="Roll The Dice Theatre Company revolves around taking risks in the game of life vicariously through beloved childhood games."/>
    <n v="1000"/>
    <n v="180"/>
    <x v="0"/>
    <x v="1"/>
    <s v="GBP"/>
    <n v="1462914000"/>
    <n v="1460914253"/>
    <b v="0"/>
    <n v="15"/>
    <b v="1"/>
    <x v="6"/>
    <n v="1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1000"/>
    <n v="3190"/>
    <x v="0"/>
    <x v="0"/>
    <s v="USD"/>
    <n v="1416545700"/>
    <n v="1415392666"/>
    <b v="0"/>
    <n v="33"/>
    <b v="1"/>
    <x v="6"/>
    <n v="319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1000"/>
    <n v="905"/>
    <x v="0"/>
    <x v="0"/>
    <s v="USD"/>
    <n v="1404312846"/>
    <n v="1402584846"/>
    <b v="0"/>
    <n v="15"/>
    <b v="1"/>
    <x v="6"/>
    <n v="91"/>
    <n v="60.33"/>
    <x v="1"/>
    <x v="6"/>
  </r>
  <r>
    <n v="3511"/>
    <s v="Silent Planet"/>
    <s v="The world premiere of the first full-length play by Eve Leigh, at the intimate Finborough Theatre in London."/>
    <n v="1000"/>
    <n v="1518"/>
    <x v="0"/>
    <x v="1"/>
    <s v="GBP"/>
    <n v="1415385000"/>
    <n v="1413406695"/>
    <b v="0"/>
    <n v="19"/>
    <b v="1"/>
    <x v="6"/>
    <n v="15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1000"/>
    <n v="3315"/>
    <x v="0"/>
    <x v="0"/>
    <s v="USD"/>
    <n v="1401857940"/>
    <n v="1400725112"/>
    <b v="0"/>
    <n v="44"/>
    <b v="1"/>
    <x v="6"/>
    <n v="332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1000"/>
    <n v="550"/>
    <x v="0"/>
    <x v="0"/>
    <s v="USD"/>
    <n v="1422853140"/>
    <n v="1421439552"/>
    <b v="0"/>
    <n v="10"/>
    <b v="1"/>
    <x v="6"/>
    <n v="55"/>
    <n v="55"/>
    <x v="1"/>
    <x v="6"/>
  </r>
  <r>
    <n v="3515"/>
    <s v="Twelfth Night by William Shakespeare"/>
    <s v="We are casting an all-inclusive production of Shakespeare's Twelfth Night in a non-traditional performance space."/>
    <n v="1000"/>
    <n v="3080"/>
    <x v="0"/>
    <x v="0"/>
    <s v="USD"/>
    <n v="1433097171"/>
    <n v="1430505171"/>
    <b v="0"/>
    <n v="46"/>
    <b v="1"/>
    <x v="6"/>
    <n v="308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1000"/>
    <n v="2500"/>
    <x v="0"/>
    <x v="0"/>
    <s v="USD"/>
    <n v="1410145200"/>
    <n v="1407197670"/>
    <b v="0"/>
    <n v="11"/>
    <b v="1"/>
    <x v="6"/>
    <n v="250"/>
    <n v="227.27"/>
    <x v="1"/>
    <x v="6"/>
  </r>
  <r>
    <n v="3517"/>
    <s v="A Bright Room Called Day by Tony Kushner"/>
    <s v="Support an outstanding cast of actors to take on a professional production of a masterpiece of modern theatre"/>
    <n v="1000"/>
    <n v="4000"/>
    <x v="0"/>
    <x v="1"/>
    <s v="GBP"/>
    <n v="1404471600"/>
    <n v="1401910634"/>
    <b v="0"/>
    <n v="13"/>
    <b v="1"/>
    <x v="6"/>
    <n v="400"/>
    <n v="307.69"/>
    <x v="1"/>
    <x v="6"/>
  </r>
  <r>
    <n v="3518"/>
    <s v="BEASTS OF BAVERLY GROVE"/>
    <s v="One play.  Two theaters.  See the story from both sides and then decide for yourself - who are the BEASTS OF BAVERLY GROVE?"/>
    <n v="1000"/>
    <n v="1650.69"/>
    <x v="0"/>
    <x v="0"/>
    <s v="USD"/>
    <n v="1412259660"/>
    <n v="1410461299"/>
    <b v="0"/>
    <n v="33"/>
    <b v="1"/>
    <x v="6"/>
    <n v="165"/>
    <n v="50.02"/>
    <x v="1"/>
    <x v="6"/>
  </r>
  <r>
    <n v="3519"/>
    <s v="Bookstory"/>
    <s v="Bookstory is a tiny puppet musical with some very big ideas that tells the story of the story in the digital age"/>
    <n v="1000"/>
    <n v="2027"/>
    <x v="0"/>
    <x v="1"/>
    <s v="GBP"/>
    <n v="1425478950"/>
    <n v="1422886950"/>
    <b v="0"/>
    <n v="28"/>
    <b v="1"/>
    <x v="6"/>
    <n v="203"/>
    <n v="72.39"/>
    <x v="1"/>
    <x v="6"/>
  </r>
  <r>
    <n v="3520"/>
    <s v="Protocols"/>
    <s v="Help us to bring &quot;Protocols&quot; at the 2015 Camden Fringe. The most controversial play of the year."/>
    <n v="1000"/>
    <n v="2015"/>
    <x v="0"/>
    <x v="1"/>
    <s v="GBP"/>
    <n v="1441547220"/>
    <n v="1439322412"/>
    <b v="0"/>
    <n v="21"/>
    <b v="1"/>
    <x v="6"/>
    <n v="202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1000"/>
    <n v="593"/>
    <x v="0"/>
    <x v="0"/>
    <s v="USD"/>
    <n v="1411980020"/>
    <n v="1409388020"/>
    <b v="0"/>
    <n v="13"/>
    <b v="1"/>
    <x v="6"/>
    <n v="5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000"/>
    <n v="1395"/>
    <x v="0"/>
    <x v="1"/>
    <s v="GBP"/>
    <n v="1442311560"/>
    <n v="1439924246"/>
    <b v="0"/>
    <n v="34"/>
    <b v="1"/>
    <x v="6"/>
    <n v="140"/>
    <n v="41.03"/>
    <x v="1"/>
    <x v="6"/>
  </r>
  <r>
    <n v="3523"/>
    <s v="Magnificence"/>
    <s v="An old play about our world. Set in 1970s England, Magnificence is a gut-wrenching story of radicalisation, idealism and pity."/>
    <n v="1000"/>
    <n v="4546"/>
    <x v="0"/>
    <x v="1"/>
    <s v="GBP"/>
    <n v="1474844400"/>
    <n v="1469871148"/>
    <b v="0"/>
    <n v="80"/>
    <b v="1"/>
    <x v="6"/>
    <n v="455"/>
    <n v="56.83"/>
    <x v="1"/>
    <x v="6"/>
  </r>
  <r>
    <n v="3524"/>
    <s v="Sweet, Sweet Spirit"/>
    <s v="A West Texas matriarch is enraged by the news that her gay grandson has been the victim of a hate crime committed by his own father."/>
    <n v="1000"/>
    <n v="10156"/>
    <x v="0"/>
    <x v="0"/>
    <s v="USD"/>
    <n v="1410580800"/>
    <n v="1409336373"/>
    <b v="0"/>
    <n v="74"/>
    <b v="1"/>
    <x v="6"/>
    <n v="1016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1000"/>
    <n v="530"/>
    <x v="0"/>
    <x v="0"/>
    <s v="USD"/>
    <n v="1439136000"/>
    <n v="1438188106"/>
    <b v="0"/>
    <n v="7"/>
    <b v="1"/>
    <x v="6"/>
    <n v="53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1000"/>
    <n v="3366"/>
    <x v="0"/>
    <x v="0"/>
    <s v="USD"/>
    <n v="1461823140"/>
    <n v="1459411371"/>
    <b v="0"/>
    <n v="34"/>
    <b v="1"/>
    <x v="6"/>
    <n v="337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1000"/>
    <n v="7015"/>
    <x v="0"/>
    <x v="0"/>
    <s v="USD"/>
    <n v="1436587140"/>
    <n v="1434069205"/>
    <b v="0"/>
    <n v="86"/>
    <b v="1"/>
    <x v="6"/>
    <n v="702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000"/>
    <n v="1669"/>
    <x v="0"/>
    <x v="1"/>
    <s v="GBP"/>
    <n v="1484740918"/>
    <n v="1483012918"/>
    <b v="0"/>
    <n v="37"/>
    <b v="1"/>
    <x v="6"/>
    <n v="167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1000"/>
    <n v="660"/>
    <x v="0"/>
    <x v="0"/>
    <s v="USD"/>
    <n v="1436749200"/>
    <n v="1434997018"/>
    <b v="0"/>
    <n v="18"/>
    <b v="1"/>
    <x v="6"/>
    <n v="66"/>
    <n v="36.67"/>
    <x v="1"/>
    <x v="6"/>
  </r>
  <r>
    <n v="3530"/>
    <s v="Far From Fiction"/>
    <s v="â€œFar From Fictionâ€ is a powerful play, written by Sally Willis, offering insights into a new understanding of  female psychology."/>
    <n v="1000"/>
    <n v="2750"/>
    <x v="0"/>
    <x v="1"/>
    <s v="GBP"/>
    <n v="1460318400"/>
    <n v="1457881057"/>
    <b v="0"/>
    <n v="22"/>
    <b v="1"/>
    <x v="6"/>
    <n v="275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1000"/>
    <n v="1142"/>
    <x v="0"/>
    <x v="0"/>
    <s v="USD"/>
    <n v="1411012740"/>
    <n v="1409667827"/>
    <b v="0"/>
    <n v="27"/>
    <b v="1"/>
    <x v="6"/>
    <n v="11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1000"/>
    <n v="631"/>
    <x v="0"/>
    <x v="0"/>
    <s v="USD"/>
    <n v="1447269367"/>
    <n v="1444673767"/>
    <b v="0"/>
    <n v="8"/>
    <b v="1"/>
    <x v="6"/>
    <n v="63"/>
    <n v="78.88"/>
    <x v="1"/>
    <x v="6"/>
  </r>
  <r>
    <n v="3534"/>
    <s v="Night of Ashes"/>
    <s v="A Theatrical Prequel to Hell's Rebels, the current Pathfinder Adventure Path from Paizo Publishing"/>
    <n v="1000"/>
    <n v="7810"/>
    <x v="0"/>
    <x v="0"/>
    <s v="USD"/>
    <n v="1443711623"/>
    <n v="1440687623"/>
    <b v="0"/>
    <n v="204"/>
    <b v="1"/>
    <x v="6"/>
    <n v="781"/>
    <n v="38.28"/>
    <x v="1"/>
    <x v="6"/>
  </r>
  <r>
    <n v="3535"/>
    <s v="Twelve Angry Women"/>
    <s v="On the 60th anniversary of Twelve Angry Men, 12 female writers create 12 short pieces about what makes them angry."/>
    <n v="1000"/>
    <n v="2063"/>
    <x v="0"/>
    <x v="1"/>
    <s v="GBP"/>
    <n v="1443808800"/>
    <n v="1441120910"/>
    <b v="0"/>
    <n v="46"/>
    <b v="1"/>
    <x v="6"/>
    <n v="206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000"/>
    <n v="230"/>
    <x v="0"/>
    <x v="1"/>
    <s v="GBP"/>
    <n v="1450612740"/>
    <n v="1448040425"/>
    <b v="0"/>
    <n v="17"/>
    <b v="1"/>
    <x v="6"/>
    <n v="2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1000"/>
    <n v="1218"/>
    <x v="0"/>
    <x v="5"/>
    <s v="CAD"/>
    <n v="1416211140"/>
    <n v="1413016216"/>
    <b v="0"/>
    <n v="28"/>
    <b v="1"/>
    <x v="6"/>
    <n v="122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1000"/>
    <n v="2569"/>
    <x v="0"/>
    <x v="1"/>
    <s v="GBP"/>
    <n v="1471428340"/>
    <n v="1469009140"/>
    <b v="0"/>
    <n v="83"/>
    <b v="1"/>
    <x v="6"/>
    <n v="257"/>
    <n v="30.95"/>
    <x v="1"/>
    <x v="6"/>
  </r>
  <r>
    <n v="3539"/>
    <s v="Chokehold"/>
    <s v="A searing new play that takes  an unflinching look at the terrible costs of police shootings in the African American community."/>
    <n v="1000"/>
    <n v="718"/>
    <x v="0"/>
    <x v="0"/>
    <s v="USD"/>
    <n v="1473358122"/>
    <n v="1471543722"/>
    <b v="0"/>
    <n v="13"/>
    <b v="1"/>
    <x v="6"/>
    <n v="72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1000"/>
    <n v="369"/>
    <x v="0"/>
    <x v="1"/>
    <s v="GBP"/>
    <n v="1466899491"/>
    <n v="1464307491"/>
    <b v="0"/>
    <n v="8"/>
    <b v="1"/>
    <x v="6"/>
    <n v="37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000"/>
    <n v="1260"/>
    <x v="0"/>
    <x v="1"/>
    <s v="GBP"/>
    <n v="1441042275"/>
    <n v="1438882275"/>
    <b v="0"/>
    <n v="32"/>
    <b v="1"/>
    <x v="6"/>
    <n v="126"/>
    <n v="39.380000000000003"/>
    <x v="1"/>
    <x v="6"/>
  </r>
  <r>
    <n v="3542"/>
    <s v="Gifts of War"/>
    <s v="Ancient Greece. Giddy, champagne soaked debauchery celebrating the Trojan War's end leads to a shocking and deadly surprise."/>
    <n v="1000"/>
    <n v="5623"/>
    <x v="0"/>
    <x v="0"/>
    <s v="USD"/>
    <n v="1410099822"/>
    <n v="1404915822"/>
    <b v="0"/>
    <n v="85"/>
    <b v="1"/>
    <x v="6"/>
    <n v="56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000"/>
    <n v="1570"/>
    <x v="0"/>
    <x v="12"/>
    <s v="EUR"/>
    <n v="1435255659"/>
    <n v="1432663659"/>
    <b v="0"/>
    <n v="29"/>
    <b v="1"/>
    <x v="6"/>
    <n v="157"/>
    <n v="54.14"/>
    <x v="1"/>
    <x v="6"/>
  </r>
  <r>
    <n v="3544"/>
    <s v="Gruoch, or Lady Macbeth"/>
    <s v="Death &amp; Pretzels presents the world premiere of Paul Pasulka's Gruoch, or Lady Macbeth"/>
    <n v="1000"/>
    <n v="2500"/>
    <x v="0"/>
    <x v="0"/>
    <s v="USD"/>
    <n v="1425758257"/>
    <n v="1423166257"/>
    <b v="0"/>
    <n v="24"/>
    <b v="1"/>
    <x v="6"/>
    <n v="25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1000"/>
    <n v="251"/>
    <x v="0"/>
    <x v="0"/>
    <s v="USD"/>
    <n v="1428780159"/>
    <n v="1426188159"/>
    <b v="0"/>
    <n v="8"/>
    <b v="1"/>
    <x v="6"/>
    <n v="25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000"/>
    <n v="1125"/>
    <x v="0"/>
    <x v="0"/>
    <s v="USD"/>
    <n v="1427860740"/>
    <n v="1426002684"/>
    <b v="0"/>
    <n v="19"/>
    <b v="1"/>
    <x v="6"/>
    <n v="113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1000"/>
    <n v="40043.25"/>
    <x v="0"/>
    <x v="0"/>
    <s v="USD"/>
    <n v="1463198340"/>
    <n v="1461117201"/>
    <b v="0"/>
    <n v="336"/>
    <b v="1"/>
    <x v="6"/>
    <n v="4004"/>
    <n v="119.18"/>
    <x v="1"/>
    <x v="6"/>
  </r>
  <r>
    <n v="3548"/>
    <s v="THE UNDERSTUDY @ WORKING STAGE"/>
    <s v="We're putting together a production of THE UNDERSTUDY by Theresa Rebeck and hope you'll help us share this story."/>
    <n v="1000"/>
    <n v="2140"/>
    <x v="0"/>
    <x v="0"/>
    <s v="USD"/>
    <n v="1457139600"/>
    <n v="1455230214"/>
    <b v="0"/>
    <n v="13"/>
    <b v="1"/>
    <x v="6"/>
    <n v="214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1000"/>
    <n v="2620"/>
    <x v="0"/>
    <x v="1"/>
    <s v="GBP"/>
    <n v="1462224398"/>
    <n v="1459632398"/>
    <b v="0"/>
    <n v="64"/>
    <b v="1"/>
    <x v="6"/>
    <n v="262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000"/>
    <n v="1527.5"/>
    <x v="0"/>
    <x v="0"/>
    <s v="USD"/>
    <n v="1400796420"/>
    <n v="1398342170"/>
    <b v="0"/>
    <n v="25"/>
    <b v="1"/>
    <x v="6"/>
    <n v="15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1000"/>
    <n v="773"/>
    <x v="0"/>
    <x v="1"/>
    <s v="GBP"/>
    <n v="1403964324"/>
    <n v="1401372324"/>
    <b v="0"/>
    <n v="20"/>
    <b v="1"/>
    <x v="6"/>
    <n v="77"/>
    <n v="38.65"/>
    <x v="1"/>
    <x v="6"/>
  </r>
  <r>
    <n v="3553"/>
    <s v="Coming Home"/>
    <s v="Professional actors bring to life the true stories of 5 African-Americans struggling with mental health and their search for healing."/>
    <n v="1000"/>
    <n v="5845"/>
    <x v="0"/>
    <x v="0"/>
    <s v="USD"/>
    <n v="1439337600"/>
    <n v="1436575280"/>
    <b v="0"/>
    <n v="104"/>
    <b v="1"/>
    <x v="6"/>
    <n v="585"/>
    <n v="56.2"/>
    <x v="1"/>
    <x v="6"/>
  </r>
  <r>
    <n v="3554"/>
    <s v="MASKS: Off-Broadway Debut"/>
    <s v="MASKS is a dramedy dealing with what it means to be alive, the reliability of identity, and what it means to suffer."/>
    <n v="1000"/>
    <n v="5671.11"/>
    <x v="0"/>
    <x v="0"/>
    <s v="USD"/>
    <n v="1423674000"/>
    <n v="1421025159"/>
    <b v="0"/>
    <n v="53"/>
    <b v="1"/>
    <x v="6"/>
    <n v="567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1000"/>
    <n v="2400"/>
    <x v="0"/>
    <x v="13"/>
    <s v="EUR"/>
    <n v="1479382594"/>
    <n v="1476786994"/>
    <b v="0"/>
    <n v="14"/>
    <b v="1"/>
    <x v="6"/>
    <n v="240"/>
    <n v="171.43"/>
    <x v="1"/>
    <x v="6"/>
  </r>
  <r>
    <n v="3556"/>
    <s v="Immortal"/>
    <s v="'Immortal', a play about five English Air Bombers in WW2, is an exciting first project for the brand new Production Company, GreanTea."/>
    <n v="1000"/>
    <n v="2210"/>
    <x v="0"/>
    <x v="1"/>
    <s v="GBP"/>
    <n v="1408289724"/>
    <n v="1403105724"/>
    <b v="0"/>
    <n v="20"/>
    <b v="1"/>
    <x v="6"/>
    <n v="22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"/>
    <n v="100036"/>
    <x v="0"/>
    <x v="0"/>
    <s v="USD"/>
    <n v="1399271911"/>
    <n v="1396334311"/>
    <b v="0"/>
    <n v="558"/>
    <b v="1"/>
    <x v="6"/>
    <n v="10004"/>
    <n v="179.28"/>
    <x v="1"/>
    <x v="6"/>
  </r>
  <r>
    <n v="3558"/>
    <s v="SPILL - A verbatim show about sex"/>
    <s v="We're making a show about sex. Because it's important, everyone wants to talk about it and it's at the start of everything."/>
    <n v="1000"/>
    <n v="504"/>
    <x v="0"/>
    <x v="1"/>
    <s v="GBP"/>
    <n v="1435352400"/>
    <n v="1431718575"/>
    <b v="0"/>
    <n v="22"/>
    <b v="1"/>
    <x v="6"/>
    <n v="50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1000"/>
    <n v="3470"/>
    <x v="0"/>
    <x v="5"/>
    <s v="CAD"/>
    <n v="1432694700"/>
    <n v="1429651266"/>
    <b v="0"/>
    <n v="74"/>
    <b v="1"/>
    <x v="6"/>
    <n v="347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1000"/>
    <n v="2560"/>
    <x v="0"/>
    <x v="0"/>
    <s v="USD"/>
    <n v="1438799760"/>
    <n v="1437236378"/>
    <b v="0"/>
    <n v="54"/>
    <b v="1"/>
    <x v="6"/>
    <n v="256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1000"/>
    <n v="469"/>
    <x v="0"/>
    <x v="1"/>
    <s v="GBP"/>
    <n v="1457906400"/>
    <n v="1457115427"/>
    <b v="0"/>
    <n v="31"/>
    <b v="1"/>
    <x v="6"/>
    <n v="47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1000"/>
    <n v="527.45000000000005"/>
    <x v="0"/>
    <x v="1"/>
    <s v="GBP"/>
    <n v="1470078000"/>
    <n v="1467648456"/>
    <b v="0"/>
    <n v="25"/>
    <b v="1"/>
    <x v="6"/>
    <n v="53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1000"/>
    <n v="1175"/>
    <x v="0"/>
    <x v="0"/>
    <s v="USD"/>
    <n v="1420048208"/>
    <n v="1417456208"/>
    <b v="0"/>
    <n v="12"/>
    <b v="1"/>
    <x v="6"/>
    <n v="118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1000"/>
    <n v="2095"/>
    <x v="0"/>
    <x v="1"/>
    <s v="GBP"/>
    <n v="1422015083"/>
    <n v="1419423083"/>
    <b v="0"/>
    <n v="38"/>
    <b v="1"/>
    <x v="6"/>
    <n v="210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1000"/>
    <n v="5024"/>
    <x v="0"/>
    <x v="0"/>
    <s v="USD"/>
    <n v="1420734696"/>
    <n v="1418142696"/>
    <b v="0"/>
    <n v="41"/>
    <b v="1"/>
    <x v="6"/>
    <n v="502"/>
    <n v="122.54"/>
    <x v="1"/>
    <x v="6"/>
  </r>
  <r>
    <n v="3570"/>
    <s v="The Lower Depths"/>
    <s v="Theatre Machine presents an all-new adaptation of Maxim Gorky's classic of Russian theatre, The Lower Depths."/>
    <n v="1000"/>
    <n v="2287"/>
    <x v="0"/>
    <x v="0"/>
    <s v="USD"/>
    <n v="1420009200"/>
    <n v="1417593483"/>
    <b v="0"/>
    <n v="26"/>
    <b v="1"/>
    <x v="6"/>
    <n v="229"/>
    <n v="87.96"/>
    <x v="1"/>
    <x v="6"/>
  </r>
  <r>
    <n v="3571"/>
    <s v="Cans at Theatre503"/>
    <s v="Support Kuleshovâ€™s first full length production; help to build the set and bring a fierce and important new play to life"/>
    <n v="1000"/>
    <n v="1831"/>
    <x v="0"/>
    <x v="1"/>
    <s v="GBP"/>
    <n v="1414701413"/>
    <n v="1412109413"/>
    <b v="0"/>
    <n v="25"/>
    <b v="1"/>
    <x v="6"/>
    <n v="183"/>
    <n v="73.239999999999995"/>
    <x v="1"/>
    <x v="6"/>
  </r>
  <r>
    <n v="3572"/>
    <s v="Monster"/>
    <s v="A darkly comic one woman show by Abram Rooney as part of The Camden Fringe 2015."/>
    <n v="1000"/>
    <n v="500"/>
    <x v="0"/>
    <x v="1"/>
    <s v="GBP"/>
    <n v="1434894082"/>
    <n v="1432302082"/>
    <b v="0"/>
    <n v="9"/>
    <b v="1"/>
    <x v="6"/>
    <n v="50"/>
    <n v="55.56"/>
    <x v="1"/>
    <x v="6"/>
  </r>
  <r>
    <n v="3573"/>
    <s v="Licensed To Ill"/>
    <s v="London based theatre makers collaborating to create a new show about the history of HipHop."/>
    <n v="1000"/>
    <n v="3084"/>
    <x v="0"/>
    <x v="1"/>
    <s v="GBP"/>
    <n v="1415440846"/>
    <n v="1412845246"/>
    <b v="0"/>
    <n v="78"/>
    <b v="1"/>
    <x v="6"/>
    <n v="30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1000"/>
    <n v="6155"/>
    <x v="0"/>
    <x v="0"/>
    <s v="USD"/>
    <n v="1415921848"/>
    <n v="1413326248"/>
    <b v="0"/>
    <n v="45"/>
    <b v="1"/>
    <x v="6"/>
    <n v="61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"/>
    <n v="10133"/>
    <x v="0"/>
    <x v="0"/>
    <s v="USD"/>
    <n v="1470887940"/>
    <n v="1468176527"/>
    <b v="0"/>
    <n v="102"/>
    <b v="1"/>
    <x v="6"/>
    <n v="1013"/>
    <n v="99.34"/>
    <x v="1"/>
    <x v="6"/>
  </r>
  <r>
    <n v="3576"/>
    <s v="Vote for Next Season's Shows!"/>
    <s v="Vote here for whatever show you want to see next year! No gimmick, no stretch goals, just a simple vote and a free ticket."/>
    <n v="1000"/>
    <n v="100"/>
    <x v="0"/>
    <x v="0"/>
    <s v="USD"/>
    <n v="1480947054"/>
    <n v="1475759454"/>
    <b v="0"/>
    <n v="5"/>
    <b v="1"/>
    <x v="6"/>
    <n v="10"/>
    <n v="20"/>
    <x v="1"/>
    <x v="6"/>
  </r>
  <r>
    <n v="3577"/>
    <s v="The Laramie Project in Utah County"/>
    <s v="Our goal is to bring this story of one town's processing of tragedy and their own community identity to Utah County."/>
    <n v="1000"/>
    <n v="780"/>
    <x v="0"/>
    <x v="0"/>
    <s v="USD"/>
    <n v="1430029680"/>
    <n v="1427741583"/>
    <b v="0"/>
    <n v="27"/>
    <b v="1"/>
    <x v="6"/>
    <n v="78"/>
    <n v="28.89"/>
    <x v="1"/>
    <x v="6"/>
  </r>
  <r>
    <n v="3578"/>
    <s v="Home"/>
    <s v="An unsparing, slightly surreal look at the effects of the private rented sector on two young women. Based on real events."/>
    <n v="1000"/>
    <n v="1500.2"/>
    <x v="0"/>
    <x v="1"/>
    <s v="GBP"/>
    <n v="1462037777"/>
    <n v="1459445777"/>
    <b v="0"/>
    <n v="37"/>
    <b v="1"/>
    <x v="6"/>
    <n v="15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1000"/>
    <n v="500"/>
    <x v="0"/>
    <x v="1"/>
    <s v="GBP"/>
    <n v="1459444656"/>
    <n v="1456856256"/>
    <b v="0"/>
    <n v="14"/>
    <b v="1"/>
    <x v="6"/>
    <n v="50"/>
    <n v="35.71"/>
    <x v="1"/>
    <x v="6"/>
  </r>
  <r>
    <n v="3580"/>
    <s v="Annabel Lost"/>
    <s v="Annabel Lost combines visual art and performance poetry to tell the story of two orphaned refugees, Quetzal and Rhime."/>
    <n v="1000"/>
    <n v="1025"/>
    <x v="0"/>
    <x v="0"/>
    <s v="USD"/>
    <n v="1425185940"/>
    <n v="1421900022"/>
    <b v="0"/>
    <n v="27"/>
    <b v="1"/>
    <x v="6"/>
    <n v="103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000"/>
    <n v="1500"/>
    <x v="0"/>
    <x v="1"/>
    <s v="GBP"/>
    <n v="1406719110"/>
    <n v="1405509510"/>
    <b v="0"/>
    <n v="45"/>
    <b v="1"/>
    <x v="6"/>
    <n v="15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1000"/>
    <n v="3255"/>
    <x v="0"/>
    <x v="0"/>
    <s v="USD"/>
    <n v="1460970805"/>
    <n v="1455790405"/>
    <b v="0"/>
    <n v="24"/>
    <b v="1"/>
    <x v="6"/>
    <n v="326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1000"/>
    <n v="3465"/>
    <x v="0"/>
    <x v="1"/>
    <s v="GBP"/>
    <n v="1436772944"/>
    <n v="1434180944"/>
    <b v="0"/>
    <n v="112"/>
    <b v="1"/>
    <x v="6"/>
    <n v="347"/>
    <n v="30.94"/>
    <x v="1"/>
    <x v="6"/>
  </r>
  <r>
    <n v="3585"/>
    <s v="The Lost Boy (a play)"/>
    <s v="The world premiere of a play, a true story about love, loss, and a man reaching back in time as the only way to move forward."/>
    <n v="1000"/>
    <n v="4050"/>
    <x v="0"/>
    <x v="0"/>
    <s v="USD"/>
    <n v="1419181890"/>
    <n v="1416589890"/>
    <b v="0"/>
    <n v="23"/>
    <b v="1"/>
    <x v="6"/>
    <n v="405"/>
    <n v="176.09"/>
    <x v="1"/>
    <x v="6"/>
  </r>
  <r>
    <n v="3586"/>
    <s v="Actors &amp; Musicians who are Blind or Autistic"/>
    <s v="See Theatre In A New Light"/>
    <n v="1000"/>
    <n v="8207"/>
    <x v="0"/>
    <x v="0"/>
    <s v="USD"/>
    <n v="1474649070"/>
    <n v="1469465070"/>
    <b v="0"/>
    <n v="54"/>
    <b v="1"/>
    <x v="6"/>
    <n v="821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1000"/>
    <n v="633"/>
    <x v="0"/>
    <x v="1"/>
    <s v="GBP"/>
    <n v="1467054000"/>
    <n v="1463144254"/>
    <b v="0"/>
    <n v="28"/>
    <b v="1"/>
    <x v="6"/>
    <n v="63"/>
    <n v="22.61"/>
    <x v="1"/>
    <x v="6"/>
  </r>
  <r>
    <n v="3588"/>
    <s v="MENTAL Play short-tour 2015!"/>
    <s v="Touring the fast-paced, playful and poignant story of three twenty-somethings in a mental-health support group."/>
    <n v="1000"/>
    <n v="201"/>
    <x v="0"/>
    <x v="1"/>
    <s v="GBP"/>
    <n v="1430348400"/>
    <n v="1428436410"/>
    <b v="0"/>
    <n v="11"/>
    <b v="1"/>
    <x v="6"/>
    <n v="20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1000"/>
    <n v="5100"/>
    <x v="0"/>
    <x v="0"/>
    <s v="USD"/>
    <n v="1432654347"/>
    <n v="1430494347"/>
    <b v="0"/>
    <n v="62"/>
    <b v="1"/>
    <x v="6"/>
    <n v="510"/>
    <n v="82.26"/>
    <x v="1"/>
    <x v="6"/>
  </r>
  <r>
    <n v="3590"/>
    <s v="The Glasshouse"/>
    <s v="Two men on trial for desertion, confined within a Glasshouse. How long can friendship last? How much can a man stand before he breaks?"/>
    <n v="1000"/>
    <n v="5003"/>
    <x v="0"/>
    <x v="1"/>
    <s v="GBP"/>
    <n v="1413792034"/>
    <n v="1411200034"/>
    <b v="0"/>
    <n v="73"/>
    <b v="1"/>
    <x v="6"/>
    <n v="5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1000"/>
    <n v="1225"/>
    <x v="0"/>
    <x v="0"/>
    <s v="USD"/>
    <n v="1422075540"/>
    <n v="1419979544"/>
    <b v="0"/>
    <n v="18"/>
    <b v="1"/>
    <x v="6"/>
    <n v="123"/>
    <n v="68.06"/>
    <x v="1"/>
    <x v="6"/>
  </r>
  <r>
    <n v="3592"/>
    <s v="boom- a play by Peter Sinn Nachtrieb"/>
    <s v="Sex. Fish. A COMET THAT DESTROYS THE WORLD. boom a play by Peter Sinn Nachtrieb- Feb 19-21 at The Bridge in NYC."/>
    <n v="1000"/>
    <n v="2545"/>
    <x v="0"/>
    <x v="0"/>
    <s v="USD"/>
    <n v="1423630740"/>
    <n v="1418673307"/>
    <b v="0"/>
    <n v="35"/>
    <b v="1"/>
    <x v="6"/>
    <n v="25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1000"/>
    <n v="3319"/>
    <x v="0"/>
    <x v="0"/>
    <s v="USD"/>
    <n v="1420489560"/>
    <n v="1417469639"/>
    <b v="0"/>
    <n v="43"/>
    <b v="1"/>
    <x v="6"/>
    <n v="332"/>
    <n v="77.19"/>
    <x v="1"/>
    <x v="6"/>
  </r>
  <r>
    <n v="3594"/>
    <s v="HEDDA"/>
    <s v="An adaptation that realizes the internal struggle of Ibsenâ€™s most renowned protagonist as she traverses a claustrophobic social world"/>
    <n v="1000"/>
    <n v="2015"/>
    <x v="0"/>
    <x v="0"/>
    <s v="USD"/>
    <n v="1472952982"/>
    <n v="1470792982"/>
    <b v="0"/>
    <n v="36"/>
    <b v="1"/>
    <x v="6"/>
    <n v="202"/>
    <n v="55.97"/>
    <x v="1"/>
    <x v="6"/>
  </r>
  <r>
    <n v="3595"/>
    <s v="The Flu Season"/>
    <s v="A new theatre company staging Will Eno's The Flu Season in Seattle"/>
    <n v="1000"/>
    <n v="3081"/>
    <x v="0"/>
    <x v="0"/>
    <s v="USD"/>
    <n v="1426229940"/>
    <n v="1423959123"/>
    <b v="0"/>
    <n v="62"/>
    <b v="1"/>
    <x v="6"/>
    <n v="308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000"/>
    <n v="1185"/>
    <x v="0"/>
    <x v="5"/>
    <s v="CAD"/>
    <n v="1409072982"/>
    <n v="1407258582"/>
    <b v="0"/>
    <n v="15"/>
    <b v="1"/>
    <x v="6"/>
    <n v="119"/>
    <n v="79"/>
    <x v="1"/>
    <x v="6"/>
  </r>
  <r>
    <n v="3597"/>
    <s v="Akvavit Theatre presents NOTHING OF ME by Arne Lygre"/>
    <s v="&quot;I think that I have my own will. I can stop this, I tell myself. But it's not true.&quot;"/>
    <n v="1000"/>
    <n v="2565"/>
    <x v="0"/>
    <x v="0"/>
    <s v="USD"/>
    <n v="1456984740"/>
    <n v="1455717790"/>
    <b v="0"/>
    <n v="33"/>
    <b v="1"/>
    <x v="6"/>
    <n v="257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1000"/>
    <n v="1010"/>
    <x v="0"/>
    <x v="0"/>
    <s v="USD"/>
    <n v="1440892800"/>
    <n v="1438715077"/>
    <b v="0"/>
    <n v="17"/>
    <b v="1"/>
    <x v="6"/>
    <n v="101"/>
    <n v="59.41"/>
    <x v="1"/>
    <x v="6"/>
  </r>
  <r>
    <n v="3600"/>
    <s v="Pariah"/>
    <s v="The First Play From The Man Who Brought You The Black James Bond!"/>
    <n v="1000"/>
    <n v="13"/>
    <x v="0"/>
    <x v="0"/>
    <s v="USD"/>
    <n v="1476390164"/>
    <n v="1473970964"/>
    <b v="0"/>
    <n v="4"/>
    <b v="1"/>
    <x v="6"/>
    <n v="1"/>
    <n v="3.25"/>
    <x v="1"/>
    <x v="6"/>
  </r>
  <r>
    <n v="3601"/>
    <s v="Pink Confetti at The Courtyard Theatre, Hoxton"/>
    <s v="New play 'Pink Confetti' by Paul Roberts at The Courtyard Theatre produced by Etch and directed by Oliver Dawe."/>
    <n v="1000"/>
    <n v="2087"/>
    <x v="0"/>
    <x v="1"/>
    <s v="GBP"/>
    <n v="1421452682"/>
    <n v="1418860682"/>
    <b v="0"/>
    <n v="53"/>
    <b v="1"/>
    <x v="6"/>
    <n v="209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1000"/>
    <n v="4002"/>
    <x v="0"/>
    <x v="0"/>
    <s v="USD"/>
    <n v="1463520479"/>
    <n v="1458336479"/>
    <b v="0"/>
    <n v="49"/>
    <b v="1"/>
    <x v="6"/>
    <n v="4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000"/>
    <n v="2560"/>
    <x v="0"/>
    <x v="0"/>
    <s v="USD"/>
    <n v="1446759880"/>
    <n v="1444164280"/>
    <b v="0"/>
    <n v="57"/>
    <b v="1"/>
    <x v="6"/>
    <n v="256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1000"/>
    <n v="3385"/>
    <x v="0"/>
    <x v="0"/>
    <s v="USD"/>
    <n v="1461913140"/>
    <n v="1461370956"/>
    <b v="0"/>
    <n v="69"/>
    <b v="1"/>
    <x v="6"/>
    <n v="339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1000"/>
    <n v="460"/>
    <x v="0"/>
    <x v="1"/>
    <s v="GBP"/>
    <n v="1455390126"/>
    <n v="1452798126"/>
    <b v="0"/>
    <n v="15"/>
    <b v="1"/>
    <x v="6"/>
    <n v="46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1000"/>
    <n v="3908"/>
    <x v="0"/>
    <x v="1"/>
    <s v="GBP"/>
    <n v="1471185057"/>
    <n v="1468593057"/>
    <b v="0"/>
    <n v="64"/>
    <b v="1"/>
    <x v="6"/>
    <n v="391"/>
    <n v="61.06"/>
    <x v="1"/>
    <x v="6"/>
  </r>
  <r>
    <n v="3607"/>
    <s v="E15 at The Pleasance and CPT"/>
    <s v="'E15' is a verbatim project that looks at the story of the Focus E15 Campaign"/>
    <n v="1000"/>
    <n v="580"/>
    <x v="0"/>
    <x v="1"/>
    <s v="GBP"/>
    <n v="1450137600"/>
    <n v="1448924882"/>
    <b v="0"/>
    <n v="20"/>
    <b v="1"/>
    <x v="6"/>
    <n v="58"/>
    <n v="29"/>
    <x v="1"/>
    <x v="6"/>
  </r>
  <r>
    <n v="3608"/>
    <s v="Petrification"/>
    <s v="Help us get the show on the road! Petrification is a new play about home, memory and identity and we need your help to tour."/>
    <n v="1000"/>
    <n v="800"/>
    <x v="0"/>
    <x v="1"/>
    <s v="GBP"/>
    <n v="1466172000"/>
    <n v="1463418090"/>
    <b v="0"/>
    <n v="27"/>
    <b v="1"/>
    <x v="6"/>
    <n v="8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000"/>
    <n v="3005"/>
    <x v="0"/>
    <x v="1"/>
    <s v="GBP"/>
    <n v="1459378085"/>
    <n v="1456789685"/>
    <b v="0"/>
    <n v="21"/>
    <b v="1"/>
    <x v="6"/>
    <n v="301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1000"/>
    <n v="3400"/>
    <x v="0"/>
    <x v="1"/>
    <s v="GBP"/>
    <n v="1428483201"/>
    <n v="1425891201"/>
    <b v="0"/>
    <n v="51"/>
    <b v="1"/>
    <x v="6"/>
    <n v="340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1000"/>
    <n v="7220"/>
    <x v="0"/>
    <x v="5"/>
    <s v="CAD"/>
    <n v="1402334811"/>
    <n v="1401470811"/>
    <b v="0"/>
    <n v="57"/>
    <b v="1"/>
    <x v="6"/>
    <n v="722"/>
    <n v="126.67"/>
    <x v="1"/>
    <x v="6"/>
  </r>
  <r>
    <n v="3613"/>
    <s v="HIS NAME IS ARTHUR HOLMBERG"/>
    <s v="a woman walks into a bar except she looks like a man and no one's serving drinks. one night only"/>
    <n v="1000"/>
    <n v="1250"/>
    <x v="0"/>
    <x v="0"/>
    <s v="USD"/>
    <n v="1403964574"/>
    <n v="1401372574"/>
    <b v="0"/>
    <n v="20"/>
    <b v="1"/>
    <x v="6"/>
    <n v="125"/>
    <n v="62.5"/>
    <x v="1"/>
    <x v="6"/>
  </r>
  <r>
    <n v="3614"/>
    <s v="Gruesome Playground Injuries"/>
    <s v="A production of &quot;Gruesome Playground Injuries&quot; by Rajiv Joseph July 24th-August 9th at The Bakery in Denver, CO."/>
    <n v="1000"/>
    <n v="2520"/>
    <x v="0"/>
    <x v="0"/>
    <s v="USD"/>
    <n v="1434675616"/>
    <n v="1432083616"/>
    <b v="0"/>
    <n v="71"/>
    <b v="1"/>
    <x v="6"/>
    <n v="252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1000"/>
    <n v="2670"/>
    <x v="0"/>
    <x v="1"/>
    <s v="GBP"/>
    <n v="1449756896"/>
    <n v="1447164896"/>
    <b v="0"/>
    <n v="72"/>
    <b v="1"/>
    <x v="6"/>
    <n v="26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1000"/>
    <n v="3120"/>
    <x v="0"/>
    <x v="1"/>
    <s v="GBP"/>
    <n v="1426801664"/>
    <n v="1424213264"/>
    <b v="0"/>
    <n v="45"/>
    <b v="1"/>
    <x v="6"/>
    <n v="312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1000"/>
    <n v="880"/>
    <x v="0"/>
    <x v="1"/>
    <s v="GBP"/>
    <n v="1488240000"/>
    <n v="1486996729"/>
    <b v="0"/>
    <n v="51"/>
    <b v="1"/>
    <x v="6"/>
    <n v="88"/>
    <n v="17.25"/>
    <x v="1"/>
    <x v="6"/>
  </r>
  <r>
    <n v="3618"/>
    <s v="Checkpoint 22"/>
    <s v="The play yet to be described as &quot;A surefire Edinburgh Fringe Festival Cult Hit&quot;. Coming to the Underbelly, Edinburgh, 5th-30th August."/>
    <n v="1000"/>
    <n v="2020"/>
    <x v="0"/>
    <x v="1"/>
    <s v="GBP"/>
    <n v="1433343850"/>
    <n v="1430751850"/>
    <b v="0"/>
    <n v="56"/>
    <b v="1"/>
    <x v="6"/>
    <n v="202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00"/>
    <n v="11045"/>
    <x v="0"/>
    <x v="0"/>
    <s v="USD"/>
    <n v="1425528000"/>
    <n v="1422916261"/>
    <b v="0"/>
    <n v="197"/>
    <b v="1"/>
    <x v="6"/>
    <n v="1105"/>
    <n v="56.07"/>
    <x v="1"/>
    <x v="6"/>
  </r>
  <r>
    <n v="3621"/>
    <s v="EverScape"/>
    <s v="Bare Theatre and Sonorous Road collaborate on the NC debut of  Allan Maule's gamer fantasy play that was extended in New York."/>
    <n v="1000"/>
    <n v="3292"/>
    <x v="0"/>
    <x v="0"/>
    <s v="USD"/>
    <n v="1475269200"/>
    <n v="1473200844"/>
    <b v="0"/>
    <n v="70"/>
    <b v="1"/>
    <x v="6"/>
    <n v="329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1000"/>
    <n v="3000"/>
    <x v="0"/>
    <x v="0"/>
    <s v="USD"/>
    <n v="1406358000"/>
    <n v="1404841270"/>
    <b v="0"/>
    <n v="34"/>
    <b v="1"/>
    <x v="6"/>
    <n v="30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1000"/>
    <n v="3148"/>
    <x v="0"/>
    <x v="0"/>
    <s v="USD"/>
    <n v="1471977290"/>
    <n v="1466793290"/>
    <b v="0"/>
    <n v="39"/>
    <b v="1"/>
    <x v="6"/>
    <n v="31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1000"/>
    <n v="3080"/>
    <x v="0"/>
    <x v="1"/>
    <s v="GBP"/>
    <n v="1435851577"/>
    <n v="1433259577"/>
    <b v="0"/>
    <n v="78"/>
    <b v="1"/>
    <x v="6"/>
    <n v="308"/>
    <n v="39.49"/>
    <x v="1"/>
    <x v="6"/>
  </r>
  <r>
    <n v="3626"/>
    <s v="These are your lives."/>
    <s v="The first four-week performance run for our dance-theatre company, Geste Records, to be performed at The Yard Theatre in September."/>
    <n v="1000"/>
    <n v="4073"/>
    <x v="0"/>
    <x v="1"/>
    <s v="GBP"/>
    <n v="1408204857"/>
    <n v="1406390457"/>
    <b v="0"/>
    <n v="48"/>
    <b v="1"/>
    <x v="6"/>
    <n v="407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1000"/>
    <n v="2000"/>
    <x v="0"/>
    <x v="0"/>
    <s v="USD"/>
    <n v="1463803140"/>
    <n v="1459446487"/>
    <b v="0"/>
    <n v="29"/>
    <b v="1"/>
    <x v="6"/>
    <n v="2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1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000"/>
    <n v="8725"/>
    <x v="2"/>
    <x v="0"/>
    <s v="USD"/>
    <n v="1411444740"/>
    <n v="1409335497"/>
    <b v="0"/>
    <n v="59"/>
    <b v="0"/>
    <x v="40"/>
    <n v="873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1000"/>
    <n v="100"/>
    <x v="2"/>
    <x v="1"/>
    <s v="GBP"/>
    <n v="1416781749"/>
    <n v="1415053749"/>
    <b v="0"/>
    <n v="1"/>
    <b v="0"/>
    <x v="40"/>
    <n v="10"/>
    <n v="100"/>
    <x v="1"/>
    <x v="40"/>
  </r>
  <r>
    <n v="3633"/>
    <s v="SMOKEY AND THE BANDIT: THE MUSICAL"/>
    <s v="SMOKEY AND THE BANDIT: THE MUSICAL_x000a_The classic film, characters and music you love, on stage, LIVE!"/>
    <n v="1000"/>
    <n v="1762"/>
    <x v="2"/>
    <x v="0"/>
    <s v="USD"/>
    <n v="1479517200"/>
    <n v="1475765867"/>
    <b v="0"/>
    <n v="31"/>
    <b v="0"/>
    <x v="40"/>
    <n v="176"/>
    <n v="56.84"/>
    <x v="1"/>
    <x v="40"/>
  </r>
  <r>
    <n v="3634"/>
    <s v="Alice - A New Musical"/>
    <s v="Alice is an original musical for all ages with a unique new story based on Alice's Adventures in Wonderland, premiering in summer 2017."/>
    <n v="1000"/>
    <n v="3185"/>
    <x v="2"/>
    <x v="5"/>
    <s v="CAD"/>
    <n v="1484366340"/>
    <n v="1480219174"/>
    <b v="0"/>
    <n v="18"/>
    <b v="0"/>
    <x v="40"/>
    <n v="319"/>
    <n v="176.94"/>
    <x v="1"/>
    <x v="40"/>
  </r>
  <r>
    <n v="3635"/>
    <s v="Mary's Son"/>
    <s v="Mary's Son is a pop opera about Jesus and the hope he brings to all people."/>
    <n v="1000"/>
    <n v="1276"/>
    <x v="2"/>
    <x v="0"/>
    <s v="USD"/>
    <n v="1461186676"/>
    <n v="1458594676"/>
    <b v="0"/>
    <n v="10"/>
    <b v="0"/>
    <x v="40"/>
    <n v="128"/>
    <n v="127.6"/>
    <x v="1"/>
    <x v="40"/>
  </r>
  <r>
    <n v="3636"/>
    <s v="The Brother's of B-Block"/>
    <s v="The Brotherâ€™s of B-block is a musical play. A new take on &quot;OZ&quot; _x000a_The Wizard of OZ meets HBO's OZ."/>
    <n v="1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1000"/>
    <n v="926"/>
    <x v="2"/>
    <x v="0"/>
    <s v="USD"/>
    <n v="1420130935"/>
    <n v="1417538935"/>
    <b v="0"/>
    <n v="14"/>
    <b v="0"/>
    <x v="40"/>
    <n v="93"/>
    <n v="66.14"/>
    <x v="1"/>
    <x v="40"/>
  </r>
  <r>
    <n v="3638"/>
    <s v="Project Hedwig and the Angry Inch"/>
    <s v="A rock and roll journey that explores love, loss, redemption, duality and ascension."/>
    <n v="1000"/>
    <n v="216"/>
    <x v="2"/>
    <x v="5"/>
    <s v="CAD"/>
    <n v="1429456132"/>
    <n v="1424275732"/>
    <b v="0"/>
    <n v="2"/>
    <b v="0"/>
    <x v="40"/>
    <n v="22"/>
    <n v="108"/>
    <x v="1"/>
    <x v="40"/>
  </r>
  <r>
    <n v="3639"/>
    <s v="POE!"/>
    <s v="POE is a tragicomic musical about the life and works of Edgar Poe, with Death as his therapist helping him find peace in the beyond."/>
    <n v="1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1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10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1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1000"/>
    <n v="821"/>
    <x v="2"/>
    <x v="0"/>
    <s v="USD"/>
    <n v="1457413140"/>
    <n v="1454996887"/>
    <b v="0"/>
    <n v="12"/>
    <b v="0"/>
    <x v="40"/>
    <n v="82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"/>
    <n v="481"/>
    <x v="2"/>
    <x v="0"/>
    <s v="USD"/>
    <n v="1434497400"/>
    <n v="1431770802"/>
    <b v="0"/>
    <n v="8"/>
    <b v="0"/>
    <x v="40"/>
    <n v="48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1000"/>
    <n v="30"/>
    <x v="2"/>
    <x v="1"/>
    <s v="GBP"/>
    <n v="1475258327"/>
    <n v="1471370327"/>
    <b v="0"/>
    <n v="2"/>
    <b v="0"/>
    <x v="40"/>
    <n v="3"/>
    <n v="15"/>
    <x v="1"/>
    <x v="40"/>
  </r>
  <r>
    <n v="3648"/>
    <s v="Moth Theater Lives"/>
    <s v="Help Moth Live! Support Moth and its artist collective to achieve its 2014/15 season."/>
    <n v="1000"/>
    <n v="40153"/>
    <x v="0"/>
    <x v="0"/>
    <s v="USD"/>
    <n v="1412492445"/>
    <n v="1409900445"/>
    <b v="0"/>
    <n v="73"/>
    <b v="1"/>
    <x v="6"/>
    <n v="4015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1000"/>
    <n v="780"/>
    <x v="0"/>
    <x v="5"/>
    <s v="CAD"/>
    <n v="1402938394"/>
    <n v="1400691994"/>
    <b v="0"/>
    <n v="8"/>
    <b v="1"/>
    <x v="6"/>
    <n v="78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1000"/>
    <n v="500"/>
    <x v="0"/>
    <x v="1"/>
    <s v="GBP"/>
    <n v="1454412584"/>
    <n v="1452598184"/>
    <b v="0"/>
    <n v="17"/>
    <b v="1"/>
    <x v="6"/>
    <n v="5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1000"/>
    <n v="520"/>
    <x v="0"/>
    <x v="0"/>
    <s v="USD"/>
    <n v="1407686340"/>
    <n v="1404833442"/>
    <b v="0"/>
    <n v="9"/>
    <b v="1"/>
    <x v="6"/>
    <n v="52"/>
    <n v="57.78"/>
    <x v="1"/>
    <x v="6"/>
  </r>
  <r>
    <n v="3652"/>
    <s v="A Midsummer Night's Dream"/>
    <s v="A new take on a classic. Under the direction of Rosanna Saracino, We are exploring the darker elements of A Midsummer Night's Dream."/>
    <n v="1000"/>
    <n v="752"/>
    <x v="0"/>
    <x v="5"/>
    <s v="CAD"/>
    <n v="1472097540"/>
    <n v="1471188502"/>
    <b v="0"/>
    <n v="17"/>
    <b v="1"/>
    <x v="6"/>
    <n v="75"/>
    <n v="44.24"/>
    <x v="1"/>
    <x v="6"/>
  </r>
  <r>
    <n v="3653"/>
    <s v="ALLIE"/>
    <s v="ALLIE is a new dark comedy play which will premiere at the Edinburgh Festival Fringe 2015. Written and produced by Ruaraidh Murray."/>
    <n v="999"/>
    <n v="2010"/>
    <x v="0"/>
    <x v="1"/>
    <s v="GBP"/>
    <n v="1438764207"/>
    <n v="1436172207"/>
    <b v="0"/>
    <n v="33"/>
    <b v="1"/>
    <x v="6"/>
    <n v="2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999"/>
    <n v="2616"/>
    <x v="0"/>
    <x v="1"/>
    <s v="GBP"/>
    <n v="1459702800"/>
    <n v="1457690386"/>
    <b v="0"/>
    <n v="38"/>
    <b v="1"/>
    <x v="6"/>
    <n v="262"/>
    <n v="68.84"/>
    <x v="1"/>
    <x v="6"/>
  </r>
  <r>
    <n v="3655"/>
    <s v="The Tumbleweed Zephyr"/>
    <s v="All aboard for the world premiere of a new steampunk-inspired train adventure play, written by Maggie Lee and directed by Amy Poisson!"/>
    <n v="978"/>
    <n v="5813"/>
    <x v="0"/>
    <x v="0"/>
    <s v="USD"/>
    <n v="1437202740"/>
    <n v="1434654998"/>
    <b v="0"/>
    <n v="79"/>
    <b v="1"/>
    <x v="6"/>
    <n v="594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960"/>
    <n v="5291"/>
    <x v="0"/>
    <x v="16"/>
    <s v="CHF"/>
    <n v="1485989940"/>
    <n v="1483393836"/>
    <b v="0"/>
    <n v="46"/>
    <b v="1"/>
    <x v="6"/>
    <n v="551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930"/>
    <n v="2215"/>
    <x v="0"/>
    <x v="8"/>
    <s v="DKK"/>
    <n v="1464817320"/>
    <n v="1462806419"/>
    <b v="0"/>
    <n v="20"/>
    <b v="1"/>
    <x v="6"/>
    <n v="238"/>
    <n v="110.75"/>
    <x v="1"/>
    <x v="6"/>
  </r>
  <r>
    <n v="3658"/>
    <s v="Mr. Marmalade"/>
    <s v="Life is hard when your own imaginary friend can't make time for you."/>
    <n v="911"/>
    <n v="1510"/>
    <x v="0"/>
    <x v="0"/>
    <s v="USD"/>
    <n v="1404273540"/>
    <n v="1400272580"/>
    <b v="0"/>
    <n v="20"/>
    <b v="1"/>
    <x v="6"/>
    <n v="166"/>
    <n v="75.5"/>
    <x v="1"/>
    <x v="6"/>
  </r>
  <r>
    <n v="3659"/>
    <s v="Reality of Love Remix (Love in Disguise)"/>
    <s v="We want you to analyze while we dramatize if people who romanticize can recognize true love in a disguise."/>
    <n v="900"/>
    <n v="3061"/>
    <x v="0"/>
    <x v="0"/>
    <s v="USD"/>
    <n v="1426775940"/>
    <n v="1424414350"/>
    <b v="0"/>
    <n v="13"/>
    <b v="1"/>
    <x v="6"/>
    <n v="340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900"/>
    <n v="250"/>
    <x v="0"/>
    <x v="1"/>
    <s v="GBP"/>
    <n v="1419368925"/>
    <n v="1417208925"/>
    <b v="0"/>
    <n v="22"/>
    <b v="1"/>
    <x v="6"/>
    <n v="28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900"/>
    <n v="3330"/>
    <x v="0"/>
    <x v="0"/>
    <s v="USD"/>
    <n v="1460260800"/>
    <n v="1458336672"/>
    <b v="0"/>
    <n v="36"/>
    <b v="1"/>
    <x v="6"/>
    <n v="370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900"/>
    <n v="8114"/>
    <x v="0"/>
    <x v="5"/>
    <s v="CAD"/>
    <n v="1427775414"/>
    <n v="1425187014"/>
    <b v="0"/>
    <n v="40"/>
    <b v="1"/>
    <x v="6"/>
    <n v="902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900"/>
    <n v="234"/>
    <x v="0"/>
    <x v="1"/>
    <s v="GBP"/>
    <n v="1482321030"/>
    <n v="1477133430"/>
    <b v="0"/>
    <n v="9"/>
    <b v="1"/>
    <x v="6"/>
    <n v="26"/>
    <n v="26"/>
    <x v="1"/>
    <x v="6"/>
  </r>
  <r>
    <n v="3664"/>
    <s v="Cubs: an Original Work"/>
    <s v="An Original Short Play: two young women search for answers about sexuality, the history they are taught, and their animal instincts."/>
    <n v="900"/>
    <n v="875"/>
    <x v="0"/>
    <x v="0"/>
    <s v="USD"/>
    <n v="1466056689"/>
    <n v="1464847089"/>
    <b v="0"/>
    <n v="19"/>
    <b v="1"/>
    <x v="6"/>
    <n v="97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900"/>
    <n v="714"/>
    <x v="0"/>
    <x v="6"/>
    <s v="EUR"/>
    <n v="1446062040"/>
    <n v="1445109822"/>
    <b v="0"/>
    <n v="14"/>
    <b v="1"/>
    <x v="6"/>
    <n v="79"/>
    <n v="51"/>
    <x v="1"/>
    <x v="6"/>
  </r>
  <r>
    <n v="3666"/>
    <s v="Israel LÃ³pez @ Ojai Playwrights Conference"/>
    <s v="Artistic Internship @ Ojai Playwrights Conference"/>
    <n v="900"/>
    <n v="1200"/>
    <x v="0"/>
    <x v="0"/>
    <s v="USD"/>
    <n v="1406185200"/>
    <n v="1404337382"/>
    <b v="0"/>
    <n v="38"/>
    <b v="1"/>
    <x v="6"/>
    <n v="133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900"/>
    <n v="3095.11"/>
    <x v="0"/>
    <x v="1"/>
    <s v="GBP"/>
    <n v="1437261419"/>
    <n v="1434669419"/>
    <b v="0"/>
    <n v="58"/>
    <b v="1"/>
    <x v="6"/>
    <n v="344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900"/>
    <n v="1035"/>
    <x v="0"/>
    <x v="0"/>
    <s v="USD"/>
    <n v="1437676380"/>
    <n v="1435670452"/>
    <b v="0"/>
    <n v="28"/>
    <b v="1"/>
    <x v="6"/>
    <n v="115"/>
    <n v="36.96"/>
    <x v="1"/>
    <x v="6"/>
  </r>
  <r>
    <n v="3669"/>
    <s v="Prowl Theatre Company"/>
    <s v="Prowl Theatre Company is brand new. We are putting on our first play 'Sexual perversity in Chicago', from the 10th to the 16th August"/>
    <n v="900"/>
    <n v="1382"/>
    <x v="0"/>
    <x v="1"/>
    <s v="GBP"/>
    <n v="1434039137"/>
    <n v="1431447137"/>
    <b v="0"/>
    <n v="17"/>
    <b v="1"/>
    <x v="6"/>
    <n v="154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900"/>
    <n v="241"/>
    <x v="0"/>
    <x v="1"/>
    <s v="GBP"/>
    <n v="1433113200"/>
    <n v="1431951611"/>
    <b v="0"/>
    <n v="12"/>
    <b v="1"/>
    <x v="6"/>
    <n v="27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850"/>
    <n v="3530"/>
    <x v="0"/>
    <x v="0"/>
    <s v="USD"/>
    <n v="1405915140"/>
    <n v="1404140667"/>
    <b v="0"/>
    <n v="40"/>
    <b v="1"/>
    <x v="6"/>
    <n v="415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850"/>
    <n v="3046"/>
    <x v="0"/>
    <x v="1"/>
    <s v="GBP"/>
    <n v="1411771384"/>
    <n v="1409179384"/>
    <b v="0"/>
    <n v="57"/>
    <b v="1"/>
    <x v="6"/>
    <n v="358"/>
    <n v="53.44"/>
    <x v="1"/>
    <x v="6"/>
  </r>
  <r>
    <n v="3673"/>
    <s v="CHILD Z"/>
    <s v="Zoe is a teenage girl growing up in a deeply disturbing society. If those paid to protect her aren't listening, then who is?"/>
    <n v="850"/>
    <n v="4545"/>
    <x v="0"/>
    <x v="1"/>
    <s v="GBP"/>
    <n v="1415191920"/>
    <n v="1412233497"/>
    <b v="0"/>
    <n v="114"/>
    <b v="1"/>
    <x v="6"/>
    <n v="53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850"/>
    <n v="4500"/>
    <x v="0"/>
    <x v="12"/>
    <s v="EUR"/>
    <n v="1472936229"/>
    <n v="1467752229"/>
    <b v="0"/>
    <n v="31"/>
    <b v="1"/>
    <x v="6"/>
    <n v="529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850"/>
    <n v="70"/>
    <x v="0"/>
    <x v="1"/>
    <s v="GBP"/>
    <n v="1463353200"/>
    <n v="1462285182"/>
    <b v="0"/>
    <n v="3"/>
    <b v="1"/>
    <x v="6"/>
    <n v="8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50"/>
    <n v="1030"/>
    <x v="0"/>
    <x v="0"/>
    <s v="USD"/>
    <n v="1410550484"/>
    <n v="1408995284"/>
    <b v="0"/>
    <n v="16"/>
    <b v="1"/>
    <x v="6"/>
    <n v="121"/>
    <n v="64.38"/>
    <x v="1"/>
    <x v="6"/>
  </r>
  <r>
    <n v="3677"/>
    <s v="Goldfish Memory Productions"/>
    <s v="Goldfish Memory Productions seeks at least $12,000 to begin their first 3 professional projects."/>
    <n v="850"/>
    <n v="12348.5"/>
    <x v="0"/>
    <x v="0"/>
    <s v="USD"/>
    <n v="1404359940"/>
    <n v="1402580818"/>
    <b v="0"/>
    <n v="199"/>
    <b v="1"/>
    <x v="6"/>
    <n v="1453"/>
    <n v="62.05"/>
    <x v="1"/>
    <x v="6"/>
  </r>
  <r>
    <n v="3678"/>
    <s v="Some big Some bang"/>
    <s v="The Ugly Collective takes Some big Some bang to the Underbelly Venues at the Edinburgh Fringe!"/>
    <n v="850"/>
    <n v="2050"/>
    <x v="0"/>
    <x v="1"/>
    <s v="GBP"/>
    <n v="1433076298"/>
    <n v="1430052298"/>
    <b v="0"/>
    <n v="31"/>
    <b v="1"/>
    <x v="6"/>
    <n v="241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839"/>
    <n v="2202"/>
    <x v="0"/>
    <x v="0"/>
    <s v="USD"/>
    <n v="1404190740"/>
    <n v="1401214581"/>
    <b v="0"/>
    <n v="30"/>
    <b v="1"/>
    <x v="6"/>
    <n v="262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800"/>
    <n v="3383"/>
    <x v="0"/>
    <x v="0"/>
    <s v="USD"/>
    <n v="1475664834"/>
    <n v="1473850434"/>
    <b v="0"/>
    <n v="34"/>
    <b v="1"/>
    <x v="6"/>
    <n v="42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800"/>
    <n v="1119"/>
    <x v="0"/>
    <x v="0"/>
    <s v="USD"/>
    <n v="1452872290"/>
    <n v="1452008290"/>
    <b v="0"/>
    <n v="18"/>
    <b v="1"/>
    <x v="6"/>
    <n v="140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800"/>
    <n v="4176"/>
    <x v="0"/>
    <x v="0"/>
    <s v="USD"/>
    <n v="1402901940"/>
    <n v="1399998418"/>
    <b v="0"/>
    <n v="67"/>
    <b v="1"/>
    <x v="6"/>
    <n v="522"/>
    <n v="62.33"/>
    <x v="1"/>
    <x v="6"/>
  </r>
  <r>
    <n v="3683"/>
    <s v="A Krumpus Story - World Premiere"/>
    <s v="A Krumpus Story is a dark holiday comedy for anyone who wants a little more spice in their holiday fare."/>
    <n v="800"/>
    <n v="3880"/>
    <x v="0"/>
    <x v="0"/>
    <s v="USD"/>
    <n v="1476931696"/>
    <n v="1474339696"/>
    <b v="0"/>
    <n v="66"/>
    <b v="1"/>
    <x v="6"/>
    <n v="485"/>
    <n v="58.79"/>
    <x v="1"/>
    <x v="6"/>
  </r>
  <r>
    <n v="3684"/>
    <s v="Cassiopeia"/>
    <s v="Thespis Theater Festival presents Cassiopeia: A romantic tale of a bride finding her way to her unknown groom before it is too late."/>
    <n v="800"/>
    <n v="1043"/>
    <x v="0"/>
    <x v="0"/>
    <s v="USD"/>
    <n v="1441167586"/>
    <n v="1438575586"/>
    <b v="0"/>
    <n v="23"/>
    <b v="1"/>
    <x v="6"/>
    <n v="130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800"/>
    <n v="5285"/>
    <x v="0"/>
    <x v="0"/>
    <s v="USD"/>
    <n v="1400533200"/>
    <n v="1398348859"/>
    <b v="0"/>
    <n v="126"/>
    <b v="1"/>
    <x v="6"/>
    <n v="661"/>
    <n v="41.94"/>
    <x v="1"/>
    <x v="6"/>
  </r>
  <r>
    <n v="3686"/>
    <s v="Dog sees God by Bert V. Royal @ FSU"/>
    <s v="This October, in association with Rogue Productions at FSU, I will be directing a production of Dog sees God."/>
    <n v="800"/>
    <n v="355"/>
    <x v="0"/>
    <x v="0"/>
    <s v="USD"/>
    <n v="1440820740"/>
    <n v="1439567660"/>
    <b v="0"/>
    <n v="6"/>
    <b v="1"/>
    <x v="6"/>
    <n v="44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800"/>
    <n v="5012.25"/>
    <x v="0"/>
    <x v="0"/>
    <s v="USD"/>
    <n v="1403846055"/>
    <n v="1401254055"/>
    <b v="0"/>
    <n v="25"/>
    <b v="1"/>
    <x v="6"/>
    <n v="627"/>
    <n v="200.49"/>
    <x v="1"/>
    <x v="6"/>
  </r>
  <r>
    <n v="3688"/>
    <s v="The Tulip Tree 2014"/>
    <s v="The Tulip Tree is a project I have been passionate about for 5 years. It is an unforgettable story that has never been told."/>
    <n v="800"/>
    <n v="3275"/>
    <x v="0"/>
    <x v="1"/>
    <s v="GBP"/>
    <n v="1407524004"/>
    <n v="1404932004"/>
    <b v="0"/>
    <n v="39"/>
    <b v="1"/>
    <x v="6"/>
    <n v="409"/>
    <n v="83.97"/>
    <x v="1"/>
    <x v="6"/>
  </r>
  <r>
    <n v="3689"/>
    <s v="Random Us"/>
    <s v="A humorous, touching play about the joys and challenges of a married couple's tender, yet intense relationship &quot;Love is never random&quot;"/>
    <n v="800"/>
    <n v="3550"/>
    <x v="0"/>
    <x v="0"/>
    <s v="USD"/>
    <n v="1434925500"/>
    <n v="1432410639"/>
    <b v="0"/>
    <n v="62"/>
    <b v="1"/>
    <x v="6"/>
    <n v="444"/>
    <n v="57.26"/>
    <x v="1"/>
    <x v="6"/>
  </r>
  <r>
    <n v="3690"/>
    <s v="We Rise"/>
    <s v="A play honoring the lives and legacies of the activists and those remembered at the 1992 ACT UP Ashes Action at The White House"/>
    <n v="800"/>
    <n v="1800"/>
    <x v="0"/>
    <x v="0"/>
    <s v="USD"/>
    <n v="1417101683"/>
    <n v="1414506083"/>
    <b v="0"/>
    <n v="31"/>
    <b v="1"/>
    <x v="6"/>
    <n v="225"/>
    <n v="58.06"/>
    <x v="1"/>
    <x v="6"/>
  </r>
  <r>
    <n v="3691"/>
    <s v="Most Dangerous Man in America (WEB DuBois) by Amiri  Baraka"/>
    <s v="World Premiere of last play written by Amiri Baraka"/>
    <n v="800"/>
    <n v="51184"/>
    <x v="0"/>
    <x v="0"/>
    <s v="USD"/>
    <n v="1425272340"/>
    <n v="1421426929"/>
    <b v="0"/>
    <n v="274"/>
    <b v="1"/>
    <x v="6"/>
    <n v="6398"/>
    <n v="186.8"/>
    <x v="1"/>
    <x v="6"/>
  </r>
  <r>
    <n v="3692"/>
    <s v="An Evening With Durang"/>
    <s v="Help us independently produce two great comedies by Christopher Durang."/>
    <n v="800"/>
    <n v="1260"/>
    <x v="0"/>
    <x v="0"/>
    <s v="USD"/>
    <n v="1411084800"/>
    <n v="1410304179"/>
    <b v="0"/>
    <n v="17"/>
    <b v="1"/>
    <x v="6"/>
    <n v="158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800"/>
    <n v="430"/>
    <x v="0"/>
    <x v="1"/>
    <s v="GBP"/>
    <n v="1448922600"/>
    <n v="1446352529"/>
    <b v="0"/>
    <n v="14"/>
    <b v="1"/>
    <x v="6"/>
    <n v="54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800"/>
    <n v="3760"/>
    <x v="0"/>
    <x v="0"/>
    <s v="USD"/>
    <n v="1465178400"/>
    <n v="1461985967"/>
    <b v="0"/>
    <n v="60"/>
    <b v="1"/>
    <x v="6"/>
    <n v="470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800"/>
    <n v="4005"/>
    <x v="0"/>
    <x v="0"/>
    <s v="USD"/>
    <n v="1421009610"/>
    <n v="1419281610"/>
    <b v="0"/>
    <n v="33"/>
    <b v="1"/>
    <x v="6"/>
    <n v="501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800"/>
    <n v="3100"/>
    <x v="0"/>
    <x v="1"/>
    <s v="GBP"/>
    <n v="1423838916"/>
    <n v="1418654916"/>
    <b v="0"/>
    <n v="78"/>
    <b v="1"/>
    <x v="6"/>
    <n v="388"/>
    <n v="39.74"/>
    <x v="1"/>
    <x v="6"/>
  </r>
  <r>
    <n v="3697"/>
    <s v="Sid the tour 2016"/>
    <s v="With your support this one-man show will tour various theatres in the UK - it's a story of hero worship and love beyond the grave."/>
    <n v="800"/>
    <n v="2160"/>
    <x v="0"/>
    <x v="1"/>
    <s v="GBP"/>
    <n v="1462878648"/>
    <n v="1461064248"/>
    <b v="0"/>
    <n v="30"/>
    <b v="1"/>
    <x v="6"/>
    <n v="270"/>
    <n v="72"/>
    <x v="1"/>
    <x v="6"/>
  </r>
  <r>
    <n v="3698"/>
    <s v="CORIOLANUS | THE NORMAL HEART @ The Lab Theater"/>
    <s v="Two great political plays, separated in authorship by four hundred years but united in their urgency."/>
    <n v="800"/>
    <n v="5526"/>
    <x v="0"/>
    <x v="0"/>
    <s v="USD"/>
    <n v="1456946487"/>
    <n v="1454354487"/>
    <b v="0"/>
    <n v="136"/>
    <b v="1"/>
    <x v="6"/>
    <n v="69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800"/>
    <n v="2520"/>
    <x v="0"/>
    <x v="0"/>
    <s v="USD"/>
    <n v="1413383216"/>
    <n v="1410791216"/>
    <b v="0"/>
    <n v="40"/>
    <b v="1"/>
    <x v="6"/>
    <n v="315"/>
    <n v="63"/>
    <x v="1"/>
    <x v="6"/>
  </r>
  <r>
    <n v="3700"/>
    <s v="Generations (Senior Project)"/>
    <s v="Help me produce the play I have written for my senior project!"/>
    <n v="800"/>
    <n v="606"/>
    <x v="0"/>
    <x v="0"/>
    <s v="USD"/>
    <n v="1412092800"/>
    <n v="1409493800"/>
    <b v="0"/>
    <n v="18"/>
    <b v="1"/>
    <x v="6"/>
    <n v="76"/>
    <n v="33.67"/>
    <x v="1"/>
    <x v="6"/>
  </r>
  <r>
    <n v="3701"/>
    <s v="Dog Show"/>
    <s v="Part-silent film, part-thriller, Dog Show sees four actors play a community of dogs and their owners. One autumn, a killer strikes."/>
    <n v="800"/>
    <n v="1505"/>
    <x v="0"/>
    <x v="1"/>
    <s v="GBP"/>
    <n v="1433422793"/>
    <n v="1430830793"/>
    <b v="0"/>
    <n v="39"/>
    <b v="1"/>
    <x v="6"/>
    <n v="188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800"/>
    <n v="3275"/>
    <x v="0"/>
    <x v="1"/>
    <s v="GBP"/>
    <n v="1468191540"/>
    <n v="1464958484"/>
    <b v="0"/>
    <n v="21"/>
    <b v="1"/>
    <x v="6"/>
    <n v="4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800"/>
    <n v="1296"/>
    <x v="0"/>
    <x v="0"/>
    <s v="USD"/>
    <n v="1471071540"/>
    <n v="1467720388"/>
    <b v="0"/>
    <n v="30"/>
    <b v="1"/>
    <x v="6"/>
    <n v="16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800"/>
    <n v="409.01"/>
    <x v="0"/>
    <x v="1"/>
    <s v="GBP"/>
    <n v="1464712394"/>
    <n v="1459528394"/>
    <b v="0"/>
    <n v="27"/>
    <b v="1"/>
    <x v="6"/>
    <n v="51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800"/>
    <n v="2925"/>
    <x v="0"/>
    <x v="0"/>
    <s v="USD"/>
    <n v="1403546400"/>
    <n v="1401714114"/>
    <b v="0"/>
    <n v="35"/>
    <b v="1"/>
    <x v="6"/>
    <n v="366"/>
    <n v="83.57"/>
    <x v="1"/>
    <x v="6"/>
  </r>
  <r>
    <n v="3706"/>
    <s v="The Drama Factory presents : The Magic Flute"/>
    <s v="Our original dramatic adaption of this Mozart opera is staged to create visually stunning fun with live music."/>
    <n v="780"/>
    <n v="1820"/>
    <x v="0"/>
    <x v="0"/>
    <s v="USD"/>
    <n v="1410558949"/>
    <n v="1409262949"/>
    <b v="0"/>
    <n v="13"/>
    <b v="1"/>
    <x v="6"/>
    <n v="233"/>
    <n v="140"/>
    <x v="1"/>
    <x v="6"/>
  </r>
  <r>
    <n v="3707"/>
    <s v="A KC Fringe World Premiere: DESPERATE ACTS"/>
    <s v="Support this collection of new plays by Kansas City writers and the artists who are bringing it to life!"/>
    <n v="777"/>
    <n v="1860"/>
    <x v="0"/>
    <x v="0"/>
    <s v="USD"/>
    <n v="1469165160"/>
    <n v="1467335378"/>
    <b v="0"/>
    <n v="23"/>
    <b v="1"/>
    <x v="6"/>
    <n v="239"/>
    <n v="80.87"/>
    <x v="1"/>
    <x v="6"/>
  </r>
  <r>
    <n v="3708"/>
    <s v="Much Ado About Nothing"/>
    <s v="Dear Stone Theater Company brings its inaugural production of Much Ado About Nothing to Logan Square, Chicago. Thanks for watching!"/>
    <n v="773"/>
    <n v="2100"/>
    <x v="0"/>
    <x v="0"/>
    <s v="USD"/>
    <n v="1404444286"/>
    <n v="1403234686"/>
    <b v="0"/>
    <n v="39"/>
    <b v="1"/>
    <x v="6"/>
    <n v="272"/>
    <n v="53.85"/>
    <x v="1"/>
    <x v="6"/>
  </r>
  <r>
    <n v="3709"/>
    <s v="The Ruby Darlings Show"/>
    <s v="The filthily talented Ruby and Darling, take you on a raunch-tastic musical discovery of life with a vagina. #sayno"/>
    <n v="750"/>
    <n v="1082.5"/>
    <x v="0"/>
    <x v="1"/>
    <s v="GBP"/>
    <n v="1403715546"/>
    <n v="1401123546"/>
    <b v="0"/>
    <n v="35"/>
    <b v="1"/>
    <x v="6"/>
    <n v="144"/>
    <n v="30.93"/>
    <x v="1"/>
    <x v="6"/>
  </r>
  <r>
    <n v="3710"/>
    <s v="&quot;Loving Alanis&quot; Rocky Mountain Regional Premier"/>
    <s v="A comedy about, life, death, men, women, and the power of a good Kegel."/>
    <n v="750"/>
    <n v="1835"/>
    <x v="0"/>
    <x v="0"/>
    <s v="USD"/>
    <n v="1428068988"/>
    <n v="1425908988"/>
    <b v="0"/>
    <n v="27"/>
    <b v="1"/>
    <x v="6"/>
    <n v="245"/>
    <n v="67.959999999999994"/>
    <x v="1"/>
    <x v="6"/>
  </r>
  <r>
    <n v="3711"/>
    <s v="The Youth Shakespeare Project 2014"/>
    <s v="Two teachers and twenty kids bring one of Shakespeare's plays to life!"/>
    <n v="750"/>
    <n v="570"/>
    <x v="0"/>
    <x v="0"/>
    <s v="USD"/>
    <n v="1402848000"/>
    <n v="1400606573"/>
    <b v="0"/>
    <n v="21"/>
    <b v="1"/>
    <x v="6"/>
    <n v="76"/>
    <n v="27.14"/>
    <x v="1"/>
    <x v="6"/>
  </r>
  <r>
    <n v="3712"/>
    <s v="IT'S JUST MY LIFE"/>
    <s v="Married, Single, Divorced, Straight, Gay, Transgendered, Birth Mother, Adoptive Mother.... Everyone has a story.  These are ours."/>
    <n v="750"/>
    <n v="11530"/>
    <x v="0"/>
    <x v="0"/>
    <s v="USD"/>
    <n v="1433055540"/>
    <n v="1431230867"/>
    <b v="0"/>
    <n v="104"/>
    <b v="1"/>
    <x v="6"/>
    <n v="1537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750"/>
    <n v="2030"/>
    <x v="0"/>
    <x v="0"/>
    <s v="USD"/>
    <n v="1465062166"/>
    <n v="1463334166"/>
    <b v="0"/>
    <n v="19"/>
    <b v="1"/>
    <x v="6"/>
    <n v="271"/>
    <n v="106.84"/>
    <x v="1"/>
    <x v="6"/>
  </r>
  <r>
    <n v="3714"/>
    <s v="Expedition (to NYC)"/>
    <s v="This summer, help some of the top high school theater students from across the country come to NYC to create a world premiere play."/>
    <n v="750"/>
    <n v="10235"/>
    <x v="0"/>
    <x v="0"/>
    <s v="USD"/>
    <n v="1432612740"/>
    <n v="1429881667"/>
    <b v="0"/>
    <n v="97"/>
    <b v="1"/>
    <x v="6"/>
    <n v="1365"/>
    <n v="105.52"/>
    <x v="1"/>
    <x v="6"/>
  </r>
  <r>
    <n v="3715"/>
    <s v="The Inspectors Call"/>
    <s v="Vibrant contemporary political theatre, exploring the professional and human impact of the growing corporate culture in education."/>
    <n v="750"/>
    <n v="3590"/>
    <x v="0"/>
    <x v="1"/>
    <s v="GBP"/>
    <n v="1427806320"/>
    <n v="1422834819"/>
    <b v="0"/>
    <n v="27"/>
    <b v="1"/>
    <x v="6"/>
    <n v="479"/>
    <n v="132.96"/>
    <x v="1"/>
    <x v="6"/>
  </r>
  <r>
    <n v="3716"/>
    <s v="Sylvia (a benefit show)"/>
    <s v="I am raising money to pay for the rights to produce Sylvia by A.R. Gurney. The show will be a fundraiser for Wayside Waifs."/>
    <n v="750"/>
    <n v="1246"/>
    <x v="0"/>
    <x v="0"/>
    <s v="USD"/>
    <n v="1453411109"/>
    <n v="1450819109"/>
    <b v="0"/>
    <n v="24"/>
    <b v="1"/>
    <x v="6"/>
    <n v="166"/>
    <n v="51.92"/>
    <x v="1"/>
    <x v="6"/>
  </r>
  <r>
    <n v="3717"/>
    <s v="Told Look Younger at Jermyn Street Theatre"/>
    <s v="A heart-warming comedy by award-winning writer about Love, Sex, Friendship of three old gay men in their 60s'!"/>
    <n v="750"/>
    <n v="4030"/>
    <x v="0"/>
    <x v="1"/>
    <s v="GBP"/>
    <n v="1431204449"/>
    <n v="1428526049"/>
    <b v="0"/>
    <n v="13"/>
    <b v="1"/>
    <x v="6"/>
    <n v="537"/>
    <n v="310"/>
    <x v="1"/>
    <x v="6"/>
  </r>
  <r>
    <n v="3718"/>
    <s v="PUNK ROCK"/>
    <s v="William Carlisle has the world at his feet but its weight on his shoulders. He is intelligent, articulate and fucked."/>
    <n v="750"/>
    <n v="1197"/>
    <x v="0"/>
    <x v="1"/>
    <s v="GBP"/>
    <n v="1425057075"/>
    <n v="1422465075"/>
    <b v="0"/>
    <n v="46"/>
    <b v="1"/>
    <x v="6"/>
    <n v="160"/>
    <n v="26.02"/>
    <x v="1"/>
    <x v="6"/>
  </r>
  <r>
    <n v="3719"/>
    <s v="Corium"/>
    <s v="A new piece of physical theatre about love, regret and longing."/>
    <n v="750"/>
    <n v="420"/>
    <x v="0"/>
    <x v="1"/>
    <s v="GBP"/>
    <n v="1434994266"/>
    <n v="1432402266"/>
    <b v="0"/>
    <n v="4"/>
    <b v="1"/>
    <x v="6"/>
    <n v="56"/>
    <n v="105"/>
    <x v="1"/>
    <x v="6"/>
  </r>
  <r>
    <n v="3720"/>
    <s v="Lakotas and the American Theatre"/>
    <s v="Breaking the American Indian stereotype in the American Theatre."/>
    <n v="750"/>
    <n v="3449"/>
    <x v="0"/>
    <x v="0"/>
    <s v="USD"/>
    <n v="1435881006"/>
    <n v="1433980206"/>
    <b v="0"/>
    <n v="40"/>
    <b v="1"/>
    <x v="6"/>
    <n v="460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750"/>
    <n v="5040"/>
    <x v="0"/>
    <x v="0"/>
    <s v="USD"/>
    <n v="1415230084"/>
    <n v="1413412084"/>
    <b v="0"/>
    <n v="44"/>
    <b v="1"/>
    <x v="6"/>
    <n v="672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750"/>
    <n v="1668"/>
    <x v="0"/>
    <x v="5"/>
    <s v="CAD"/>
    <n v="1455231540"/>
    <n v="1452614847"/>
    <b v="0"/>
    <n v="35"/>
    <b v="1"/>
    <x v="6"/>
    <n v="222"/>
    <n v="47.66"/>
    <x v="1"/>
    <x v="6"/>
  </r>
  <r>
    <n v="3723"/>
    <s v="Beauty and the Beast"/>
    <s v="Saltmine Theatre Company present Beauty and the Beast:"/>
    <n v="750"/>
    <n v="4592"/>
    <x v="0"/>
    <x v="1"/>
    <s v="GBP"/>
    <n v="1417374262"/>
    <n v="1414778662"/>
    <b v="0"/>
    <n v="63"/>
    <b v="1"/>
    <x v="6"/>
    <n v="61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750"/>
    <n v="4409.55"/>
    <x v="0"/>
    <x v="1"/>
    <s v="GBP"/>
    <n v="1462402800"/>
    <n v="1459856860"/>
    <b v="0"/>
    <n v="89"/>
    <b v="1"/>
    <x v="6"/>
    <n v="588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750"/>
    <n v="381"/>
    <x v="0"/>
    <x v="1"/>
    <s v="GBP"/>
    <n v="1455831000"/>
    <n v="1454366467"/>
    <b v="0"/>
    <n v="15"/>
    <b v="1"/>
    <x v="6"/>
    <n v="51"/>
    <n v="25.4"/>
    <x v="1"/>
    <x v="6"/>
  </r>
  <r>
    <n v="3726"/>
    <s v="Howard's End 3.0"/>
    <s v="A week of rehearsal culminating in a staged reading of our three-actor adaptation of &quot;Howards End,&quot; for potential producers."/>
    <n v="750"/>
    <n v="2879"/>
    <x v="0"/>
    <x v="0"/>
    <s v="USD"/>
    <n v="1461963600"/>
    <n v="1459567371"/>
    <b v="0"/>
    <n v="46"/>
    <b v="1"/>
    <x v="6"/>
    <n v="384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750"/>
    <n v="2015"/>
    <x v="0"/>
    <x v="0"/>
    <s v="USD"/>
    <n v="1476939300"/>
    <n v="1474273294"/>
    <b v="0"/>
    <n v="33"/>
    <b v="1"/>
    <x v="6"/>
    <n v="269"/>
    <n v="61.06"/>
    <x v="1"/>
    <x v="6"/>
  </r>
  <r>
    <n v="3728"/>
    <s v="Bare Bones Shakespeare 2015-16 Season"/>
    <s v="Bare Bones Shakespeare's first season will start with a DFW school touring show: Romeo and Juliet."/>
    <n v="750"/>
    <n v="1862"/>
    <x v="2"/>
    <x v="0"/>
    <s v="USD"/>
    <n v="1439957176"/>
    <n v="1437365176"/>
    <b v="0"/>
    <n v="31"/>
    <b v="0"/>
    <x v="6"/>
    <n v="248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750"/>
    <n v="362"/>
    <x v="2"/>
    <x v="0"/>
    <s v="USD"/>
    <n v="1427082912"/>
    <n v="1423198512"/>
    <b v="0"/>
    <n v="5"/>
    <b v="0"/>
    <x v="6"/>
    <n v="4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750"/>
    <n v="100"/>
    <x v="2"/>
    <x v="0"/>
    <s v="USD"/>
    <n v="1439828159"/>
    <n v="1437236159"/>
    <b v="0"/>
    <n v="1"/>
    <b v="0"/>
    <x v="6"/>
    <n v="13"/>
    <n v="100"/>
    <x v="1"/>
    <x v="6"/>
  </r>
  <r>
    <n v="3731"/>
    <s v="The Rabbit on the Moon"/>
    <s v="A long distance wrong number leads to love, but with Emily flying in to finally meet, Nick somehow forgot to mention he's blind."/>
    <n v="750"/>
    <n v="620"/>
    <x v="2"/>
    <x v="0"/>
    <s v="USD"/>
    <n v="1420860180"/>
    <n v="1418234646"/>
    <b v="0"/>
    <n v="12"/>
    <b v="0"/>
    <x v="6"/>
    <n v="83"/>
    <n v="51.67"/>
    <x v="1"/>
    <x v="6"/>
  </r>
  <r>
    <n v="3732"/>
    <s v="Elektra Bekent - Afstudeervoorstelling"/>
    <s v="Mijn solo voorstelling gaat over Elektra (Sophokles) en hoe zij als jongere alles beleeft en meemaakt!"/>
    <n v="750"/>
    <n v="131"/>
    <x v="2"/>
    <x v="9"/>
    <s v="EUR"/>
    <n v="1422100800"/>
    <n v="1416932133"/>
    <b v="0"/>
    <n v="4"/>
    <b v="0"/>
    <x v="6"/>
    <n v="17"/>
    <n v="32.75"/>
    <x v="1"/>
    <x v="6"/>
  </r>
  <r>
    <n v="3733"/>
    <s v="laughter in the hood"/>
    <s v="want to donate tickets to residents who live in the community that cant afford the 35.00 price of ticket"/>
    <n v="75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750"/>
    <n v="427"/>
    <x v="2"/>
    <x v="0"/>
    <s v="USD"/>
    <n v="1432589896"/>
    <n v="1427405896"/>
    <b v="0"/>
    <n v="7"/>
    <b v="0"/>
    <x v="6"/>
    <n v="57"/>
    <n v="61"/>
    <x v="1"/>
    <x v="6"/>
  </r>
  <r>
    <n v="3735"/>
    <s v="Women Beware Women"/>
    <s v="Young Actor's taking on a Jacobean tragedy. Family, betrayal, love, lust, sex and death."/>
    <n v="750"/>
    <n v="20"/>
    <x v="2"/>
    <x v="1"/>
    <s v="GBP"/>
    <n v="1432831089"/>
    <n v="1430239089"/>
    <b v="0"/>
    <n v="2"/>
    <b v="0"/>
    <x v="6"/>
    <n v="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75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50"/>
    <n v="150"/>
    <x v="2"/>
    <x v="0"/>
    <s v="USD"/>
    <n v="1447311540"/>
    <n v="1445358903"/>
    <b v="0"/>
    <n v="4"/>
    <b v="0"/>
    <x v="6"/>
    <n v="20"/>
    <n v="37.5"/>
    <x v="1"/>
    <x v="6"/>
  </r>
  <r>
    <n v="3738"/>
    <s v="'GULF' - a new play by PIVOT THEATRE"/>
    <s v="A filmic, fast-paced exploration of trust, making its debut at Camden People's Theatre this July."/>
    <n v="745"/>
    <n v="270"/>
    <x v="2"/>
    <x v="1"/>
    <s v="GBP"/>
    <n v="1405461600"/>
    <n v="1403562705"/>
    <b v="0"/>
    <n v="6"/>
    <b v="0"/>
    <x v="6"/>
    <n v="36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740"/>
    <n v="805"/>
    <x v="2"/>
    <x v="1"/>
    <s v="GBP"/>
    <n v="1468752468"/>
    <n v="1467024468"/>
    <b v="0"/>
    <n v="8"/>
    <b v="0"/>
    <x v="6"/>
    <n v="109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700"/>
    <n v="358"/>
    <x v="2"/>
    <x v="0"/>
    <s v="USD"/>
    <n v="1407808438"/>
    <n v="1405217355"/>
    <b v="0"/>
    <n v="14"/>
    <b v="0"/>
    <x v="6"/>
    <n v="51"/>
    <n v="25.57"/>
    <x v="1"/>
    <x v="6"/>
  </r>
  <r>
    <n v="3741"/>
    <s v="Open House Theater"/>
    <s v="A small community with a love for theater would like to continue. Help the children of this community continue."/>
    <n v="7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700"/>
    <n v="100"/>
    <x v="2"/>
    <x v="0"/>
    <s v="USD"/>
    <n v="1409980144"/>
    <n v="1407388144"/>
    <b v="0"/>
    <n v="4"/>
    <b v="0"/>
    <x v="6"/>
    <n v="14"/>
    <n v="25"/>
    <x v="1"/>
    <x v="6"/>
  </r>
  <r>
    <n v="3743"/>
    <s v="Down the Mississippi"/>
    <s v="I'm taking the Adventures of Huckleberry Finn puppet show down the Mississippi River!"/>
    <n v="7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7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700"/>
    <n v="10"/>
    <x v="2"/>
    <x v="0"/>
    <s v="USD"/>
    <n v="1407689102"/>
    <n v="1405097102"/>
    <b v="0"/>
    <n v="1"/>
    <b v="0"/>
    <x v="6"/>
    <n v="1"/>
    <n v="10"/>
    <x v="1"/>
    <x v="6"/>
  </r>
  <r>
    <n v="3746"/>
    <s v="Stage Play Production - &quot;I Love You to Death&quot;"/>
    <s v="Generational curses CAN be broken...right?"/>
    <n v="700"/>
    <n v="202"/>
    <x v="2"/>
    <x v="0"/>
    <s v="USD"/>
    <n v="1475918439"/>
    <n v="1473326439"/>
    <b v="0"/>
    <n v="1"/>
    <b v="0"/>
    <x v="6"/>
    <n v="29"/>
    <n v="202"/>
    <x v="1"/>
    <x v="6"/>
  </r>
  <r>
    <n v="3747"/>
    <s v="Counting Stars"/>
    <s v="The world premiere of an astonishing new play by acclaimed writer Atiha Sen Gupta."/>
    <n v="700"/>
    <n v="25"/>
    <x v="2"/>
    <x v="1"/>
    <s v="GBP"/>
    <n v="1436137140"/>
    <n v="1433833896"/>
    <b v="0"/>
    <n v="1"/>
    <b v="0"/>
    <x v="6"/>
    <n v="4"/>
    <n v="25"/>
    <x v="1"/>
    <x v="6"/>
  </r>
  <r>
    <n v="3748"/>
    <s v="CAUCUS! THE MUSICAL"/>
    <s v="An irreverent look at the Iowa Caucuses and the oversized role this undersized state plays in the presidential election process."/>
    <n v="700"/>
    <n v="5176"/>
    <x v="0"/>
    <x v="0"/>
    <s v="USD"/>
    <n v="1455602340"/>
    <n v="1453827436"/>
    <b v="0"/>
    <n v="52"/>
    <b v="1"/>
    <x v="40"/>
    <n v="739"/>
    <n v="99.54"/>
    <x v="1"/>
    <x v="40"/>
  </r>
  <r>
    <n v="3749"/>
    <s v="Dante's Capstone Project: Who am I?"/>
    <s v="A night of music, fellowship, and a reflection of my experiences over the past 4 years at Ball State University."/>
    <n v="700"/>
    <n v="525"/>
    <x v="0"/>
    <x v="0"/>
    <s v="USD"/>
    <n v="1461902340"/>
    <n v="1459220588"/>
    <b v="0"/>
    <n v="7"/>
    <b v="1"/>
    <x v="40"/>
    <n v="7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700"/>
    <n v="6027"/>
    <x v="0"/>
    <x v="0"/>
    <s v="USD"/>
    <n v="1423555140"/>
    <n v="1421105608"/>
    <b v="0"/>
    <n v="28"/>
    <b v="1"/>
    <x v="40"/>
    <n v="861"/>
    <n v="215.25"/>
    <x v="1"/>
    <x v="40"/>
  </r>
  <r>
    <n v="3751"/>
    <s v="GGC Productions 2016"/>
    <s v="I will be performing in TWO productions to kick off the 2016 season. NEED HELP TO FUND THESE GREAT SHOWS!"/>
    <n v="700"/>
    <n v="1326"/>
    <x v="0"/>
    <x v="0"/>
    <s v="USD"/>
    <n v="1459641073"/>
    <n v="1454460673"/>
    <b v="0"/>
    <n v="11"/>
    <b v="1"/>
    <x v="40"/>
    <n v="189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700"/>
    <n v="565"/>
    <x v="0"/>
    <x v="1"/>
    <s v="GBP"/>
    <n v="1476651600"/>
    <n v="1473189335"/>
    <b v="0"/>
    <n v="15"/>
    <b v="1"/>
    <x v="40"/>
    <n v="81"/>
    <n v="37.67"/>
    <x v="1"/>
    <x v="40"/>
  </r>
  <r>
    <n v="3753"/>
    <s v="Wagner in English"/>
    <s v="An English-language production of the opera TannhÃ¤user. Some of the greatest songs ever composed, now with lyrics we can understand."/>
    <n v="700"/>
    <n v="5167"/>
    <x v="0"/>
    <x v="0"/>
    <s v="USD"/>
    <n v="1433289600"/>
    <n v="1430768800"/>
    <b v="0"/>
    <n v="30"/>
    <b v="1"/>
    <x v="40"/>
    <n v="738"/>
    <n v="172.23"/>
    <x v="1"/>
    <x v="40"/>
  </r>
  <r>
    <n v="3754"/>
    <s v="Little Shop of Horrors"/>
    <s v="CitÃ© des Arts needs your help in funding their fall production of the hit musical comedy &quot;Little Shop of Horrors.&quot;"/>
    <n v="700"/>
    <n v="3000"/>
    <x v="0"/>
    <x v="0"/>
    <s v="USD"/>
    <n v="1406350740"/>
    <n v="1403125737"/>
    <b v="0"/>
    <n v="27"/>
    <b v="1"/>
    <x v="40"/>
    <n v="429"/>
    <n v="111.11"/>
    <x v="1"/>
    <x v="40"/>
  </r>
  <r>
    <n v="3755"/>
    <s v="Retro Rhapsody"/>
    <s v="We have formed an innovative company that aims to create musical comedic performances suitable for a range of venues."/>
    <n v="700"/>
    <n v="713"/>
    <x v="0"/>
    <x v="1"/>
    <s v="GBP"/>
    <n v="1460753307"/>
    <n v="1458161307"/>
    <b v="0"/>
    <n v="28"/>
    <b v="1"/>
    <x v="40"/>
    <n v="102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700"/>
    <n v="4550"/>
    <x v="0"/>
    <x v="0"/>
    <s v="USD"/>
    <n v="1402515198"/>
    <n v="1399923198"/>
    <b v="0"/>
    <n v="17"/>
    <b v="1"/>
    <x v="40"/>
    <n v="650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700"/>
    <n v="3798"/>
    <x v="0"/>
    <x v="0"/>
    <s v="USD"/>
    <n v="1417465515"/>
    <n v="1415737515"/>
    <b v="0"/>
    <n v="50"/>
    <b v="1"/>
    <x v="40"/>
    <n v="543"/>
    <n v="75.959999999999994"/>
    <x v="1"/>
    <x v="40"/>
  </r>
  <r>
    <n v="3758"/>
    <s v="Luigi's Ladies"/>
    <s v="LUIGI'S LADIES: an original one-woman musical comedy"/>
    <n v="700"/>
    <n v="1535"/>
    <x v="0"/>
    <x v="0"/>
    <s v="USD"/>
    <n v="1400475600"/>
    <n v="1397819938"/>
    <b v="0"/>
    <n v="26"/>
    <b v="1"/>
    <x v="40"/>
    <n v="219"/>
    <n v="59.04"/>
    <x v="1"/>
    <x v="40"/>
  </r>
  <r>
    <n v="3759"/>
    <s v="Pared Down Productions"/>
    <s v="A production company specializing in small-scale musicals"/>
    <n v="700"/>
    <n v="4409.7700000000004"/>
    <x v="0"/>
    <x v="0"/>
    <s v="USD"/>
    <n v="1440556553"/>
    <n v="1435372553"/>
    <b v="0"/>
    <n v="88"/>
    <b v="1"/>
    <x v="40"/>
    <n v="630"/>
    <n v="50.11"/>
    <x v="1"/>
    <x v="40"/>
  </r>
  <r>
    <n v="3760"/>
    <s v="Song of the Sea"/>
    <s v="Two Shows: SIRENS and The Girl From Bare Cove. A community of artists determined to give voice to survivors of sexual violence."/>
    <n v="678"/>
    <n v="5050.7700000000004"/>
    <x v="0"/>
    <x v="0"/>
    <s v="USD"/>
    <n v="1399293386"/>
    <n v="1397133386"/>
    <b v="0"/>
    <n v="91"/>
    <b v="1"/>
    <x v="40"/>
    <n v="745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675"/>
    <n v="500"/>
    <x v="0"/>
    <x v="1"/>
    <s v="GBP"/>
    <n v="1439247600"/>
    <n v="1434625937"/>
    <b v="0"/>
    <n v="3"/>
    <b v="1"/>
    <x v="40"/>
    <n v="74"/>
    <n v="166.67"/>
    <x v="1"/>
    <x v="40"/>
  </r>
  <r>
    <n v="3762"/>
    <s v="iolite the musical"/>
    <s v="We are trying to raise money to perform a musical we have written, called &quot;Iolite&quot;, at the Edinburgh Fringe in 2015."/>
    <n v="666"/>
    <n v="1328"/>
    <x v="0"/>
    <x v="1"/>
    <s v="GBP"/>
    <n v="1438543889"/>
    <n v="1436383889"/>
    <b v="0"/>
    <n v="28"/>
    <b v="1"/>
    <x v="40"/>
    <n v="199"/>
    <n v="47.43"/>
    <x v="1"/>
    <x v="40"/>
  </r>
  <r>
    <n v="3763"/>
    <s v="[title of show] â€” The Chicago Storefront Premiere"/>
    <s v="A musical about two guys writing a musical about...two guys writing a musical."/>
    <n v="660"/>
    <n v="5000"/>
    <x v="0"/>
    <x v="0"/>
    <s v="USD"/>
    <n v="1427907626"/>
    <n v="1425319226"/>
    <b v="0"/>
    <n v="77"/>
    <b v="1"/>
    <x v="40"/>
    <n v="758"/>
    <n v="64.94"/>
    <x v="1"/>
    <x v="40"/>
  </r>
  <r>
    <n v="3764"/>
    <s v="Agape Performing Arts Company, a Ministry of OLG"/>
    <s v="Talented, hard-working performers for Into the Woods JR need your help in renting microphones for our show!"/>
    <n v="650"/>
    <n v="1500"/>
    <x v="0"/>
    <x v="0"/>
    <s v="USD"/>
    <n v="1464482160"/>
    <n v="1462824832"/>
    <b v="0"/>
    <n v="27"/>
    <b v="1"/>
    <x v="40"/>
    <n v="231"/>
    <n v="55.56"/>
    <x v="1"/>
    <x v="40"/>
  </r>
  <r>
    <n v="3765"/>
    <s v="Before and After"/>
    <s v="An new musical from Laura Grill &amp; Misha Chowdhury about relationships, Relationships, and the moments that change everything."/>
    <n v="650"/>
    <n v="7942"/>
    <x v="0"/>
    <x v="0"/>
    <s v="USD"/>
    <n v="1406745482"/>
    <n v="1404153482"/>
    <b v="0"/>
    <n v="107"/>
    <b v="1"/>
    <x v="40"/>
    <n v="1222"/>
    <n v="74.22"/>
    <x v="1"/>
    <x v="40"/>
  </r>
  <r>
    <n v="3766"/>
    <s v="Held Momentarily The Musical Takes FringeNYC"/>
    <s v="Trapped on a stalled New York subway, seven strangers realize it's not just the train that's stuck."/>
    <n v="650"/>
    <n v="10265.01"/>
    <x v="0"/>
    <x v="0"/>
    <s v="USD"/>
    <n v="1404360045"/>
    <n v="1401336045"/>
    <b v="0"/>
    <n v="96"/>
    <b v="1"/>
    <x v="40"/>
    <n v="1579"/>
    <n v="106.93"/>
    <x v="1"/>
    <x v="40"/>
  </r>
  <r>
    <n v="3767"/>
    <s v="Accidental Artists Lab"/>
    <s v="A ragtag crew collaborating on a live performance for the first time, with music as their medium and NYC as their inspiration."/>
    <n v="650"/>
    <n v="2335"/>
    <x v="0"/>
    <x v="0"/>
    <s v="USD"/>
    <n v="1425185940"/>
    <n v="1423960097"/>
    <b v="0"/>
    <n v="56"/>
    <b v="1"/>
    <x v="40"/>
    <n v="359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650"/>
    <n v="4306.1099999999997"/>
    <x v="0"/>
    <x v="0"/>
    <s v="USD"/>
    <n v="1402594090"/>
    <n v="1400002090"/>
    <b v="0"/>
    <n v="58"/>
    <b v="1"/>
    <x v="40"/>
    <n v="662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650"/>
    <n v="1100"/>
    <x v="0"/>
    <x v="0"/>
    <s v="USD"/>
    <n v="1460730079"/>
    <n v="1458138079"/>
    <b v="0"/>
    <n v="15"/>
    <b v="1"/>
    <x v="40"/>
    <n v="169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650"/>
    <n v="2000"/>
    <x v="0"/>
    <x v="1"/>
    <s v="GBP"/>
    <n v="1434234010"/>
    <n v="1431642010"/>
    <b v="0"/>
    <n v="20"/>
    <b v="1"/>
    <x v="40"/>
    <n v="308"/>
    <n v="100"/>
    <x v="1"/>
    <x v="40"/>
  </r>
  <r>
    <n v="3771"/>
    <s v="COME OUT SWINGIN'!"/>
    <s v="I would like to make a demo recording of six songs from COME OUT SWINGIN'!"/>
    <n v="620"/>
    <n v="1460"/>
    <x v="0"/>
    <x v="0"/>
    <s v="USD"/>
    <n v="1463529600"/>
    <n v="1462307652"/>
    <b v="0"/>
    <n v="38"/>
    <b v="1"/>
    <x v="40"/>
    <n v="235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620"/>
    <n v="5510"/>
    <x v="0"/>
    <x v="0"/>
    <s v="USD"/>
    <n v="1480399200"/>
    <n v="1478616506"/>
    <b v="0"/>
    <n v="33"/>
    <b v="1"/>
    <x v="40"/>
    <n v="889"/>
    <n v="166.97"/>
    <x v="1"/>
    <x v="40"/>
  </r>
  <r>
    <n v="3773"/>
    <s v="Dundee: A Hip-Hopera"/>
    <s v="A dramatic hip-hopera, inspired from monologues written by the performers."/>
    <n v="600"/>
    <n v="5410"/>
    <x v="0"/>
    <x v="0"/>
    <s v="USD"/>
    <n v="1479175680"/>
    <n v="1476317247"/>
    <b v="0"/>
    <n v="57"/>
    <b v="1"/>
    <x v="40"/>
    <n v="902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600"/>
    <n v="2500"/>
    <x v="0"/>
    <x v="5"/>
    <s v="CAD"/>
    <n v="1428606055"/>
    <n v="1427223655"/>
    <b v="0"/>
    <n v="25"/>
    <b v="1"/>
    <x v="40"/>
    <n v="417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600"/>
    <n v="2005"/>
    <x v="0"/>
    <x v="0"/>
    <s v="USD"/>
    <n v="1428552000"/>
    <n v="1426199843"/>
    <b v="0"/>
    <n v="14"/>
    <b v="1"/>
    <x v="40"/>
    <n v="334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600"/>
    <n v="8537"/>
    <x v="0"/>
    <x v="0"/>
    <s v="USD"/>
    <n v="1406854800"/>
    <n v="1403599778"/>
    <b v="0"/>
    <n v="94"/>
    <b v="1"/>
    <x v="40"/>
    <n v="1423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600"/>
    <n v="2864"/>
    <x v="0"/>
    <x v="0"/>
    <s v="USD"/>
    <n v="1411790400"/>
    <n v="1409884821"/>
    <b v="0"/>
    <n v="59"/>
    <b v="1"/>
    <x v="40"/>
    <n v="477"/>
    <n v="48.54"/>
    <x v="1"/>
    <x v="40"/>
  </r>
  <r>
    <n v="3778"/>
    <s v="Give a Puppet a Hand"/>
    <s v="Sponsor an AVENUE Q puppet for The Barn Players April 2015 production."/>
    <n v="600"/>
    <n v="2521"/>
    <x v="0"/>
    <x v="0"/>
    <s v="USD"/>
    <n v="1423942780"/>
    <n v="1418758780"/>
    <b v="0"/>
    <n v="36"/>
    <b v="1"/>
    <x v="40"/>
    <n v="420"/>
    <n v="70.03"/>
    <x v="1"/>
    <x v="40"/>
  </r>
  <r>
    <n v="3779"/>
    <s v="&quot;The Last Adam&quot; A New Musical, NYC reading"/>
    <s v="A fresh, re-telling of the Jesus story for a new generation."/>
    <n v="600"/>
    <n v="15597"/>
    <x v="0"/>
    <x v="0"/>
    <s v="USD"/>
    <n v="1459010340"/>
    <n v="1456421940"/>
    <b v="0"/>
    <n v="115"/>
    <b v="1"/>
    <x v="40"/>
    <n v="2600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600"/>
    <n v="3000"/>
    <x v="0"/>
    <x v="0"/>
    <s v="USD"/>
    <n v="1436817960"/>
    <n v="1433999785"/>
    <b v="0"/>
    <n v="30"/>
    <b v="1"/>
    <x v="40"/>
    <n v="50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600"/>
    <n v="4935"/>
    <x v="0"/>
    <x v="0"/>
    <s v="USD"/>
    <n v="1410210685"/>
    <n v="1408050685"/>
    <b v="0"/>
    <n v="52"/>
    <b v="1"/>
    <x v="40"/>
    <n v="823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600"/>
    <n v="2035"/>
    <x v="0"/>
    <x v="1"/>
    <s v="GBP"/>
    <n v="1469401200"/>
    <n v="1466887297"/>
    <b v="0"/>
    <n v="27"/>
    <b v="1"/>
    <x v="40"/>
    <n v="339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600"/>
    <n v="1547"/>
    <x v="0"/>
    <x v="0"/>
    <s v="USD"/>
    <n v="1458057600"/>
    <n v="1455938520"/>
    <b v="0"/>
    <n v="24"/>
    <b v="1"/>
    <x v="40"/>
    <n v="258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600"/>
    <n v="1150"/>
    <x v="0"/>
    <x v="5"/>
    <s v="CAD"/>
    <n v="1468193532"/>
    <n v="1465601532"/>
    <b v="0"/>
    <n v="10"/>
    <b v="1"/>
    <x v="40"/>
    <n v="192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600"/>
    <n v="3015"/>
    <x v="0"/>
    <x v="1"/>
    <s v="GBP"/>
    <n v="1470132180"/>
    <n v="1467040769"/>
    <b v="0"/>
    <n v="30"/>
    <b v="1"/>
    <x v="40"/>
    <n v="503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"/>
    <n v="6658"/>
    <x v="0"/>
    <x v="0"/>
    <s v="USD"/>
    <n v="1464310475"/>
    <n v="1461718475"/>
    <b v="0"/>
    <n v="71"/>
    <b v="1"/>
    <x v="40"/>
    <n v="1110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600"/>
    <n v="351"/>
    <x v="0"/>
    <x v="0"/>
    <s v="USD"/>
    <n v="1436587140"/>
    <n v="1434113406"/>
    <b v="0"/>
    <n v="10"/>
    <b v="1"/>
    <x v="40"/>
    <n v="5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600"/>
    <n v="500"/>
    <x v="2"/>
    <x v="0"/>
    <s v="USD"/>
    <n v="1450887480"/>
    <n v="1448469719"/>
    <b v="0"/>
    <n v="1"/>
    <b v="0"/>
    <x v="40"/>
    <n v="83"/>
    <n v="500"/>
    <x v="1"/>
    <x v="40"/>
  </r>
  <r>
    <n v="3789"/>
    <s v="Austen a New Musical Play"/>
    <s v="This fabulous new play explores the little known love life of England's most famous romantic novelist, Jane Austen."/>
    <n v="600"/>
    <n v="116"/>
    <x v="2"/>
    <x v="1"/>
    <s v="GBP"/>
    <n v="1434395418"/>
    <n v="1431630618"/>
    <b v="0"/>
    <n v="4"/>
    <b v="0"/>
    <x v="40"/>
    <n v="19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6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6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600"/>
    <n v="35"/>
    <x v="2"/>
    <x v="0"/>
    <s v="USD"/>
    <n v="1436957022"/>
    <n v="1434365022"/>
    <b v="0"/>
    <n v="2"/>
    <b v="0"/>
    <x v="40"/>
    <n v="6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600"/>
    <n v="4176"/>
    <x v="2"/>
    <x v="0"/>
    <s v="USD"/>
    <n v="1418769129"/>
    <n v="1416954729"/>
    <b v="0"/>
    <n v="24"/>
    <b v="0"/>
    <x v="40"/>
    <n v="69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600"/>
    <n v="50"/>
    <x v="2"/>
    <x v="1"/>
    <s v="GBP"/>
    <n v="1433685354"/>
    <n v="1431093354"/>
    <b v="0"/>
    <n v="1"/>
    <b v="0"/>
    <x v="40"/>
    <n v="8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6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"/>
    <n v="5380"/>
    <x v="2"/>
    <x v="0"/>
    <s v="USD"/>
    <n v="1429564165"/>
    <n v="1426972165"/>
    <b v="0"/>
    <n v="37"/>
    <b v="0"/>
    <x v="40"/>
    <n v="897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600"/>
    <n v="1025"/>
    <x v="2"/>
    <x v="0"/>
    <s v="USD"/>
    <n v="1407691248"/>
    <n v="1405099248"/>
    <b v="0"/>
    <n v="5"/>
    <b v="0"/>
    <x v="40"/>
    <n v="171"/>
    <n v="205"/>
    <x v="1"/>
    <x v="40"/>
  </r>
  <r>
    <n v="3799"/>
    <s v="A Story Once Told"/>
    <s v="An original musical on it's way to the stage in Minneapolis, MN. Feel free to ask any questions."/>
    <n v="600"/>
    <n v="402"/>
    <x v="2"/>
    <x v="0"/>
    <s v="USD"/>
    <n v="1457734843"/>
    <n v="1455142843"/>
    <b v="0"/>
    <n v="4"/>
    <b v="0"/>
    <x v="40"/>
    <n v="67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600"/>
    <n v="881"/>
    <x v="2"/>
    <x v="0"/>
    <s v="USD"/>
    <n v="1420952340"/>
    <n v="1418146883"/>
    <b v="0"/>
    <n v="16"/>
    <b v="0"/>
    <x v="40"/>
    <n v="147"/>
    <n v="55.06"/>
    <x v="1"/>
    <x v="40"/>
  </r>
  <r>
    <n v="3801"/>
    <s v="The Imaginary A Musical"/>
    <s v="The Imaginary : A Musical is a new musical adaptation based on the novel written by A.F. Harrold.       TheImaginaryAMusical.com"/>
    <n v="600"/>
    <n v="426"/>
    <x v="2"/>
    <x v="0"/>
    <s v="USD"/>
    <n v="1420215216"/>
    <n v="1417536816"/>
    <b v="0"/>
    <n v="9"/>
    <b v="0"/>
    <x v="40"/>
    <n v="71"/>
    <n v="47.33"/>
    <x v="1"/>
    <x v="40"/>
  </r>
  <r>
    <n v="3802"/>
    <s v="The Lost Play of William Shakespeare"/>
    <s v="A musical about how Shakespeare was inspired to write only his own plays after the co-authored play Henry VI was taken."/>
    <n v="6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600"/>
    <n v="2358"/>
    <x v="2"/>
    <x v="0"/>
    <s v="USD"/>
    <n v="1457133568"/>
    <n v="1454541568"/>
    <b v="0"/>
    <n v="40"/>
    <b v="0"/>
    <x v="40"/>
    <n v="393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6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600"/>
    <n v="3"/>
    <x v="2"/>
    <x v="0"/>
    <s v="USD"/>
    <n v="1411852640"/>
    <n v="1406668640"/>
    <b v="0"/>
    <n v="2"/>
    <b v="0"/>
    <x v="40"/>
    <n v="1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575"/>
    <n v="5"/>
    <x v="2"/>
    <x v="2"/>
    <s v="AUD"/>
    <n v="1404022381"/>
    <n v="1402294381"/>
    <b v="0"/>
    <n v="1"/>
    <b v="0"/>
    <x v="40"/>
    <n v="1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550"/>
    <n v="455"/>
    <x v="2"/>
    <x v="0"/>
    <s v="USD"/>
    <n v="1428097739"/>
    <n v="1427492939"/>
    <b v="0"/>
    <n v="9"/>
    <b v="0"/>
    <x v="40"/>
    <n v="83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550"/>
    <n v="1000"/>
    <x v="0"/>
    <x v="1"/>
    <s v="GBP"/>
    <n v="1429955619"/>
    <n v="1424775219"/>
    <b v="0"/>
    <n v="24"/>
    <b v="1"/>
    <x v="6"/>
    <n v="182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550"/>
    <n v="2025"/>
    <x v="0"/>
    <x v="1"/>
    <s v="GBP"/>
    <n v="1406761200"/>
    <n v="1402403907"/>
    <b v="0"/>
    <n v="38"/>
    <b v="1"/>
    <x v="6"/>
    <n v="368"/>
    <n v="53.29"/>
    <x v="1"/>
    <x v="6"/>
  </r>
  <r>
    <n v="3810"/>
    <s v="Romeo &amp; Juliet"/>
    <s v="Theater students of UMass present a large-scale theater collaboration that will revolutionize the way you see Shakespeare."/>
    <n v="550"/>
    <n v="1826"/>
    <x v="0"/>
    <x v="0"/>
    <s v="USD"/>
    <n v="1426965758"/>
    <n v="1424377358"/>
    <b v="0"/>
    <n v="26"/>
    <b v="1"/>
    <x v="6"/>
    <n v="332"/>
    <n v="70.23"/>
    <x v="1"/>
    <x v="6"/>
  </r>
  <r>
    <n v="3811"/>
    <s v="The Merchant of Venice"/>
    <s v="The University of Exeter Shakespeare Society is touring its acclaimed show The Merchant of Venice to Stratford-upon-Avon!"/>
    <n v="550"/>
    <n v="825"/>
    <x v="0"/>
    <x v="1"/>
    <s v="GBP"/>
    <n v="1464692400"/>
    <n v="1461769373"/>
    <b v="0"/>
    <n v="19"/>
    <b v="1"/>
    <x v="6"/>
    <n v="15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550"/>
    <n v="2191"/>
    <x v="0"/>
    <x v="5"/>
    <s v="CAD"/>
    <n v="1433131140"/>
    <n v="1429120908"/>
    <b v="0"/>
    <n v="11"/>
    <b v="1"/>
    <x v="6"/>
    <n v="398"/>
    <n v="199.18"/>
    <x v="1"/>
    <x v="6"/>
  </r>
  <r>
    <n v="3813"/>
    <s v="SUCKIN INJUN"/>
    <s v="A comedic play about hillbilly vampires and the absurdity of judging by appearances. Wanna live forever? Better watch what you drink."/>
    <n v="550"/>
    <n v="2119.9899999999998"/>
    <x v="0"/>
    <x v="0"/>
    <s v="USD"/>
    <n v="1465940580"/>
    <n v="1462603021"/>
    <b v="0"/>
    <n v="27"/>
    <b v="1"/>
    <x v="6"/>
    <n v="385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550"/>
    <n v="2102"/>
    <x v="0"/>
    <x v="0"/>
    <s v="USD"/>
    <n v="1427860740"/>
    <n v="1424727712"/>
    <b v="0"/>
    <n v="34"/>
    <b v="1"/>
    <x v="6"/>
    <n v="382"/>
    <n v="61.82"/>
    <x v="1"/>
    <x v="6"/>
  </r>
  <r>
    <n v="3815"/>
    <s v="The Canterbury Shakespeare Festival - first season"/>
    <s v="Come and help us make the Canterbury Shakespeare Festival a reality"/>
    <n v="550"/>
    <n v="1000.01"/>
    <x v="0"/>
    <x v="1"/>
    <s v="GBP"/>
    <n v="1440111600"/>
    <n v="1437545657"/>
    <b v="0"/>
    <n v="20"/>
    <b v="1"/>
    <x v="6"/>
    <n v="182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550"/>
    <n v="1788.57"/>
    <x v="0"/>
    <x v="0"/>
    <s v="USD"/>
    <n v="1405614823"/>
    <n v="1403022823"/>
    <b v="0"/>
    <n v="37"/>
    <b v="1"/>
    <x v="6"/>
    <n v="325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530"/>
    <n v="2145"/>
    <x v="0"/>
    <x v="0"/>
    <s v="USD"/>
    <n v="1445659140"/>
    <n v="1444236216"/>
    <b v="0"/>
    <n v="20"/>
    <b v="1"/>
    <x v="6"/>
    <n v="405"/>
    <n v="107.25"/>
    <x v="1"/>
    <x v="6"/>
  </r>
  <r>
    <n v="3818"/>
    <s v="The AOA Presents: The Maiden of Orleans"/>
    <s v="The Arthurian Order of Avalon is attempting to raise funds to put on the annual Human Chessboard in March 2015!"/>
    <n v="525"/>
    <n v="570"/>
    <x v="0"/>
    <x v="0"/>
    <s v="USD"/>
    <n v="1426187582"/>
    <n v="1423599182"/>
    <b v="0"/>
    <n v="10"/>
    <b v="1"/>
    <x v="6"/>
    <n v="109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516"/>
    <n v="1064"/>
    <x v="0"/>
    <x v="0"/>
    <s v="USD"/>
    <n v="1437166920"/>
    <n v="1435554104"/>
    <b v="0"/>
    <n v="26"/>
    <b v="1"/>
    <x v="6"/>
    <n v="206"/>
    <n v="40.92"/>
    <x v="1"/>
    <x v="6"/>
  </r>
  <r>
    <n v="3820"/>
    <s v="TUSENTACK THEATRE"/>
    <s v="Tusentack Theatre is a professional theatre company providing opportunities to adults who access Mental Health Services."/>
    <n v="515"/>
    <n v="430"/>
    <x v="0"/>
    <x v="1"/>
    <s v="GBP"/>
    <n v="1436110717"/>
    <n v="1433518717"/>
    <b v="0"/>
    <n v="20"/>
    <b v="1"/>
    <x v="6"/>
    <n v="8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512"/>
    <n v="3659"/>
    <x v="0"/>
    <x v="0"/>
    <s v="USD"/>
    <n v="1451881207"/>
    <n v="1449116407"/>
    <b v="0"/>
    <n v="46"/>
    <b v="1"/>
    <x v="6"/>
    <n v="71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"/>
    <n v="5501"/>
    <x v="0"/>
    <x v="12"/>
    <s v="EUR"/>
    <n v="1453244340"/>
    <n v="1448136417"/>
    <b v="0"/>
    <n v="76"/>
    <b v="1"/>
    <x v="6"/>
    <n v="1100"/>
    <n v="72.38"/>
    <x v="1"/>
    <x v="6"/>
  </r>
  <r>
    <n v="3823"/>
    <s v="FEED"/>
    <s v="Feed, a new play by Garrett Markgraf (based on the novel by M.T. Anderson), Directed by Anna Marck at Oakland University."/>
    <n v="500"/>
    <n v="2650"/>
    <x v="0"/>
    <x v="0"/>
    <s v="USD"/>
    <n v="1437364740"/>
    <n v="1434405044"/>
    <b v="0"/>
    <n v="41"/>
    <b v="1"/>
    <x v="6"/>
    <n v="530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500"/>
    <n v="270"/>
    <x v="0"/>
    <x v="1"/>
    <s v="GBP"/>
    <n v="1470058860"/>
    <n v="1469026903"/>
    <b v="0"/>
    <n v="7"/>
    <b v="1"/>
    <x v="6"/>
    <n v="54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"/>
    <n v="5271"/>
    <x v="0"/>
    <x v="0"/>
    <s v="USD"/>
    <n v="1434505214"/>
    <n v="1432690814"/>
    <b v="0"/>
    <n v="49"/>
    <b v="1"/>
    <x v="6"/>
    <n v="1054"/>
    <n v="107.57"/>
    <x v="1"/>
    <x v="6"/>
  </r>
  <r>
    <n v="3826"/>
    <s v="DAY OF THE DOG by Blue Sparrow Theatre Company"/>
    <s v="This is the story about the Westons. One family who live with mental illness on a daily basis."/>
    <n v="500"/>
    <n v="715"/>
    <x v="0"/>
    <x v="1"/>
    <s v="GBP"/>
    <n v="1430993394"/>
    <n v="1428401394"/>
    <b v="0"/>
    <n v="26"/>
    <b v="1"/>
    <x v="6"/>
    <n v="143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500"/>
    <n v="4580"/>
    <x v="0"/>
    <x v="1"/>
    <s v="GBP"/>
    <n v="1427414400"/>
    <n v="1422656201"/>
    <b v="0"/>
    <n v="65"/>
    <b v="1"/>
    <x v="6"/>
    <n v="91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"/>
    <n v="5000"/>
    <x v="0"/>
    <x v="0"/>
    <s v="USD"/>
    <n v="1420033187"/>
    <n v="1414845587"/>
    <b v="0"/>
    <n v="28"/>
    <b v="1"/>
    <x v="6"/>
    <n v="10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500"/>
    <n v="225"/>
    <x v="0"/>
    <x v="0"/>
    <s v="USD"/>
    <n v="1464371211"/>
    <n v="1463161611"/>
    <b v="0"/>
    <n v="3"/>
    <b v="1"/>
    <x v="6"/>
    <n v="4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500"/>
    <n v="1256"/>
    <x v="0"/>
    <x v="0"/>
    <s v="USD"/>
    <n v="1455936335"/>
    <n v="1452048335"/>
    <b v="0"/>
    <n v="9"/>
    <b v="1"/>
    <x v="6"/>
    <n v="251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500"/>
    <n v="1400"/>
    <x v="0"/>
    <x v="5"/>
    <s v="CAD"/>
    <n v="1417460940"/>
    <n v="1416516972"/>
    <b v="0"/>
    <n v="20"/>
    <b v="1"/>
    <x v="6"/>
    <n v="280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500"/>
    <n v="3271"/>
    <x v="0"/>
    <x v="1"/>
    <s v="GBP"/>
    <n v="1434624067"/>
    <n v="1432032067"/>
    <b v="0"/>
    <n v="57"/>
    <b v="1"/>
    <x v="6"/>
    <n v="654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500"/>
    <n v="320"/>
    <x v="0"/>
    <x v="1"/>
    <s v="GBP"/>
    <n v="1461278208"/>
    <n v="1459463808"/>
    <b v="0"/>
    <n v="8"/>
    <b v="1"/>
    <x v="6"/>
    <n v="64"/>
    <n v="40"/>
    <x v="1"/>
    <x v="6"/>
  </r>
  <r>
    <n v="3836"/>
    <s v="Home (The Place Where My Stuff Resides)"/>
    <s v="&quot;The surveyor said the foundation was shaky&quot;. A woman finds what it means to rebuild her marriage."/>
    <n v="500"/>
    <n v="900"/>
    <x v="0"/>
    <x v="0"/>
    <s v="USD"/>
    <n v="1470197340"/>
    <n v="1467497652"/>
    <b v="0"/>
    <n v="14"/>
    <b v="1"/>
    <x v="6"/>
    <n v="180"/>
    <n v="64.290000000000006"/>
    <x v="1"/>
    <x v="6"/>
  </r>
  <r>
    <n v="3837"/>
    <s v="Farcical Elements Presents Boeing-Boeing"/>
    <s v="A high-flying French farce with the thrust of a well-tuned jet engine"/>
    <n v="500"/>
    <n v="2042"/>
    <x v="0"/>
    <x v="1"/>
    <s v="GBP"/>
    <n v="1435947758"/>
    <n v="1432837358"/>
    <b v="0"/>
    <n v="17"/>
    <b v="1"/>
    <x v="6"/>
    <n v="408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500"/>
    <n v="100824"/>
    <x v="0"/>
    <x v="11"/>
    <s v="SEK"/>
    <n v="1432314209"/>
    <n v="1429722209"/>
    <b v="0"/>
    <n v="100"/>
    <b v="1"/>
    <x v="6"/>
    <n v="20165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500"/>
    <n v="2025"/>
    <x v="0"/>
    <x v="0"/>
    <s v="USD"/>
    <n v="1438226724"/>
    <n v="1433042724"/>
    <b v="0"/>
    <n v="32"/>
    <b v="1"/>
    <x v="6"/>
    <n v="405"/>
    <n v="63.28"/>
    <x v="1"/>
    <x v="6"/>
  </r>
  <r>
    <n v="3840"/>
    <s v="Tonight I'll be April"/>
    <s v="A gritty play looking at a modern day relationship, highlighting issues of mental health and abuse suffered by men."/>
    <n v="500"/>
    <n v="65"/>
    <x v="0"/>
    <x v="1"/>
    <s v="GBP"/>
    <n v="1459180229"/>
    <n v="1457023829"/>
    <b v="0"/>
    <n v="3"/>
    <b v="1"/>
    <x v="6"/>
    <n v="13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500"/>
    <n v="872"/>
    <x v="2"/>
    <x v="0"/>
    <s v="USD"/>
    <n v="1405882287"/>
    <n v="1400698287"/>
    <b v="1"/>
    <n v="34"/>
    <b v="0"/>
    <x v="6"/>
    <n v="174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"/>
    <n v="1097"/>
    <x v="2"/>
    <x v="1"/>
    <s v="GBP"/>
    <n v="1399809052"/>
    <n v="1397217052"/>
    <b v="1"/>
    <n v="23"/>
    <b v="0"/>
    <x v="6"/>
    <n v="219"/>
    <n v="47.7"/>
    <x v="1"/>
    <x v="6"/>
  </r>
  <r>
    <n v="3843"/>
    <s v="Vengeance Can Wait"/>
    <s v="Vengeance Can Wait navigates Japanese sub-culture as it charts a dark, twisted and touching, â€œdifferentâ€ kind of love story."/>
    <n v="500"/>
    <n v="1065"/>
    <x v="2"/>
    <x v="0"/>
    <s v="USD"/>
    <n v="1401587064"/>
    <n v="1399427064"/>
    <b v="1"/>
    <n v="19"/>
    <b v="0"/>
    <x v="6"/>
    <n v="213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500"/>
    <n v="4066"/>
    <x v="2"/>
    <x v="0"/>
    <s v="USD"/>
    <n v="1401778740"/>
    <n v="1399474134"/>
    <b v="1"/>
    <n v="50"/>
    <b v="0"/>
    <x v="6"/>
    <n v="813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500"/>
    <n v="842"/>
    <x v="2"/>
    <x v="0"/>
    <s v="USD"/>
    <n v="1443711774"/>
    <n v="1441119774"/>
    <b v="1"/>
    <n v="12"/>
    <b v="0"/>
    <x v="6"/>
    <n v="168"/>
    <n v="70.17"/>
    <x v="1"/>
    <x v="6"/>
  </r>
  <r>
    <n v="3846"/>
    <s v="My Insane Shakespeare"/>
    <s v="My Insane Shakespeare. An original play by Arthur Elbakyan premiering October 13th at United Solo, New York City."/>
    <n v="500"/>
    <n v="189"/>
    <x v="2"/>
    <x v="0"/>
    <s v="USD"/>
    <n v="1412405940"/>
    <n v="1409721542"/>
    <b v="1"/>
    <n v="8"/>
    <b v="0"/>
    <x v="6"/>
    <n v="38"/>
    <n v="23.63"/>
    <x v="1"/>
    <x v="6"/>
  </r>
  <r>
    <n v="3847"/>
    <s v="Madame X"/>
    <s v="The production of the original play &quot;Madame X&quot; by Amanda Davison. Inspired by the painting by John Singer Sargent."/>
    <n v="500"/>
    <n v="1697"/>
    <x v="2"/>
    <x v="0"/>
    <s v="USD"/>
    <n v="1437283391"/>
    <n v="1433395391"/>
    <b v="1"/>
    <n v="9"/>
    <b v="0"/>
    <x v="6"/>
    <n v="339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500"/>
    <n v="2129"/>
    <x v="2"/>
    <x v="0"/>
    <s v="USD"/>
    <n v="1445196989"/>
    <n v="1442604989"/>
    <b v="1"/>
    <n v="43"/>
    <b v="0"/>
    <x v="6"/>
    <n v="42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500"/>
    <n v="2113"/>
    <x v="2"/>
    <x v="12"/>
    <s v="EUR"/>
    <n v="1434047084"/>
    <n v="1431455084"/>
    <b v="1"/>
    <n v="28"/>
    <b v="0"/>
    <x v="6"/>
    <n v="423"/>
    <n v="75.459999999999994"/>
    <x v="1"/>
    <x v="6"/>
  </r>
  <r>
    <n v="3850"/>
    <s v="The Vagina Monologues 2015"/>
    <s v="V-Day is a global activist movement to end violence against women and girls."/>
    <n v="500"/>
    <n v="38"/>
    <x v="2"/>
    <x v="0"/>
    <s v="USD"/>
    <n v="1420081143"/>
    <n v="1417489143"/>
    <b v="1"/>
    <n v="4"/>
    <b v="0"/>
    <x v="6"/>
    <n v="8"/>
    <n v="9.5"/>
    <x v="1"/>
    <x v="6"/>
  </r>
  <r>
    <n v="3851"/>
    <s v="Waving Goodbye"/>
    <s v="A play about the horrible choices we have to make every day. Should we take a risk, or take the road most travelled?"/>
    <n v="500"/>
    <n v="852"/>
    <x v="2"/>
    <x v="1"/>
    <s v="GBP"/>
    <n v="1437129179"/>
    <n v="1434537179"/>
    <b v="1"/>
    <n v="24"/>
    <b v="0"/>
    <x v="6"/>
    <n v="170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500"/>
    <n v="20"/>
    <x v="2"/>
    <x v="0"/>
    <s v="USD"/>
    <n v="1427427276"/>
    <n v="1425270876"/>
    <b v="0"/>
    <n v="2"/>
    <b v="0"/>
    <x v="6"/>
    <n v="4"/>
    <n v="10"/>
    <x v="1"/>
    <x v="6"/>
  </r>
  <r>
    <n v="3853"/>
    <s v="The Original Laughter Therapist"/>
    <s v="A dose of One-woman &quot;Dramedy&quot; to cure those daily blues is just what the doctor ordered!"/>
    <n v="500"/>
    <n v="26"/>
    <x v="2"/>
    <x v="0"/>
    <s v="USD"/>
    <n v="1409602178"/>
    <n v="1406578178"/>
    <b v="0"/>
    <n v="2"/>
    <b v="0"/>
    <x v="6"/>
    <n v="5"/>
    <n v="13"/>
    <x v="1"/>
    <x v="6"/>
  </r>
  <r>
    <n v="3854"/>
    <s v="The Case Of Soghomon Tehlirian"/>
    <s v="A play dedicated to the 100th anniversary of the Armenian Genocide."/>
    <n v="500"/>
    <n v="1788"/>
    <x v="2"/>
    <x v="0"/>
    <s v="USD"/>
    <n v="1431206058"/>
    <n v="1428614058"/>
    <b v="0"/>
    <n v="20"/>
    <b v="0"/>
    <x v="6"/>
    <n v="358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500"/>
    <n v="25"/>
    <x v="2"/>
    <x v="0"/>
    <s v="USD"/>
    <n v="1427408271"/>
    <n v="1424819871"/>
    <b v="0"/>
    <n v="1"/>
    <b v="0"/>
    <x v="6"/>
    <n v="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"/>
    <n v="260"/>
    <x v="2"/>
    <x v="0"/>
    <s v="USD"/>
    <n v="1406913120"/>
    <n v="1404927690"/>
    <b v="0"/>
    <n v="4"/>
    <b v="0"/>
    <x v="6"/>
    <n v="5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500"/>
    <n v="1060"/>
    <x v="2"/>
    <x v="0"/>
    <s v="USD"/>
    <n v="1407858710"/>
    <n v="1405266710"/>
    <b v="0"/>
    <n v="13"/>
    <b v="0"/>
    <x v="6"/>
    <n v="212"/>
    <n v="81.540000000000006"/>
    <x v="1"/>
    <x v="6"/>
  </r>
  <r>
    <n v="3861"/>
    <s v="READY OR NOT HERE I COME"/>
    <s v="THE COMING OF THE LORD!"/>
    <n v="500"/>
    <n v="100"/>
    <x v="2"/>
    <x v="0"/>
    <s v="USD"/>
    <n v="1415828820"/>
    <n v="1412258977"/>
    <b v="0"/>
    <n v="1"/>
    <b v="0"/>
    <x v="6"/>
    <n v="20"/>
    <n v="100"/>
    <x v="1"/>
    <x v="6"/>
  </r>
  <r>
    <n v="3862"/>
    <s v="The Container Play"/>
    <s v="The hit immersive theatre experience of England comes to Corpus Christi!"/>
    <n v="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5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"/>
    <n v="60"/>
    <x v="2"/>
    <x v="0"/>
    <s v="USD"/>
    <n v="1447799054"/>
    <n v="1445203454"/>
    <b v="0"/>
    <n v="3"/>
    <b v="0"/>
    <x v="6"/>
    <n v="12"/>
    <n v="20"/>
    <x v="1"/>
    <x v="6"/>
  </r>
  <r>
    <n v="3865"/>
    <s v="Fellatia's-Fantastic-Fun-Time-Show"/>
    <s v="Sissy Entertainment delivers a delicious cabaret that blends comedic monologue, song, and traditional sketch comedy."/>
    <n v="500"/>
    <n v="650"/>
    <x v="2"/>
    <x v="5"/>
    <s v="CAD"/>
    <n v="1409376600"/>
    <n v="1405957098"/>
    <b v="0"/>
    <n v="14"/>
    <b v="0"/>
    <x v="6"/>
    <n v="130"/>
    <n v="46.43"/>
    <x v="1"/>
    <x v="6"/>
  </r>
  <r>
    <n v="3866"/>
    <s v="a feminine ending, brought to you by the East End Theatre Co"/>
    <s v="A funny, moving, witty piece about a girl, her oboe, and her dreams."/>
    <n v="500"/>
    <n v="11"/>
    <x v="2"/>
    <x v="0"/>
    <s v="USD"/>
    <n v="1458703740"/>
    <n v="1454453021"/>
    <b v="0"/>
    <n v="2"/>
    <b v="0"/>
    <x v="6"/>
    <n v="2"/>
    <n v="5.5"/>
    <x v="1"/>
    <x v="6"/>
  </r>
  <r>
    <n v="3867"/>
    <s v="RUSSIAN PLAY &quot;HOW TO BE BRAVE&quot;"/>
    <s v="What do you know about Russian Culture? Our project helps the American children to find out about Russian literature."/>
    <n v="500"/>
    <n v="251"/>
    <x v="2"/>
    <x v="0"/>
    <s v="USD"/>
    <n v="1466278339"/>
    <n v="1463686339"/>
    <b v="0"/>
    <n v="5"/>
    <b v="0"/>
    <x v="6"/>
    <n v="50"/>
    <n v="50.2"/>
    <x v="1"/>
    <x v="6"/>
  </r>
  <r>
    <n v="3868"/>
    <s v="1000 words (Canceled)"/>
    <s v="New collection of music by Scott Evan Davis!"/>
    <n v="500"/>
    <n v="10"/>
    <x v="1"/>
    <x v="1"/>
    <s v="GBP"/>
    <n v="1410191405"/>
    <n v="1408031405"/>
    <b v="0"/>
    <n v="1"/>
    <b v="0"/>
    <x v="40"/>
    <n v="2"/>
    <n v="10"/>
    <x v="1"/>
    <x v="40"/>
  </r>
  <r>
    <n v="3869"/>
    <s v="The Masturbation Musical (Canceled)"/>
    <s v="A Musical about 3 women who pursue their Pleasure and end up finding themselves."/>
    <n v="500"/>
    <n v="452"/>
    <x v="1"/>
    <x v="0"/>
    <s v="USD"/>
    <n v="1426302660"/>
    <n v="1423761792"/>
    <b v="0"/>
    <n v="15"/>
    <b v="0"/>
    <x v="40"/>
    <n v="90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500"/>
    <n v="1500"/>
    <x v="1"/>
    <x v="0"/>
    <s v="USD"/>
    <n v="1404360478"/>
    <n v="1401768478"/>
    <b v="0"/>
    <n v="10"/>
    <b v="0"/>
    <x v="40"/>
    <n v="300"/>
    <n v="150"/>
    <x v="1"/>
    <x v="40"/>
  </r>
  <r>
    <n v="3871"/>
    <s v="Pocket Monsters: A Musical Parody (Canceled)"/>
    <s v="Our musical is finally ready to come to life, and we're raising funds to help make that happen!"/>
    <n v="500"/>
    <n v="40"/>
    <x v="1"/>
    <x v="0"/>
    <s v="USD"/>
    <n v="1490809450"/>
    <n v="1485629050"/>
    <b v="0"/>
    <n v="3"/>
    <b v="0"/>
    <x v="40"/>
    <n v="8"/>
    <n v="13.33"/>
    <x v="1"/>
    <x v="40"/>
  </r>
  <r>
    <n v="3872"/>
    <s v="Shining Star Players (Canceled)"/>
    <s v="We are a brand new theatrical teen production company, and we need enough money to put on our first musical production."/>
    <n v="5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50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5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500"/>
    <n v="2059"/>
    <x v="1"/>
    <x v="1"/>
    <s v="GBP"/>
    <n v="1454425128"/>
    <n v="1451833128"/>
    <b v="0"/>
    <n v="46"/>
    <b v="0"/>
    <x v="40"/>
    <n v="412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500"/>
    <n v="1241"/>
    <x v="1"/>
    <x v="0"/>
    <s v="USD"/>
    <n v="1481213752"/>
    <n v="1478621752"/>
    <b v="0"/>
    <n v="14"/>
    <b v="0"/>
    <x v="40"/>
    <n v="248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500"/>
    <n v="10"/>
    <x v="1"/>
    <x v="0"/>
    <s v="USD"/>
    <n v="1435636740"/>
    <n v="1433014746"/>
    <b v="0"/>
    <n v="1"/>
    <b v="0"/>
    <x v="40"/>
    <n v="2"/>
    <n v="10"/>
    <x v="1"/>
    <x v="40"/>
  </r>
  <r>
    <n v="3879"/>
    <s v="Theatre 'Portable' Royal (Canceled)"/>
    <s v="Theatre â€˜Portableâ€™ Royal is a portable, fully working, 40 seater theatre which will tour the UK and beyond!"/>
    <n v="5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500"/>
    <n v="980"/>
    <x v="1"/>
    <x v="1"/>
    <s v="GBP"/>
    <n v="1406761200"/>
    <n v="1403724820"/>
    <b v="0"/>
    <n v="17"/>
    <b v="0"/>
    <x v="40"/>
    <n v="196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5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5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5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5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5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500"/>
    <n v="35"/>
    <x v="1"/>
    <x v="0"/>
    <s v="USD"/>
    <n v="1430517600"/>
    <n v="1426538129"/>
    <b v="0"/>
    <n v="2"/>
    <b v="0"/>
    <x v="40"/>
    <n v="7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500"/>
    <n v="542"/>
    <x v="2"/>
    <x v="1"/>
    <s v="GBP"/>
    <n v="1488114358"/>
    <n v="1485522358"/>
    <b v="0"/>
    <n v="14"/>
    <b v="0"/>
    <x v="6"/>
    <n v="108"/>
    <n v="38.71"/>
    <x v="1"/>
    <x v="6"/>
  </r>
  <r>
    <n v="3889"/>
    <s v="Sherri's Playhouse Present's A Heavenly Hand!"/>
    <s v="A romantic comedy about a girl trying to figure out what to do with her life and an angel who comes to help her."/>
    <n v="500"/>
    <n v="118"/>
    <x v="2"/>
    <x v="0"/>
    <s v="USD"/>
    <n v="1420413960"/>
    <n v="1417651630"/>
    <b v="0"/>
    <n v="9"/>
    <b v="0"/>
    <x v="6"/>
    <n v="24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500"/>
    <n v="2524"/>
    <x v="2"/>
    <x v="0"/>
    <s v="USD"/>
    <n v="1439662344"/>
    <n v="1434478344"/>
    <b v="0"/>
    <n v="8"/>
    <b v="0"/>
    <x v="6"/>
    <n v="505"/>
    <n v="315.5"/>
    <x v="1"/>
    <x v="6"/>
  </r>
  <r>
    <n v="3891"/>
    <s v="Out of the Box: A Mime Story"/>
    <s v="A comedy about a mime who dreams of becoming a stand up comedian."/>
    <n v="500"/>
    <n v="260"/>
    <x v="2"/>
    <x v="0"/>
    <s v="USD"/>
    <n v="1427086740"/>
    <n v="1424488244"/>
    <b v="0"/>
    <n v="7"/>
    <b v="0"/>
    <x v="6"/>
    <n v="52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5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"/>
    <n v="10775"/>
    <x v="2"/>
    <x v="0"/>
    <s v="USD"/>
    <n v="1404194400"/>
    <n v="1400600840"/>
    <b v="0"/>
    <n v="84"/>
    <b v="0"/>
    <x v="6"/>
    <n v="21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500"/>
    <n v="520"/>
    <x v="2"/>
    <x v="0"/>
    <s v="USD"/>
    <n v="1481000340"/>
    <n v="1478386812"/>
    <b v="0"/>
    <n v="11"/>
    <b v="0"/>
    <x v="6"/>
    <n v="104"/>
    <n v="47.27"/>
    <x v="1"/>
    <x v="6"/>
  </r>
  <r>
    <n v="3895"/>
    <s v="Vestige"/>
    <s v="A Transgender makeup artist calls into question the loyalty of her best friend in a 1980's circus while dealing with her dying mother."/>
    <n v="500"/>
    <n v="50"/>
    <x v="2"/>
    <x v="0"/>
    <s v="USD"/>
    <n v="1425103218"/>
    <n v="1422424818"/>
    <b v="0"/>
    <n v="1"/>
    <b v="0"/>
    <x v="6"/>
    <n v="10"/>
    <n v="50"/>
    <x v="1"/>
    <x v="6"/>
  </r>
  <r>
    <n v="3896"/>
    <s v="Yorick and Company"/>
    <s v="Yorick and Co. is a comedy about a struggling theatre company whose mysterious benefactor starts haunting the show!"/>
    <n v="500"/>
    <n v="170"/>
    <x v="2"/>
    <x v="0"/>
    <s v="USD"/>
    <n v="1402979778"/>
    <n v="1401770178"/>
    <b v="0"/>
    <n v="4"/>
    <b v="0"/>
    <x v="6"/>
    <n v="34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500"/>
    <n v="440"/>
    <x v="2"/>
    <x v="4"/>
    <s v="NZD"/>
    <n v="1420750683"/>
    <n v="1418158683"/>
    <b v="0"/>
    <n v="10"/>
    <b v="0"/>
    <x v="6"/>
    <n v="8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500"/>
    <n v="814"/>
    <x v="2"/>
    <x v="1"/>
    <s v="GBP"/>
    <n v="1439827200"/>
    <n v="1436355270"/>
    <b v="0"/>
    <n v="16"/>
    <b v="0"/>
    <x v="6"/>
    <n v="16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500"/>
    <n v="125"/>
    <x v="2"/>
    <x v="0"/>
    <s v="USD"/>
    <n v="1407868561"/>
    <n v="1406140561"/>
    <b v="0"/>
    <n v="2"/>
    <b v="0"/>
    <x v="6"/>
    <n v="25"/>
    <n v="62.5"/>
    <x v="1"/>
    <x v="6"/>
  </r>
  <r>
    <n v="3900"/>
    <s v="HUB Theatre Group presents John Logan's RED"/>
    <s v="HUB Theatre Group collaborates with local artists to present John Logan's RED to the community."/>
    <n v="500"/>
    <n v="135"/>
    <x v="2"/>
    <x v="0"/>
    <s v="USD"/>
    <n v="1433988791"/>
    <n v="1431396791"/>
    <b v="0"/>
    <n v="5"/>
    <b v="0"/>
    <x v="6"/>
    <n v="27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500"/>
    <n v="25"/>
    <x v="2"/>
    <x v="0"/>
    <s v="USD"/>
    <n v="1450554599"/>
    <n v="1447098599"/>
    <b v="0"/>
    <n v="1"/>
    <b v="0"/>
    <x v="6"/>
    <n v="5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500"/>
    <n v="1465"/>
    <x v="2"/>
    <x v="1"/>
    <s v="GBP"/>
    <n v="1479125642"/>
    <n v="1476962042"/>
    <b v="0"/>
    <n v="31"/>
    <b v="0"/>
    <x v="6"/>
    <n v="293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500"/>
    <n v="3"/>
    <x v="2"/>
    <x v="0"/>
    <s v="USD"/>
    <n v="1429074240"/>
    <n v="1427866200"/>
    <b v="0"/>
    <n v="2"/>
    <b v="0"/>
    <x v="6"/>
    <n v="1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500"/>
    <n v="173"/>
    <x v="2"/>
    <x v="1"/>
    <s v="GBP"/>
    <n v="1434063600"/>
    <n v="1430405903"/>
    <b v="0"/>
    <n v="7"/>
    <b v="0"/>
    <x v="6"/>
    <n v="35"/>
    <n v="24.71"/>
    <x v="1"/>
    <x v="6"/>
  </r>
  <r>
    <n v="3906"/>
    <s v="First Draft Theatre"/>
    <s v="We will workshop, stage and develop new writing, devised work and adaptations. A joyful leap into the possibilities of an idea!"/>
    <n v="500"/>
    <n v="1010"/>
    <x v="2"/>
    <x v="1"/>
    <s v="GBP"/>
    <n v="1435325100"/>
    <n v="1432072893"/>
    <b v="0"/>
    <n v="16"/>
    <b v="0"/>
    <x v="6"/>
    <n v="202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500"/>
    <n v="153"/>
    <x v="2"/>
    <x v="0"/>
    <s v="USD"/>
    <n v="1414354080"/>
    <n v="1411587606"/>
    <b v="0"/>
    <n v="4"/>
    <b v="0"/>
    <x v="6"/>
    <n v="31"/>
    <n v="38.25"/>
    <x v="1"/>
    <x v="6"/>
  </r>
  <r>
    <n v="3908"/>
    <s v="Unconscious Subconscious"/>
    <s v="Death splits apart twin brothers in a questionable car accident. They shared dreams, and now they must share trials in the unknown."/>
    <n v="500"/>
    <n v="65"/>
    <x v="2"/>
    <x v="0"/>
    <s v="USD"/>
    <n v="1406603696"/>
    <n v="1405307696"/>
    <b v="0"/>
    <n v="4"/>
    <b v="0"/>
    <x v="6"/>
    <n v="13"/>
    <n v="16.25"/>
    <x v="1"/>
    <x v="6"/>
  </r>
  <r>
    <n v="3909"/>
    <s v="Woman2Woman"/>
    <s v="I am trying to put on a gospel comedy stage play that is full of laughter and life lessons as well that will change your life forever,"/>
    <n v="500"/>
    <n v="135"/>
    <x v="2"/>
    <x v="0"/>
    <s v="USD"/>
    <n v="1410424642"/>
    <n v="1407832642"/>
    <b v="0"/>
    <n v="4"/>
    <b v="0"/>
    <x v="6"/>
    <n v="27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500"/>
    <n v="185"/>
    <x v="2"/>
    <x v="0"/>
    <s v="USD"/>
    <n v="1441649397"/>
    <n v="1439057397"/>
    <b v="0"/>
    <n v="3"/>
    <b v="0"/>
    <x v="6"/>
    <n v="37"/>
    <n v="61.67"/>
    <x v="1"/>
    <x v="6"/>
  </r>
  <r>
    <n v="3911"/>
    <s v="Ministers of Grace"/>
    <s v="â€˜Ministers of Graceâ€™ imagines what the movie Ghostbusters would be like if written by William Shakespeare."/>
    <n v="500"/>
    <n v="2993"/>
    <x v="2"/>
    <x v="0"/>
    <s v="USD"/>
    <n v="1417033777"/>
    <n v="1414438177"/>
    <b v="0"/>
    <n v="36"/>
    <b v="0"/>
    <x v="6"/>
    <n v="599"/>
    <n v="83.14"/>
    <x v="1"/>
    <x v="6"/>
  </r>
  <r>
    <n v="3912"/>
    <s v="JoLee Productions"/>
    <s v="Producing &amp; directing Jake's Women by Neil Simon opening July 9 and running through July 26 for Sonoma Arts Live"/>
    <n v="5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500"/>
    <n v="1000"/>
    <x v="2"/>
    <x v="0"/>
    <s v="USD"/>
    <n v="1448863449"/>
    <n v="1446267849"/>
    <b v="0"/>
    <n v="7"/>
    <b v="0"/>
    <x v="6"/>
    <n v="20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500"/>
    <n v="909"/>
    <x v="2"/>
    <x v="1"/>
    <s v="GBP"/>
    <n v="1431298740"/>
    <n v="1429558756"/>
    <b v="0"/>
    <n v="27"/>
    <b v="0"/>
    <x v="6"/>
    <n v="182"/>
    <n v="33.67"/>
    <x v="1"/>
    <x v="6"/>
  </r>
  <r>
    <n v="3915"/>
    <s v="Hardcross"/>
    <s v="Following the enormous success of Hardcross, we are looking for new ways to bring this wonderful play to a wider audience."/>
    <n v="500"/>
    <n v="5"/>
    <x v="2"/>
    <x v="1"/>
    <s v="GBP"/>
    <n v="1464824309"/>
    <n v="1462232309"/>
    <b v="0"/>
    <n v="1"/>
    <b v="0"/>
    <x v="6"/>
    <n v="1"/>
    <n v="5"/>
    <x v="1"/>
    <x v="6"/>
  </r>
  <r>
    <n v="3916"/>
    <s v="Final exam"/>
    <s v="We're a small group of University students who need a little help making our final exam production the best product possible."/>
    <n v="5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500"/>
    <n v="10"/>
    <x v="2"/>
    <x v="1"/>
    <s v="GBP"/>
    <n v="1410439161"/>
    <n v="1407847161"/>
    <b v="0"/>
    <n v="1"/>
    <b v="0"/>
    <x v="6"/>
    <n v="2"/>
    <n v="10"/>
    <x v="1"/>
    <x v="6"/>
  </r>
  <r>
    <n v="3918"/>
    <s v="The Singing Teacher"/>
    <s v="A fantastic new comedy coming to the West End 2014.  An Alan Ayckbourn meets Richard Curtis style comedy. Who knew singing was therapy!"/>
    <n v="500"/>
    <n v="120"/>
    <x v="2"/>
    <x v="1"/>
    <s v="GBP"/>
    <n v="1407168000"/>
    <n v="1406131023"/>
    <b v="0"/>
    <n v="3"/>
    <b v="0"/>
    <x v="6"/>
    <n v="24"/>
    <n v="40"/>
    <x v="1"/>
    <x v="6"/>
  </r>
  <r>
    <n v="3919"/>
    <s v="After The Blue"/>
    <s v="Two sisters living in a Cornish seaside town attempt to hide and escape from a life- circle of deceit, abuse, incest and revenge."/>
    <n v="500"/>
    <n v="90"/>
    <x v="2"/>
    <x v="1"/>
    <s v="GBP"/>
    <n v="1453075200"/>
    <n v="1450628773"/>
    <b v="0"/>
    <n v="3"/>
    <b v="0"/>
    <x v="6"/>
    <n v="1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500"/>
    <n v="135"/>
    <x v="2"/>
    <x v="1"/>
    <s v="GBP"/>
    <n v="1479032260"/>
    <n v="1476436660"/>
    <b v="0"/>
    <n v="3"/>
    <b v="0"/>
    <x v="6"/>
    <n v="27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5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500"/>
    <n v="61"/>
    <x v="2"/>
    <x v="0"/>
    <s v="USD"/>
    <n v="1425337200"/>
    <n v="1421432810"/>
    <b v="0"/>
    <n v="6"/>
    <b v="0"/>
    <x v="6"/>
    <n v="12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500"/>
    <n v="1384"/>
    <x v="2"/>
    <x v="1"/>
    <s v="GBP"/>
    <n v="1428622271"/>
    <n v="1426203071"/>
    <b v="0"/>
    <n v="17"/>
    <b v="0"/>
    <x v="6"/>
    <n v="277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500"/>
    <n v="2290"/>
    <x v="2"/>
    <x v="0"/>
    <s v="USD"/>
    <n v="1403823722"/>
    <n v="1401231722"/>
    <b v="0"/>
    <n v="40"/>
    <b v="0"/>
    <x v="6"/>
    <n v="458"/>
    <n v="57.25"/>
    <x v="1"/>
    <x v="6"/>
  </r>
  <r>
    <n v="3925"/>
    <s v="Help Save High School Theater"/>
    <s v="Help Save High School Theater Program_x000a_Your donations will be used to purchase props, build sets, and costumes."/>
    <n v="500"/>
    <n v="15"/>
    <x v="2"/>
    <x v="0"/>
    <s v="USD"/>
    <n v="1406753639"/>
    <n v="1404161639"/>
    <b v="0"/>
    <n v="3"/>
    <b v="0"/>
    <x v="6"/>
    <n v="3"/>
    <n v="5"/>
    <x v="1"/>
    <x v="6"/>
  </r>
  <r>
    <n v="3926"/>
    <s v="Caryl Churchill's 'Top Girls' - NSW HSC Text"/>
    <s v="Producing syllabus-relevant theatre targeted to HSC students on the NSW Central Coast"/>
    <n v="500"/>
    <n v="15"/>
    <x v="2"/>
    <x v="2"/>
    <s v="AUD"/>
    <n v="1419645748"/>
    <n v="1417053748"/>
    <b v="0"/>
    <n v="1"/>
    <b v="0"/>
    <x v="6"/>
    <n v="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500"/>
    <n v="25"/>
    <x v="2"/>
    <x v="1"/>
    <s v="GBP"/>
    <n v="1407565504"/>
    <n v="1404973504"/>
    <b v="0"/>
    <n v="2"/>
    <b v="0"/>
    <x v="6"/>
    <n v="5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"/>
    <n v="651"/>
    <x v="2"/>
    <x v="0"/>
    <s v="USD"/>
    <n v="1444971540"/>
    <n v="1442593427"/>
    <b v="0"/>
    <n v="7"/>
    <b v="0"/>
    <x v="6"/>
    <n v="13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500"/>
    <n v="453"/>
    <x v="2"/>
    <x v="0"/>
    <s v="USD"/>
    <n v="1474228265"/>
    <n v="1471636265"/>
    <b v="0"/>
    <n v="14"/>
    <b v="0"/>
    <x v="6"/>
    <n v="91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5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5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5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500"/>
    <n v="1102"/>
    <x v="2"/>
    <x v="0"/>
    <s v="USD"/>
    <n v="1468716180"/>
    <n v="1466205262"/>
    <b v="0"/>
    <n v="12"/>
    <b v="0"/>
    <x v="6"/>
    <n v="220"/>
    <n v="91.83"/>
    <x v="1"/>
    <x v="6"/>
  </r>
  <r>
    <n v="3934"/>
    <s v="&quot;A Measure of Normalcy&quot;"/>
    <s v="Lost youth and lost souls struggle to find meaning amid dingy basements, vanishing malls, and a bleak Midwestern summer."/>
    <n v="500"/>
    <n v="550"/>
    <x v="2"/>
    <x v="0"/>
    <s v="USD"/>
    <n v="1443704400"/>
    <n v="1439827639"/>
    <b v="0"/>
    <n v="12"/>
    <b v="0"/>
    <x v="6"/>
    <n v="110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500"/>
    <n v="1315"/>
    <x v="2"/>
    <x v="1"/>
    <s v="GBP"/>
    <n v="1443973546"/>
    <n v="1438789546"/>
    <b v="0"/>
    <n v="23"/>
    <b v="0"/>
    <x v="6"/>
    <n v="263"/>
    <n v="57.17"/>
    <x v="1"/>
    <x v="6"/>
  </r>
  <r>
    <n v="3936"/>
    <s v="End Breast Cancer"/>
    <s v="This stage play is a true story about one woman's fight against breast cancer while still having to deal with the adversities of life."/>
    <n v="5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500"/>
    <n v="2485"/>
    <x v="2"/>
    <x v="0"/>
    <s v="USD"/>
    <n v="1468249760"/>
    <n v="1465830560"/>
    <b v="0"/>
    <n v="10"/>
    <b v="0"/>
    <x v="6"/>
    <n v="497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500"/>
    <n v="397"/>
    <x v="2"/>
    <x v="0"/>
    <s v="USD"/>
    <n v="1435441454"/>
    <n v="1432763054"/>
    <b v="0"/>
    <n v="5"/>
    <b v="0"/>
    <x v="6"/>
    <n v="79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"/>
    <n v="5"/>
    <x v="2"/>
    <x v="2"/>
    <s v="AUD"/>
    <n v="1412656200"/>
    <n v="1412328979"/>
    <b v="0"/>
    <n v="1"/>
    <b v="0"/>
    <x v="6"/>
    <n v="1"/>
    <n v="5"/>
    <x v="1"/>
    <x v="6"/>
  </r>
  <r>
    <n v="3940"/>
    <s v="Attraction"/>
    <s v="A Stage Play that will bring you to the edge of your seat , leave you thinkin and will also have you laughing while enjoyin the talent"/>
    <n v="500"/>
    <n v="11"/>
    <x v="2"/>
    <x v="0"/>
    <s v="USD"/>
    <n v="1420199351"/>
    <n v="1416311351"/>
    <b v="0"/>
    <n v="2"/>
    <b v="0"/>
    <x v="6"/>
    <n v="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495"/>
    <n v="50"/>
    <x v="2"/>
    <x v="0"/>
    <s v="USD"/>
    <n v="1416877200"/>
    <n v="1414505137"/>
    <b v="0"/>
    <n v="2"/>
    <b v="0"/>
    <x v="6"/>
    <n v="10"/>
    <n v="25"/>
    <x v="1"/>
    <x v="6"/>
  </r>
  <r>
    <n v="3942"/>
    <s v="Epic Proportions"/>
    <s v="In the 30's, two brothers, Benny and Phil, who go to the Arizona desert to be extras in a huge Biblical epic. Riotous comedy!"/>
    <n v="48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451"/>
    <n v="1782"/>
    <x v="2"/>
    <x v="0"/>
    <s v="USD"/>
    <n v="1446483000"/>
    <n v="1443811268"/>
    <b v="0"/>
    <n v="13"/>
    <b v="0"/>
    <x v="6"/>
    <n v="395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45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450"/>
    <n v="5"/>
    <x v="2"/>
    <x v="0"/>
    <s v="USD"/>
    <n v="1431717268"/>
    <n v="1429125268"/>
    <b v="0"/>
    <n v="1"/>
    <b v="0"/>
    <x v="6"/>
    <n v="1"/>
    <n v="5"/>
    <x v="1"/>
    <x v="6"/>
  </r>
  <r>
    <n v="3946"/>
    <s v="DR. Mecurio's Mythical Marvels &amp; Beastiry"/>
    <s v="Dr. Mecurio's is an original work of fantasy designed and written for the stage."/>
    <n v="450"/>
    <n v="195"/>
    <x v="2"/>
    <x v="0"/>
    <s v="USD"/>
    <n v="1425110400"/>
    <n v="1422388822"/>
    <b v="0"/>
    <n v="5"/>
    <b v="0"/>
    <x v="6"/>
    <n v="43"/>
    <n v="39"/>
    <x v="1"/>
    <x v="6"/>
  </r>
  <r>
    <n v="3947"/>
    <s v="Tell'em I'm Gonna Make It"/>
    <s v="Soon to be known as one of the greatest gospel stage plays of all times. Great hit in New England and now we want to take  it on tour"/>
    <n v="450"/>
    <n v="101"/>
    <x v="2"/>
    <x v="0"/>
    <s v="USD"/>
    <n v="1475378744"/>
    <n v="1472786744"/>
    <b v="0"/>
    <n v="2"/>
    <b v="0"/>
    <x v="6"/>
    <n v="2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45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420"/>
    <n v="1577"/>
    <x v="2"/>
    <x v="2"/>
    <s v="AUD"/>
    <n v="1423623221"/>
    <n v="1421031221"/>
    <b v="0"/>
    <n v="32"/>
    <b v="0"/>
    <x v="6"/>
    <n v="375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20"/>
    <n v="25"/>
    <x v="2"/>
    <x v="0"/>
    <s v="USD"/>
    <n v="1460140500"/>
    <n v="1457628680"/>
    <b v="0"/>
    <n v="1"/>
    <b v="0"/>
    <x v="6"/>
    <n v="6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4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400"/>
    <n v="25"/>
    <x v="2"/>
    <x v="0"/>
    <s v="USD"/>
    <n v="1445885890"/>
    <n v="1440701890"/>
    <b v="0"/>
    <n v="1"/>
    <b v="0"/>
    <x v="6"/>
    <n v="6"/>
    <n v="25"/>
    <x v="1"/>
    <x v="6"/>
  </r>
  <r>
    <n v="3953"/>
    <s v="A Time Pirate's Love"/>
    <s v="Actors and actresses are needed to help me create a stage play. A stage play needs to be adapted from the book I wrote."/>
    <n v="4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4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400"/>
    <n v="425"/>
    <x v="2"/>
    <x v="0"/>
    <s v="USD"/>
    <n v="1448745741"/>
    <n v="1446150141"/>
    <b v="0"/>
    <n v="8"/>
    <b v="0"/>
    <x v="6"/>
    <n v="106"/>
    <n v="53.13"/>
    <x v="1"/>
    <x v="6"/>
  </r>
  <r>
    <n v="3956"/>
    <s v="The Woman in Me"/>
    <s v="This saucy stage play chronicles the highs and lows of my life involving gangs, drugs and prison. The story is a transforming ministry."/>
    <n v="4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400"/>
    <n v="7"/>
    <x v="2"/>
    <x v="0"/>
    <s v="USD"/>
    <n v="1468020354"/>
    <n v="1464045954"/>
    <b v="0"/>
    <n v="1"/>
    <b v="0"/>
    <x v="6"/>
    <n v="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400"/>
    <n v="641"/>
    <x v="2"/>
    <x v="0"/>
    <s v="USD"/>
    <n v="1406988000"/>
    <n v="1403822912"/>
    <b v="0"/>
    <n v="16"/>
    <b v="0"/>
    <x v="6"/>
    <n v="160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400"/>
    <n v="292"/>
    <x v="2"/>
    <x v="0"/>
    <s v="USD"/>
    <n v="1411930556"/>
    <n v="1409338556"/>
    <b v="0"/>
    <n v="12"/>
    <b v="0"/>
    <x v="6"/>
    <n v="73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400"/>
    <n v="45"/>
    <x v="2"/>
    <x v="0"/>
    <s v="USD"/>
    <n v="1451852256"/>
    <n v="1449260256"/>
    <b v="0"/>
    <n v="4"/>
    <b v="0"/>
    <x v="6"/>
    <n v="11"/>
    <n v="11.25"/>
    <x v="1"/>
    <x v="6"/>
  </r>
  <r>
    <n v="3961"/>
    <s v="New Edinburgh play"/>
    <s v="I've written a fun new play exploring the reality of gay stereotypes in 2014 - with accommodation and venue hire it needs some dough :)"/>
    <n v="400"/>
    <n v="21"/>
    <x v="2"/>
    <x v="1"/>
    <s v="GBP"/>
    <n v="1399584210"/>
    <n v="1397683410"/>
    <b v="0"/>
    <n v="2"/>
    <b v="0"/>
    <x v="6"/>
    <n v="5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400"/>
    <n v="45"/>
    <x v="2"/>
    <x v="1"/>
    <s v="GBP"/>
    <n v="1448722494"/>
    <n v="1446562494"/>
    <b v="0"/>
    <n v="3"/>
    <b v="0"/>
    <x v="6"/>
    <n v="11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4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400"/>
    <n v="126"/>
    <x v="2"/>
    <x v="0"/>
    <s v="USD"/>
    <n v="1429460386"/>
    <n v="1424279986"/>
    <b v="0"/>
    <n v="3"/>
    <b v="0"/>
    <x v="6"/>
    <n v="3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400"/>
    <n v="285"/>
    <x v="2"/>
    <x v="0"/>
    <s v="USD"/>
    <n v="1460608780"/>
    <n v="1455428380"/>
    <b v="0"/>
    <n v="4"/>
    <b v="0"/>
    <x v="6"/>
    <n v="7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400"/>
    <n v="45"/>
    <x v="2"/>
    <x v="0"/>
    <s v="USD"/>
    <n v="1406170740"/>
    <n v="1402506278"/>
    <b v="0"/>
    <n v="2"/>
    <b v="0"/>
    <x v="6"/>
    <n v="1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400"/>
    <n v="410"/>
    <x v="2"/>
    <x v="0"/>
    <s v="USD"/>
    <n v="1488783507"/>
    <n v="1486191507"/>
    <b v="0"/>
    <n v="10"/>
    <b v="0"/>
    <x v="6"/>
    <n v="103"/>
    <n v="41"/>
    <x v="1"/>
    <x v="6"/>
  </r>
  <r>
    <n v="3968"/>
    <s v="Scarlet Letters (a play with songs)"/>
    <s v="&quot;On the breast of her gown, in fine red cloth, appeared the letter A.&quot; But what about the rest of the alphabet?"/>
    <n v="400"/>
    <n v="527"/>
    <x v="2"/>
    <x v="0"/>
    <s v="USD"/>
    <n v="1463945673"/>
    <n v="1458761673"/>
    <b v="0"/>
    <n v="11"/>
    <b v="0"/>
    <x v="6"/>
    <n v="132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350"/>
    <n v="211"/>
    <x v="2"/>
    <x v="0"/>
    <s v="USD"/>
    <n v="1472442900"/>
    <n v="1471638646"/>
    <b v="0"/>
    <n v="6"/>
    <b v="0"/>
    <x v="6"/>
    <n v="60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350"/>
    <n v="11"/>
    <x v="2"/>
    <x v="0"/>
    <s v="USD"/>
    <n v="1460925811"/>
    <n v="1458333811"/>
    <b v="0"/>
    <n v="2"/>
    <b v="0"/>
    <x v="6"/>
    <n v="3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350"/>
    <n v="136"/>
    <x v="2"/>
    <x v="0"/>
    <s v="USD"/>
    <n v="1405947126"/>
    <n v="1403355126"/>
    <b v="0"/>
    <n v="6"/>
    <b v="0"/>
    <x v="6"/>
    <n v="39"/>
    <n v="22.67"/>
    <x v="1"/>
    <x v="6"/>
  </r>
  <r>
    <n v="3972"/>
    <s v="Valkyrie Theatre Company"/>
    <s v="We're a horror based theatre company in Oklahoma City beginning our first season of shows."/>
    <n v="350"/>
    <n v="211"/>
    <x v="2"/>
    <x v="0"/>
    <s v="USD"/>
    <n v="1423186634"/>
    <n v="1418002634"/>
    <b v="0"/>
    <n v="8"/>
    <b v="0"/>
    <x v="6"/>
    <n v="6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350"/>
    <n v="3905"/>
    <x v="2"/>
    <x v="0"/>
    <s v="USD"/>
    <n v="1462766400"/>
    <n v="1460219110"/>
    <b v="0"/>
    <n v="37"/>
    <b v="0"/>
    <x v="6"/>
    <n v="1116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350"/>
    <n v="320"/>
    <x v="2"/>
    <x v="1"/>
    <s v="GBP"/>
    <n v="1464872848"/>
    <n v="1462280848"/>
    <b v="0"/>
    <n v="11"/>
    <b v="0"/>
    <x v="6"/>
    <n v="91"/>
    <n v="29.09"/>
    <x v="1"/>
    <x v="6"/>
  </r>
  <r>
    <n v="3975"/>
    <s v="Moon Over Mangroves"/>
    <s v="Four homeless Key West men are to be given a boat, but fates twist until only the moon and mangroves witness their earthly demise."/>
    <n v="350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350"/>
    <n v="620"/>
    <x v="2"/>
    <x v="0"/>
    <s v="USD"/>
    <n v="1406876400"/>
    <n v="1405024561"/>
    <b v="0"/>
    <n v="10"/>
    <b v="0"/>
    <x v="6"/>
    <n v="177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350"/>
    <n v="1305"/>
    <x v="2"/>
    <x v="0"/>
    <s v="USD"/>
    <n v="1469213732"/>
    <n v="1466621732"/>
    <b v="0"/>
    <n v="6"/>
    <b v="0"/>
    <x v="6"/>
    <n v="373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350"/>
    <n v="214"/>
    <x v="2"/>
    <x v="0"/>
    <s v="USD"/>
    <n v="1422717953"/>
    <n v="1417533953"/>
    <b v="0"/>
    <n v="8"/>
    <b v="0"/>
    <x v="6"/>
    <n v="6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350"/>
    <n v="110"/>
    <x v="2"/>
    <x v="1"/>
    <s v="GBP"/>
    <n v="1427659200"/>
    <n v="1425678057"/>
    <b v="0"/>
    <n v="6"/>
    <b v="0"/>
    <x v="6"/>
    <n v="31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350"/>
    <n v="450"/>
    <x v="2"/>
    <x v="0"/>
    <s v="USD"/>
    <n v="1404570147"/>
    <n v="1401978147"/>
    <b v="0"/>
    <n v="7"/>
    <b v="0"/>
    <x v="6"/>
    <n v="129"/>
    <n v="64.290000000000006"/>
    <x v="1"/>
    <x v="6"/>
  </r>
  <r>
    <n v="3981"/>
    <s v="BEIRUT, LADY OF LEBANON"/>
    <s v="A Theatrical Production Celebrating the Lebanese Culture and the Human Spirit in Time of War."/>
    <n v="350"/>
    <n v="1225"/>
    <x v="2"/>
    <x v="0"/>
    <s v="USD"/>
    <n v="1468729149"/>
    <n v="1463545149"/>
    <b v="0"/>
    <n v="7"/>
    <b v="0"/>
    <x v="6"/>
    <n v="350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347"/>
    <n v="170"/>
    <x v="2"/>
    <x v="1"/>
    <s v="GBP"/>
    <n v="1436297180"/>
    <n v="1431113180"/>
    <b v="0"/>
    <n v="5"/>
    <b v="0"/>
    <x v="6"/>
    <n v="49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333"/>
    <n v="3877"/>
    <x v="2"/>
    <x v="0"/>
    <s v="USD"/>
    <n v="1400569140"/>
    <n v="1397854356"/>
    <b v="0"/>
    <n v="46"/>
    <b v="0"/>
    <x v="6"/>
    <n v="1164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315"/>
    <n v="95"/>
    <x v="2"/>
    <x v="1"/>
    <s v="GBP"/>
    <n v="1415404800"/>
    <n v="1412809644"/>
    <b v="0"/>
    <n v="10"/>
    <b v="0"/>
    <x v="6"/>
    <n v="30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"/>
    <n v="641"/>
    <x v="2"/>
    <x v="0"/>
    <s v="USD"/>
    <n v="1456002300"/>
    <n v="1454173120"/>
    <b v="0"/>
    <n v="19"/>
    <b v="0"/>
    <x v="6"/>
    <n v="214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300"/>
    <n v="488"/>
    <x v="2"/>
    <x v="1"/>
    <s v="GBP"/>
    <n v="1462539840"/>
    <n v="1460034594"/>
    <b v="0"/>
    <n v="13"/>
    <b v="0"/>
    <x v="6"/>
    <n v="163"/>
    <n v="37.54"/>
    <x v="1"/>
    <x v="6"/>
  </r>
  <r>
    <n v="3987"/>
    <s v="Write Now 5"/>
    <s v="Write Now 5 is a new writing festival in south east London promoting new work from emerging playwrights."/>
    <n v="300"/>
    <n v="151"/>
    <x v="2"/>
    <x v="1"/>
    <s v="GBP"/>
    <n v="1400278290"/>
    <n v="1399414290"/>
    <b v="0"/>
    <n v="13"/>
    <b v="0"/>
    <x v="6"/>
    <n v="50"/>
    <n v="11.62"/>
    <x v="1"/>
    <x v="6"/>
  </r>
  <r>
    <n v="3988"/>
    <s v="Folk-Tales: What Stories Do Your Folks Tell?"/>
    <s v="An evening of of stories based both in myth and truth."/>
    <n v="300"/>
    <n v="32"/>
    <x v="2"/>
    <x v="0"/>
    <s v="USD"/>
    <n v="1440813413"/>
    <n v="1439517413"/>
    <b v="0"/>
    <n v="4"/>
    <b v="0"/>
    <x v="6"/>
    <n v="11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300"/>
    <n v="69"/>
    <x v="2"/>
    <x v="1"/>
    <s v="GBP"/>
    <n v="1456934893"/>
    <n v="1454342893"/>
    <b v="0"/>
    <n v="3"/>
    <b v="0"/>
    <x v="6"/>
    <n v="23"/>
    <n v="23"/>
    <x v="1"/>
    <x v="6"/>
  </r>
  <r>
    <n v="3991"/>
    <s v="NTACTheatre - North Texas Actor's Collaborative Theatre"/>
    <s v="North Texas first actor-driven theatre company needs your help"/>
    <n v="300"/>
    <n v="100"/>
    <x v="2"/>
    <x v="0"/>
    <s v="USD"/>
    <n v="1433086082"/>
    <n v="1430494082"/>
    <b v="0"/>
    <n v="1"/>
    <b v="0"/>
    <x v="6"/>
    <n v="33"/>
    <n v="100"/>
    <x v="1"/>
    <x v="6"/>
  </r>
  <r>
    <n v="3992"/>
    <s v="Tearing Down Cabrini-Green, a dynamic social commentary."/>
    <s v="A richly textured and intellectually powerful social commentary about family, community and America."/>
    <n v="300"/>
    <n v="541"/>
    <x v="2"/>
    <x v="0"/>
    <s v="USD"/>
    <n v="1449876859"/>
    <n v="1444689259"/>
    <b v="0"/>
    <n v="9"/>
    <b v="0"/>
    <x v="6"/>
    <n v="180"/>
    <n v="60.11"/>
    <x v="1"/>
    <x v="6"/>
  </r>
  <r>
    <n v="3993"/>
    <s v="Invincible Diamonds: A Survivor's Guide"/>
    <s v="I am seeking to turn my collection of urban poetry into a stage play. My desire is to inspire victims to heal."/>
    <n v="300"/>
    <n v="3"/>
    <x v="2"/>
    <x v="0"/>
    <s v="USD"/>
    <n v="1431549912"/>
    <n v="1428957912"/>
    <b v="0"/>
    <n v="1"/>
    <b v="0"/>
    <x v="6"/>
    <n v="1"/>
    <n v="3"/>
    <x v="1"/>
    <x v="6"/>
  </r>
  <r>
    <n v="3994"/>
    <s v="Poles Apart - A Play in 2 Acts"/>
    <s v="Is Henson willing to dare risk a theatrical speaking tour of his North Pole adventures...and more?"/>
    <n v="300"/>
    <n v="5"/>
    <x v="2"/>
    <x v="0"/>
    <s v="USD"/>
    <n v="1405761690"/>
    <n v="1403169690"/>
    <b v="0"/>
    <n v="1"/>
    <b v="0"/>
    <x v="6"/>
    <n v="2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300"/>
    <n v="70"/>
    <x v="2"/>
    <x v="1"/>
    <s v="GBP"/>
    <n v="1423913220"/>
    <n v="1421339077"/>
    <b v="0"/>
    <n v="4"/>
    <b v="0"/>
    <x v="6"/>
    <n v="23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"/>
    <n v="497"/>
    <x v="2"/>
    <x v="0"/>
    <s v="USD"/>
    <n v="1416499440"/>
    <n v="1415341464"/>
    <b v="0"/>
    <n v="17"/>
    <b v="0"/>
    <x v="6"/>
    <n v="16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300"/>
    <n v="715"/>
    <x v="2"/>
    <x v="0"/>
    <s v="USD"/>
    <n v="1427580426"/>
    <n v="1424992026"/>
    <b v="0"/>
    <n v="12"/>
    <b v="0"/>
    <x v="6"/>
    <n v="238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300"/>
    <n v="1156"/>
    <x v="2"/>
    <x v="0"/>
    <s v="USD"/>
    <n v="1409514709"/>
    <n v="1406058798"/>
    <b v="0"/>
    <n v="14"/>
    <b v="0"/>
    <x v="6"/>
    <n v="385"/>
    <n v="82.57"/>
    <x v="1"/>
    <x v="6"/>
  </r>
  <r>
    <n v="4000"/>
    <s v="The Escorts"/>
    <s v="An Enticing Trip into the World of Assisted Dying"/>
    <n v="300"/>
    <n v="10"/>
    <x v="2"/>
    <x v="0"/>
    <s v="USD"/>
    <n v="1462631358"/>
    <n v="1457450958"/>
    <b v="0"/>
    <n v="1"/>
    <b v="0"/>
    <x v="6"/>
    <n v="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300"/>
    <n v="453"/>
    <x v="2"/>
    <x v="1"/>
    <s v="GBP"/>
    <n v="1488394800"/>
    <n v="1486681708"/>
    <b v="0"/>
    <n v="14"/>
    <b v="0"/>
    <x v="6"/>
    <n v="151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300"/>
    <n v="23"/>
    <x v="2"/>
    <x v="0"/>
    <s v="USD"/>
    <n v="1411779761"/>
    <n v="1409187761"/>
    <b v="0"/>
    <n v="4"/>
    <b v="0"/>
    <x v="6"/>
    <n v="8"/>
    <n v="5.75"/>
    <x v="1"/>
    <x v="6"/>
  </r>
  <r>
    <n v="4003"/>
    <s v="MAMA BA-B: The Stage Play"/>
    <s v="&quot;MAMA'Z BA-B&quot; is the story of Marcus Williams who struggles to find a place for himself as a young black male."/>
    <n v="300"/>
    <n v="201"/>
    <x v="2"/>
    <x v="0"/>
    <s v="USD"/>
    <n v="1424009147"/>
    <n v="1421417147"/>
    <b v="0"/>
    <n v="2"/>
    <b v="0"/>
    <x v="6"/>
    <n v="67"/>
    <n v="100.5"/>
    <x v="1"/>
    <x v="6"/>
  </r>
  <r>
    <n v="4004"/>
    <s v="South Florida Tours"/>
    <s v="Help Launch The Queen Into South Florida!"/>
    <n v="3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"/>
    <n v="40"/>
    <x v="2"/>
    <x v="0"/>
    <s v="USD"/>
    <n v="1413832985"/>
    <n v="1408648985"/>
    <b v="0"/>
    <n v="2"/>
    <b v="0"/>
    <x v="6"/>
    <n v="1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"/>
    <n v="2"/>
    <x v="2"/>
    <x v="0"/>
    <s v="USD"/>
    <n v="1455647587"/>
    <n v="1453487587"/>
    <b v="0"/>
    <n v="1"/>
    <b v="0"/>
    <x v="6"/>
    <n v="1"/>
    <n v="2"/>
    <x v="1"/>
    <x v="6"/>
  </r>
  <r>
    <n v="4007"/>
    <s v="POLES APART - A PLAY IN 2 ACTS"/>
    <s v="Is the public ready to hear Matt's story? Is he willing to risk public speaking and the waning reputation among his own race?"/>
    <n v="300"/>
    <n v="5"/>
    <x v="2"/>
    <x v="0"/>
    <s v="USD"/>
    <n v="1409070480"/>
    <n v="1406572381"/>
    <b v="0"/>
    <n v="1"/>
    <b v="0"/>
    <x v="6"/>
    <n v="2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300"/>
    <n v="60"/>
    <x v="2"/>
    <x v="1"/>
    <s v="GBP"/>
    <n v="1437606507"/>
    <n v="1435014507"/>
    <b v="0"/>
    <n v="4"/>
    <b v="0"/>
    <x v="6"/>
    <n v="20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300"/>
    <n v="75"/>
    <x v="2"/>
    <x v="1"/>
    <s v="GBP"/>
    <n v="1410281360"/>
    <n v="1406825360"/>
    <b v="0"/>
    <n v="3"/>
    <b v="0"/>
    <x v="6"/>
    <n v="25"/>
    <n v="25"/>
    <x v="1"/>
    <x v="6"/>
  </r>
  <r>
    <n v="4010"/>
    <s v="The Connection Play 2014"/>
    <s v="JUNTO Productions is proud to present our first production, the premiere of The Connection, a play by Jeffrey Paul."/>
    <n v="300"/>
    <n v="1742"/>
    <x v="2"/>
    <x v="0"/>
    <s v="USD"/>
    <n v="1414348166"/>
    <n v="1412879366"/>
    <b v="0"/>
    <n v="38"/>
    <b v="0"/>
    <x v="6"/>
    <n v="581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300"/>
    <n v="19"/>
    <x v="2"/>
    <x v="1"/>
    <s v="GBP"/>
    <n v="1422450278"/>
    <n v="1419858278"/>
    <b v="0"/>
    <n v="4"/>
    <b v="0"/>
    <x v="6"/>
    <n v="6"/>
    <n v="4.75"/>
    <x v="1"/>
    <x v="6"/>
  </r>
  <r>
    <n v="4012"/>
    <s v="The Butterfly Catcher"/>
    <s v="LEELA IS A 14 YEAR OLD GIRL. JONAH IS A 56 YEAR OLD MAN. IT'S BEEN GOING ON FOR 3 YEARS. HERE COMES THE NIGHT OF VIOLENT RECKONING."/>
    <n v="300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300"/>
    <n v="26"/>
    <x v="2"/>
    <x v="0"/>
    <s v="USD"/>
    <n v="1424070823"/>
    <n v="1421478823"/>
    <b v="0"/>
    <n v="2"/>
    <b v="0"/>
    <x v="6"/>
    <n v="9"/>
    <n v="13"/>
    <x v="1"/>
    <x v="6"/>
  </r>
  <r>
    <n v="4014"/>
    <s v="Ministry theater"/>
    <s v="I am trying to put together a ministry theater company for junior / high schoolers that which puts on free shows in the SoCal area."/>
    <n v="3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3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300"/>
    <n v="70"/>
    <x v="2"/>
    <x v="1"/>
    <s v="GBP"/>
    <n v="1410987400"/>
    <n v="1408395400"/>
    <b v="0"/>
    <n v="7"/>
    <b v="0"/>
    <x v="6"/>
    <n v="23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300"/>
    <n v="105"/>
    <x v="2"/>
    <x v="0"/>
    <s v="USD"/>
    <n v="1409846874"/>
    <n v="1407254874"/>
    <b v="0"/>
    <n v="2"/>
    <b v="0"/>
    <x v="6"/>
    <n v="35"/>
    <n v="52.5"/>
    <x v="1"/>
    <x v="6"/>
  </r>
  <r>
    <n v="4018"/>
    <s v="Time Please Fringe"/>
    <s v="Funding for a production of Time Please at the Brighton Fringe 2017... and beyond."/>
    <n v="300"/>
    <n v="130"/>
    <x v="2"/>
    <x v="1"/>
    <s v="GBP"/>
    <n v="1475877108"/>
    <n v="1473285108"/>
    <b v="0"/>
    <n v="4"/>
    <b v="0"/>
    <x v="6"/>
    <n v="43"/>
    <n v="32.5"/>
    <x v="1"/>
    <x v="6"/>
  </r>
  <r>
    <n v="4019"/>
    <s v="We Don't Play Fight"/>
    <s v="Finally a crossover of the arts takes place! Theater &amp; LIVE Pro Wrestling. A unique story featuring TV Pro Wrestling without the TV."/>
    <n v="280"/>
    <n v="29"/>
    <x v="2"/>
    <x v="0"/>
    <s v="USD"/>
    <n v="1460737680"/>
    <n v="1455725596"/>
    <b v="0"/>
    <n v="4"/>
    <b v="0"/>
    <x v="6"/>
    <n v="10"/>
    <n v="7.25"/>
    <x v="1"/>
    <x v="6"/>
  </r>
  <r>
    <n v="4020"/>
    <s v="Those That Fly"/>
    <s v="Having lived her whole life in the midst of a civil war, 11 year old Leyla dreams of being a pilot so she may fly her family to safety."/>
    <n v="270"/>
    <n v="100"/>
    <x v="2"/>
    <x v="0"/>
    <s v="USD"/>
    <n v="1427168099"/>
    <n v="1424579699"/>
    <b v="0"/>
    <n v="3"/>
    <b v="0"/>
    <x v="6"/>
    <n v="37"/>
    <n v="33.33"/>
    <x v="1"/>
    <x v="6"/>
  </r>
  <r>
    <n v="4021"/>
    <s v="Angels in Houston"/>
    <s v="Help a group of actors end bigotry in Houston, TX by supporting a  full production of Angels in America."/>
    <n v="250"/>
    <n v="125"/>
    <x v="2"/>
    <x v="0"/>
    <s v="USD"/>
    <n v="1414360358"/>
    <n v="1409176358"/>
    <b v="0"/>
    <n v="2"/>
    <b v="0"/>
    <x v="6"/>
    <n v="50"/>
    <n v="62.5"/>
    <x v="1"/>
    <x v="6"/>
  </r>
  <r>
    <n v="4022"/>
    <s v="The Merchant of Venice as Shakespeare Heard It"/>
    <s v="Help us produce a video of the first Original Pronunciation Merchant of Venice."/>
    <n v="250"/>
    <n v="12521"/>
    <x v="2"/>
    <x v="0"/>
    <s v="USD"/>
    <n v="1422759240"/>
    <n v="1418824867"/>
    <b v="0"/>
    <n v="197"/>
    <b v="0"/>
    <x v="6"/>
    <n v="5008"/>
    <n v="63.56"/>
    <x v="1"/>
    <x v="6"/>
  </r>
  <r>
    <n v="4023"/>
    <s v="Forgive &amp; Forget"/>
    <s v="An original gospel stage play that explores the pain and hurt caused by those who struggle to forgive others!"/>
    <n v="25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250"/>
    <n v="10"/>
    <x v="2"/>
    <x v="0"/>
    <s v="USD"/>
    <n v="1441037097"/>
    <n v="1438445097"/>
    <b v="0"/>
    <n v="1"/>
    <b v="0"/>
    <x v="6"/>
    <n v="4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250"/>
    <n v="250"/>
    <x v="2"/>
    <x v="6"/>
    <s v="EUR"/>
    <n v="1437889336"/>
    <n v="1432705336"/>
    <b v="0"/>
    <n v="4"/>
    <b v="0"/>
    <x v="6"/>
    <n v="100"/>
    <n v="62.5"/>
    <x v="1"/>
    <x v="6"/>
  </r>
  <r>
    <n v="4026"/>
    <s v="Speak to my Soul: A Montage of Voices"/>
    <s v="This is a play that voices that stories of the black experience in America using spoken word, song and dance."/>
    <n v="25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250"/>
    <n v="215"/>
    <x v="2"/>
    <x v="0"/>
    <s v="USD"/>
    <n v="1487811600"/>
    <n v="1486077481"/>
    <b v="0"/>
    <n v="7"/>
    <b v="0"/>
    <x v="6"/>
    <n v="86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50"/>
    <n v="561"/>
    <x v="2"/>
    <x v="0"/>
    <s v="USD"/>
    <n v="1402007500"/>
    <n v="1399415500"/>
    <b v="0"/>
    <n v="11"/>
    <b v="0"/>
    <x v="6"/>
    <n v="224"/>
    <n v="51"/>
    <x v="1"/>
    <x v="6"/>
  </r>
  <r>
    <n v="4029"/>
    <s v="Next 2 the Stage"/>
    <s v="A theater complex that educates as we entertain.  We will provide shows that inspire and theater classes that motivate."/>
    <n v="25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"/>
    <n v="400"/>
    <x v="2"/>
    <x v="0"/>
    <s v="USD"/>
    <n v="1454525340"/>
    <n v="1452008599"/>
    <b v="0"/>
    <n v="6"/>
    <b v="0"/>
    <x v="6"/>
    <n v="160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25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250"/>
    <n v="413"/>
    <x v="2"/>
    <x v="0"/>
    <s v="USD"/>
    <n v="1450211116"/>
    <n v="1445023516"/>
    <b v="0"/>
    <n v="7"/>
    <b v="0"/>
    <x v="6"/>
    <n v="165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50"/>
    <n v="6141.99"/>
    <x v="2"/>
    <x v="1"/>
    <s v="GBP"/>
    <n v="1475398800"/>
    <n v="1472711224"/>
    <b v="0"/>
    <n v="94"/>
    <b v="0"/>
    <x v="6"/>
    <n v="2457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250"/>
    <n v="200"/>
    <x v="2"/>
    <x v="0"/>
    <s v="USD"/>
    <n v="1428097450"/>
    <n v="1425509050"/>
    <b v="0"/>
    <n v="2"/>
    <b v="0"/>
    <x v="6"/>
    <n v="80"/>
    <n v="100"/>
    <x v="1"/>
    <x v="6"/>
  </r>
  <r>
    <n v="4035"/>
    <s v="The Lost Boy"/>
    <s v="&quot;Stories are where you go to look for the truth of your own life.&quot; (Frank Delaney)"/>
    <n v="250"/>
    <n v="3685"/>
    <x v="2"/>
    <x v="0"/>
    <s v="USD"/>
    <n v="1413925887"/>
    <n v="1411333887"/>
    <b v="0"/>
    <n v="25"/>
    <b v="0"/>
    <x v="6"/>
    <n v="1474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250"/>
    <n v="2823"/>
    <x v="2"/>
    <x v="0"/>
    <s v="USD"/>
    <n v="1404253800"/>
    <n v="1402784964"/>
    <b v="0"/>
    <n v="17"/>
    <b v="0"/>
    <x v="6"/>
    <n v="1129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250"/>
    <n v="80"/>
    <x v="2"/>
    <x v="0"/>
    <s v="USD"/>
    <n v="1464099900"/>
    <n v="1462585315"/>
    <b v="0"/>
    <n v="2"/>
    <b v="0"/>
    <x v="6"/>
    <n v="32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"/>
    <n v="301"/>
    <x v="2"/>
    <x v="0"/>
    <s v="USD"/>
    <n v="1413573010"/>
    <n v="1408389010"/>
    <b v="0"/>
    <n v="4"/>
    <b v="0"/>
    <x v="6"/>
    <n v="120"/>
    <n v="75.25"/>
    <x v="1"/>
    <x v="6"/>
  </r>
  <r>
    <n v="4039"/>
    <s v="Defiant Entertainment presents: The Park Bench"/>
    <s v="Help stage an original One Act Play that brings awareness to Alzheimer's in its debut performance."/>
    <n v="250"/>
    <n v="300"/>
    <x v="2"/>
    <x v="0"/>
    <s v="USD"/>
    <n v="1448949540"/>
    <n v="1446048367"/>
    <b v="0"/>
    <n v="5"/>
    <b v="0"/>
    <x v="6"/>
    <n v="120"/>
    <n v="60"/>
    <x v="1"/>
    <x v="6"/>
  </r>
  <r>
    <n v="4040"/>
    <s v="The Last Encore Musical"/>
    <s v="This nationally published book, set in the 70â€™s, tells the untold story of singers and a friendly reunion visit turning bad."/>
    <n v="250"/>
    <n v="2500"/>
    <x v="2"/>
    <x v="0"/>
    <s v="USD"/>
    <n v="1437188400"/>
    <n v="1432100004"/>
    <b v="0"/>
    <n v="2"/>
    <b v="0"/>
    <x v="6"/>
    <n v="1000"/>
    <n v="1250"/>
    <x v="1"/>
    <x v="6"/>
  </r>
  <r>
    <n v="4041"/>
    <s v="In the Land of Gold"/>
    <s v="A bold, colouful, vibrant play centred around the last remaining monarchy of Africa."/>
    <n v="250"/>
    <n v="21"/>
    <x v="2"/>
    <x v="1"/>
    <s v="GBP"/>
    <n v="1473160954"/>
    <n v="1467976954"/>
    <b v="0"/>
    <n v="2"/>
    <b v="0"/>
    <x v="6"/>
    <n v="8"/>
    <n v="10.5"/>
    <x v="1"/>
    <x v="6"/>
  </r>
  <r>
    <n v="4042"/>
    <s v="Messages"/>
    <s v="Acting group and production for inner city youth, about inner city youth. The problems and stuation that they see everyday."/>
    <n v="250"/>
    <n v="21"/>
    <x v="2"/>
    <x v="0"/>
    <s v="USD"/>
    <n v="1421781360"/>
    <n v="1419213664"/>
    <b v="0"/>
    <n v="3"/>
    <b v="0"/>
    <x v="6"/>
    <n v="8"/>
    <n v="7"/>
    <x v="1"/>
    <x v="6"/>
  </r>
  <r>
    <n v="4043"/>
    <s v="Not making potato salad here!"/>
    <s v="This could be my last play, need to bring my son out to see it before it's over.  Need to fly him here from BC"/>
    <n v="25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250"/>
    <n v="225"/>
    <x v="2"/>
    <x v="0"/>
    <s v="USD"/>
    <n v="1428642000"/>
    <n v="1426050982"/>
    <b v="0"/>
    <n v="4"/>
    <b v="0"/>
    <x v="6"/>
    <n v="90"/>
    <n v="56.25"/>
    <x v="1"/>
    <x v="6"/>
  </r>
  <r>
    <n v="4045"/>
    <s v="The Hostages"/>
    <s v="&quot;The Hostages&quot; is about a bank robbery gone wrong, as we learn more about each characters, we question who are the actually hostages..."/>
    <n v="225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220"/>
    <n v="460"/>
    <x v="2"/>
    <x v="0"/>
    <s v="USD"/>
    <n v="1413992210"/>
    <n v="1411400210"/>
    <b v="0"/>
    <n v="12"/>
    <b v="0"/>
    <x v="6"/>
    <n v="20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200"/>
    <n v="110"/>
    <x v="2"/>
    <x v="0"/>
    <s v="USD"/>
    <n v="1420938000"/>
    <n v="1418862743"/>
    <b v="0"/>
    <n v="4"/>
    <b v="0"/>
    <x v="6"/>
    <n v="55"/>
    <n v="27.5"/>
    <x v="1"/>
    <x v="6"/>
  </r>
  <r>
    <n v="4048"/>
    <s v="Speechless"/>
    <s v="The unspoken story of growing up disabled with cerebral palsy and no speech. This inclusive company fights ignorance using dark humour."/>
    <n v="200"/>
    <n v="3001"/>
    <x v="2"/>
    <x v="1"/>
    <s v="GBP"/>
    <n v="1460373187"/>
    <n v="1457352787"/>
    <b v="0"/>
    <n v="91"/>
    <b v="0"/>
    <x v="6"/>
    <n v="1501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"/>
    <n v="16"/>
    <x v="2"/>
    <x v="0"/>
    <s v="USD"/>
    <n v="1436914815"/>
    <n v="1434322815"/>
    <b v="0"/>
    <n v="1"/>
    <b v="0"/>
    <x v="6"/>
    <n v="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200"/>
    <n v="1"/>
    <x v="2"/>
    <x v="0"/>
    <s v="USD"/>
    <n v="1414077391"/>
    <n v="1411485391"/>
    <b v="0"/>
    <n v="1"/>
    <b v="0"/>
    <x v="6"/>
    <n v="1"/>
    <n v="1"/>
    <x v="1"/>
    <x v="6"/>
  </r>
  <r>
    <n v="4051"/>
    <s v="Phantom of the Kun Opera"/>
    <s v="It is a heart-breaking life story of Wu family who tries to preserve the gem of Chinese Kun Opera through generations."/>
    <n v="2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200"/>
    <n v="1126"/>
    <x v="2"/>
    <x v="0"/>
    <s v="USD"/>
    <n v="1413234316"/>
    <n v="1408050316"/>
    <b v="0"/>
    <n v="13"/>
    <b v="0"/>
    <x v="6"/>
    <n v="563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200"/>
    <n v="110"/>
    <x v="2"/>
    <x v="1"/>
    <s v="GBP"/>
    <n v="1416081600"/>
    <n v="1413477228"/>
    <b v="0"/>
    <n v="2"/>
    <b v="0"/>
    <x v="6"/>
    <n v="55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20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200"/>
    <n v="881"/>
    <x v="2"/>
    <x v="1"/>
    <s v="GBP"/>
    <n v="1403192031"/>
    <n v="1400600031"/>
    <b v="0"/>
    <n v="21"/>
    <b v="0"/>
    <x v="6"/>
    <n v="441"/>
    <n v="41.95"/>
    <x v="1"/>
    <x v="6"/>
  </r>
  <r>
    <n v="4056"/>
    <s v="American Pride"/>
    <s v="American Pride is a play centered on the Poetry of one Iraq War veteran, and follows her journey through war and back home."/>
    <n v="200"/>
    <n v="795"/>
    <x v="2"/>
    <x v="0"/>
    <s v="USD"/>
    <n v="1467575940"/>
    <n v="1465856639"/>
    <b v="0"/>
    <n v="9"/>
    <b v="0"/>
    <x v="6"/>
    <n v="398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200"/>
    <n v="775"/>
    <x v="2"/>
    <x v="1"/>
    <s v="GBP"/>
    <n v="1448492400"/>
    <n v="1446506080"/>
    <b v="0"/>
    <n v="6"/>
    <b v="0"/>
    <x v="6"/>
    <n v="388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200"/>
    <n v="95"/>
    <x v="2"/>
    <x v="0"/>
    <s v="USD"/>
    <n v="1459483140"/>
    <n v="1458178044"/>
    <b v="0"/>
    <n v="4"/>
    <b v="0"/>
    <x v="6"/>
    <n v="48"/>
    <n v="23.75"/>
    <x v="1"/>
    <x v="6"/>
  </r>
  <r>
    <n v="4059"/>
    <s v="The Million Dollar Shot"/>
    <s v="A very Canadian children's play inspired by the tradition of British pantomimes like Aladdin, and the Nutcracker."/>
    <n v="200"/>
    <n v="250"/>
    <x v="2"/>
    <x v="5"/>
    <s v="CAD"/>
    <n v="1410836400"/>
    <n v="1408116152"/>
    <b v="0"/>
    <n v="7"/>
    <b v="0"/>
    <x v="6"/>
    <n v="125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200"/>
    <n v="285"/>
    <x v="2"/>
    <x v="5"/>
    <s v="CAD"/>
    <n v="1403539200"/>
    <n v="1400604056"/>
    <b v="0"/>
    <n v="5"/>
    <b v="0"/>
    <x v="6"/>
    <n v="143"/>
    <n v="57"/>
    <x v="1"/>
    <x v="6"/>
  </r>
  <r>
    <n v="4061"/>
    <s v="PRODUCE the Stage Play SKYLAR'S SYNDROME by Gavin Kayner"/>
    <s v="SKYLAR'S SYNDROME is a tremendous psychodrama by master playwright Gavin Kayner!"/>
    <n v="200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"/>
    <n v="490"/>
    <x v="2"/>
    <x v="0"/>
    <s v="USD"/>
    <n v="1467481468"/>
    <n v="1464889468"/>
    <b v="0"/>
    <n v="3"/>
    <b v="0"/>
    <x v="6"/>
    <n v="245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199"/>
    <n v="135"/>
    <x v="2"/>
    <x v="1"/>
    <s v="GBP"/>
    <n v="1403886084"/>
    <n v="1401294084"/>
    <b v="0"/>
    <n v="9"/>
    <b v="0"/>
    <x v="6"/>
    <n v="68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199"/>
    <n v="385"/>
    <x v="2"/>
    <x v="2"/>
    <s v="AUD"/>
    <n v="1430316426"/>
    <n v="1427724426"/>
    <b v="0"/>
    <n v="6"/>
    <b v="0"/>
    <x v="6"/>
    <n v="193"/>
    <n v="64.17"/>
    <x v="1"/>
    <x v="6"/>
  </r>
  <r>
    <n v="4065"/>
    <s v="A Midsummer's Night's Dream"/>
    <s v="A classical/ fantasy version of midsummers done by professionally trained actors in Tulsa!"/>
    <n v="153"/>
    <n v="27"/>
    <x v="2"/>
    <x v="0"/>
    <s v="USD"/>
    <n v="1407883811"/>
    <n v="1405291811"/>
    <b v="0"/>
    <n v="4"/>
    <b v="0"/>
    <x v="6"/>
    <n v="18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"/>
    <n v="25"/>
    <x v="2"/>
    <x v="0"/>
    <s v="USD"/>
    <n v="1463619388"/>
    <n v="1461027388"/>
    <b v="0"/>
    <n v="1"/>
    <b v="0"/>
    <x v="6"/>
    <n v="17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150"/>
    <n v="3045"/>
    <x v="2"/>
    <x v="0"/>
    <s v="USD"/>
    <n v="1443408550"/>
    <n v="1439952550"/>
    <b v="0"/>
    <n v="17"/>
    <b v="0"/>
    <x v="6"/>
    <n v="2030"/>
    <n v="179.12"/>
    <x v="1"/>
    <x v="6"/>
  </r>
  <r>
    <n v="4068"/>
    <s v="Produce BELLE DAME SANS MERCI a stage play"/>
    <s v="Be a PRODUCER of the Original stage play BELLE DAME SANS MERCI by Michael Fenlason! :-) :-( !"/>
    <n v="150"/>
    <n v="34.950000000000003"/>
    <x v="2"/>
    <x v="0"/>
    <s v="USD"/>
    <n v="1484348700"/>
    <n v="1481756855"/>
    <b v="0"/>
    <n v="1"/>
    <b v="0"/>
    <x v="6"/>
    <n v="23"/>
    <n v="34.950000000000003"/>
    <x v="1"/>
    <x v="6"/>
  </r>
  <r>
    <n v="4069"/>
    <s v="The Pendulum Swings"/>
    <s v="'The Pendulum Swings' is a three-act dark comedy that sees Frank and Michael await their execution on Death Row."/>
    <n v="150"/>
    <n v="430"/>
    <x v="2"/>
    <x v="1"/>
    <s v="GBP"/>
    <n v="1425124800"/>
    <n v="1421596356"/>
    <b v="0"/>
    <n v="13"/>
    <b v="0"/>
    <x v="6"/>
    <n v="287"/>
    <n v="33.08"/>
    <x v="1"/>
    <x v="6"/>
  </r>
  <r>
    <n v="4070"/>
    <s v="Southern Utah University: V-Day 2015"/>
    <s v="V-Day Southern Utah University 2015 and Second Studio Players presents: The Vagina Monologues"/>
    <n v="150"/>
    <n v="165"/>
    <x v="2"/>
    <x v="0"/>
    <s v="USD"/>
    <n v="1425178800"/>
    <n v="1422374420"/>
    <b v="0"/>
    <n v="6"/>
    <b v="0"/>
    <x v="6"/>
    <n v="110"/>
    <n v="27.5"/>
    <x v="1"/>
    <x v="6"/>
  </r>
  <r>
    <n v="4071"/>
    <s v="ATEMPORAL"/>
    <s v="ExÃ¡men final de alumnos del Centro de CapacitaciÃ³n de la ANDA. Son extractos de obras: El JardÃ­n de los CerezoS, Madre Coraje y Casa"/>
    <n v="15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50"/>
    <n v="4"/>
    <x v="2"/>
    <x v="1"/>
    <s v="GBP"/>
    <n v="1408646111"/>
    <n v="1403462111"/>
    <b v="0"/>
    <n v="2"/>
    <b v="0"/>
    <x v="6"/>
    <n v="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150"/>
    <n v="37"/>
    <x v="2"/>
    <x v="0"/>
    <s v="USD"/>
    <n v="1431144000"/>
    <n v="1426407426"/>
    <b v="0"/>
    <n v="2"/>
    <b v="0"/>
    <x v="6"/>
    <n v="25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128"/>
    <n v="735"/>
    <x v="2"/>
    <x v="1"/>
    <s v="GBP"/>
    <n v="1446732975"/>
    <n v="1444137375"/>
    <b v="0"/>
    <n v="21"/>
    <b v="0"/>
    <x v="6"/>
    <n v="574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125"/>
    <n v="576"/>
    <x v="2"/>
    <x v="1"/>
    <s v="GBP"/>
    <n v="1404149280"/>
    <n v="1400547969"/>
    <b v="0"/>
    <n v="13"/>
    <b v="0"/>
    <x v="6"/>
    <n v="461"/>
    <n v="44.31"/>
    <x v="1"/>
    <x v="6"/>
  </r>
  <r>
    <n v="4076"/>
    <s v="The Walls of Jericho ( A Voice for Warrior Families)"/>
    <s v="A play to raise awareness about the effects of mental illness on a military family in the Cold War area."/>
    <n v="11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10"/>
    <n v="1335"/>
    <x v="2"/>
    <x v="0"/>
    <s v="USD"/>
    <n v="1482339794"/>
    <n v="1479747794"/>
    <b v="0"/>
    <n v="6"/>
    <b v="0"/>
    <x v="6"/>
    <n v="1214"/>
    <n v="222.5"/>
    <x v="1"/>
    <x v="6"/>
  </r>
  <r>
    <n v="4078"/>
    <s v="Theatre Memoire"/>
    <s v="Theatre Memoire are a High Wycombe based theatre company. Performing plays about multi-culturalism and interconectedness."/>
    <n v="101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100"/>
    <n v="5"/>
    <x v="2"/>
    <x v="0"/>
    <s v="USD"/>
    <n v="1466375521"/>
    <n v="1463783521"/>
    <b v="0"/>
    <n v="1"/>
    <b v="0"/>
    <x v="6"/>
    <n v="5"/>
    <n v="5"/>
    <x v="1"/>
    <x v="6"/>
  </r>
  <r>
    <n v="4080"/>
    <s v="Uncommonnotions"/>
    <s v="&quot;Uncommonnotion&quot;. is a collections of short humors stories, I want to develop into plays, interest has been shown in this idea."/>
    <n v="1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100"/>
    <n v="350"/>
    <x v="2"/>
    <x v="0"/>
    <s v="USD"/>
    <n v="1425819425"/>
    <n v="1423231025"/>
    <b v="0"/>
    <n v="12"/>
    <b v="0"/>
    <x v="6"/>
    <n v="350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00"/>
    <n v="3"/>
    <x v="2"/>
    <x v="0"/>
    <s v="USD"/>
    <n v="1447542000"/>
    <n v="1446179553"/>
    <b v="0"/>
    <n v="2"/>
    <b v="0"/>
    <x v="6"/>
    <n v="3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100"/>
    <n v="759"/>
    <x v="2"/>
    <x v="0"/>
    <s v="USD"/>
    <n v="1452795416"/>
    <n v="1450203416"/>
    <b v="0"/>
    <n v="6"/>
    <b v="0"/>
    <x v="6"/>
    <n v="759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100"/>
    <n v="10"/>
    <x v="2"/>
    <x v="13"/>
    <s v="EUR"/>
    <n v="1476008906"/>
    <n v="1473416906"/>
    <b v="0"/>
    <n v="1"/>
    <b v="0"/>
    <x v="6"/>
    <n v="1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100"/>
    <n v="10"/>
    <x v="2"/>
    <x v="0"/>
    <s v="USD"/>
    <n v="1427169540"/>
    <n v="1424701775"/>
    <b v="0"/>
    <n v="1"/>
    <b v="0"/>
    <x v="6"/>
    <n v="1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"/>
    <n v="47"/>
    <x v="2"/>
    <x v="0"/>
    <s v="USD"/>
    <n v="1448078400"/>
    <n v="1445985299"/>
    <b v="0"/>
    <n v="5"/>
    <b v="0"/>
    <x v="6"/>
    <n v="47"/>
    <n v="9.4"/>
    <x v="1"/>
    <x v="6"/>
  </r>
  <r>
    <n v="4087"/>
    <s v="Stage Production &quot;The Nail Shop&quot;"/>
    <s v="Comedy Stage Play"/>
    <n v="1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100"/>
    <n v="216"/>
    <x v="2"/>
    <x v="1"/>
    <s v="GBP"/>
    <n v="1421403960"/>
    <n v="1418827324"/>
    <b v="0"/>
    <n v="3"/>
    <b v="0"/>
    <x v="6"/>
    <n v="216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100"/>
    <n v="240"/>
    <x v="2"/>
    <x v="0"/>
    <s v="USD"/>
    <n v="1433093700"/>
    <n v="1430242488"/>
    <b v="0"/>
    <n v="8"/>
    <b v="0"/>
    <x v="6"/>
    <n v="240"/>
    <n v="30"/>
    <x v="1"/>
    <x v="6"/>
  </r>
  <r>
    <n v="4090"/>
    <s v="&quot; Sweet O'l Mama &quot; Theater Production"/>
    <s v="A gripping re-enactment of a true breast cancer survival story, highlighted with inspiration and laughter!"/>
    <n v="100"/>
    <n v="32"/>
    <x v="2"/>
    <x v="0"/>
    <s v="USD"/>
    <n v="1438959600"/>
    <n v="1437754137"/>
    <b v="0"/>
    <n v="3"/>
    <b v="0"/>
    <x v="6"/>
    <n v="3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80"/>
    <n v="204"/>
    <x v="2"/>
    <x v="0"/>
    <s v="USD"/>
    <n v="1421410151"/>
    <n v="1418818151"/>
    <b v="0"/>
    <n v="8"/>
    <b v="0"/>
    <x v="6"/>
    <n v="255"/>
    <n v="25.5"/>
    <x v="1"/>
    <x v="6"/>
  </r>
  <r>
    <n v="4092"/>
    <s v="A CRY FOR HELP"/>
    <s v="&quot;A Cry for Help is Riveting, Inspiring, and Mesmerizing. You will laugh, cry, and be thinking about your own Cry for Help&quot;"/>
    <n v="70"/>
    <n v="20"/>
    <x v="2"/>
    <x v="0"/>
    <s v="USD"/>
    <n v="1428205247"/>
    <n v="1423024847"/>
    <b v="0"/>
    <n v="1"/>
    <b v="0"/>
    <x v="6"/>
    <n v="29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70"/>
    <n v="60"/>
    <x v="2"/>
    <x v="1"/>
    <s v="GBP"/>
    <n v="1440272093"/>
    <n v="1435088093"/>
    <b v="0"/>
    <n v="4"/>
    <b v="0"/>
    <x v="6"/>
    <n v="86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60"/>
    <n v="730"/>
    <x v="2"/>
    <x v="0"/>
    <s v="USD"/>
    <n v="1413953940"/>
    <n v="1410141900"/>
    <b v="0"/>
    <n v="8"/>
    <b v="0"/>
    <x v="6"/>
    <n v="1217"/>
    <n v="91.25"/>
    <x v="1"/>
    <x v="6"/>
  </r>
  <r>
    <n v="4095"/>
    <s v="LOPE ENAMORADO"/>
    <s v="Proyecto teatral dirigido por MartÃ­n Acosta que habla y reflexiona sobre el amor y su naturaleza."/>
    <n v="50"/>
    <n v="800"/>
    <x v="2"/>
    <x v="14"/>
    <s v="MXN"/>
    <n v="1482108350"/>
    <n v="1479516350"/>
    <b v="0"/>
    <n v="1"/>
    <b v="0"/>
    <x v="6"/>
    <n v="160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50"/>
    <n v="400"/>
    <x v="2"/>
    <x v="1"/>
    <s v="GBP"/>
    <n v="1488271860"/>
    <n v="1484484219"/>
    <b v="0"/>
    <n v="5"/>
    <b v="0"/>
    <x v="6"/>
    <n v="80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5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5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0"/>
    <n v="50"/>
    <x v="2"/>
    <x v="0"/>
    <s v="USD"/>
    <n v="1472847873"/>
    <n v="1468959873"/>
    <b v="0"/>
    <n v="1"/>
    <b v="0"/>
    <x v="6"/>
    <n v="125"/>
    <n v="50"/>
    <x v="1"/>
    <x v="6"/>
  </r>
  <r>
    <n v="4100"/>
    <s v="America is at the Mall: A Play in Three Acts"/>
    <s v="How does war change a family?  A peek into one family's kitchen as their soldier fights in Iraq."/>
    <n v="25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25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25"/>
    <n v="137"/>
    <x v="2"/>
    <x v="0"/>
    <s v="USD"/>
    <n v="1463343673"/>
    <n v="1460751673"/>
    <b v="0"/>
    <n v="6"/>
    <b v="0"/>
    <x v="6"/>
    <n v="548"/>
    <n v="22.83"/>
    <x v="1"/>
    <x v="6"/>
  </r>
  <r>
    <n v="4103"/>
    <s v="Weather Men"/>
    <s v="Weather Men is a play, written by Nathan Black.  A comedy/drama that explores the question of 'why people stay together?'"/>
    <n v="25"/>
    <n v="100"/>
    <x v="2"/>
    <x v="0"/>
    <s v="USD"/>
    <n v="1440613920"/>
    <n v="1435953566"/>
    <b v="0"/>
    <n v="6"/>
    <b v="0"/>
    <x v="6"/>
    <n v="40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20"/>
    <n v="641"/>
    <x v="2"/>
    <x v="2"/>
    <s v="AUD"/>
    <n v="1477550434"/>
    <n v="1474958434"/>
    <b v="0"/>
    <n v="14"/>
    <b v="0"/>
    <x v="6"/>
    <n v="3205"/>
    <n v="45.79"/>
    <x v="1"/>
    <x v="6"/>
  </r>
  <r>
    <n v="4105"/>
    <s v="Â¡LlÃ©vame!"/>
    <s v="Buscamos finalizar el proceso de producciÃ³n de un espectÃ¡culo de payaso y con Ã©l, activar espacios pÃºblicos para la escena clown."/>
    <n v="13"/>
    <n v="2300"/>
    <x v="2"/>
    <x v="14"/>
    <s v="MXN"/>
    <n v="1482711309"/>
    <n v="1479860109"/>
    <b v="0"/>
    <n v="6"/>
    <b v="0"/>
    <x v="6"/>
    <n v="1769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10"/>
    <n v="3530"/>
    <x v="2"/>
    <x v="0"/>
    <s v="USD"/>
    <n v="1427936400"/>
    <n v="1424221866"/>
    <b v="0"/>
    <n v="33"/>
    <b v="0"/>
    <x v="6"/>
    <n v="35300"/>
    <n v="106.97"/>
    <x v="1"/>
    <x v="6"/>
  </r>
  <r>
    <n v="4107"/>
    <s v="Sacrifice"/>
    <s v="A new dramatic comedy dealing with a father's unwillingness to let go of his past causes major problems for the future of his daughter."/>
    <n v="10"/>
    <n v="41"/>
    <x v="2"/>
    <x v="0"/>
    <s v="USD"/>
    <n v="1411596001"/>
    <n v="1409608801"/>
    <b v="0"/>
    <n v="4"/>
    <b v="0"/>
    <x v="6"/>
    <n v="410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10"/>
    <n v="59"/>
    <x v="2"/>
    <x v="0"/>
    <s v="USD"/>
    <n v="1488517200"/>
    <n v="1485909937"/>
    <b v="0"/>
    <n v="1"/>
    <b v="0"/>
    <x v="6"/>
    <n v="590"/>
    <n v="59"/>
    <x v="1"/>
    <x v="6"/>
  </r>
  <r>
    <n v="4109"/>
    <s v="Jack the Lad"/>
    <s v="Jack the Lad - a new play that explores how far the boundaries of friendship will stretch when morality and loyalties clash."/>
    <n v="5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2"/>
    <n v="86"/>
    <x v="2"/>
    <x v="1"/>
    <s v="GBP"/>
    <n v="1469113351"/>
    <n v="1463929351"/>
    <b v="0"/>
    <n v="6"/>
    <b v="0"/>
    <x v="6"/>
    <n v="4300"/>
    <n v="14.33"/>
    <x v="1"/>
    <x v="6"/>
  </r>
  <r>
    <n v="4111"/>
    <s v="REBORN IN LOVE"/>
    <s v="REBORN IN LOVE is the sequel to REBORN FROM ABOVE: A Tale of Eternal Love.  This is part two, of a One-Act play series."/>
    <n v="1"/>
    <n v="94"/>
    <x v="2"/>
    <x v="0"/>
    <s v="USD"/>
    <n v="1424747740"/>
    <n v="1422155740"/>
    <b v="0"/>
    <n v="6"/>
    <b v="0"/>
    <x v="6"/>
    <n v="9400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1"/>
    <n v="1"/>
    <x v="2"/>
    <x v="17"/>
    <s v="EUR"/>
    <n v="1456617600"/>
    <n v="1454280186"/>
    <b v="0"/>
    <n v="1"/>
    <b v="0"/>
    <x v="6"/>
    <n v="10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"/>
    <n v="3"/>
    <x v="2"/>
    <x v="0"/>
    <s v="USD"/>
    <n v="1452234840"/>
    <n v="1450619123"/>
    <b v="0"/>
    <n v="3"/>
    <b v="0"/>
    <x v="6"/>
    <n v="30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100000000"/>
    <n v="11633"/>
    <x v="0"/>
    <s v="US"/>
    <s v="USD"/>
    <n v="1437620400"/>
    <n v="1434931811"/>
    <b v="0"/>
    <n v="182"/>
    <b v="1"/>
    <s v="film &amp; video/television"/>
    <n v="0"/>
    <n v="63.92"/>
    <x v="0"/>
    <s v="television"/>
    <x v="0"/>
    <d v="2015-07-23T03:00:00"/>
  </r>
  <r>
    <n v="1"/>
    <s v="FannibalFest Fan Convention"/>
    <s v="A Hannibal TV Show Fan Convention and Art Collective"/>
    <n v="30000000"/>
    <n v="14653"/>
    <x v="0"/>
    <s v="US"/>
    <s v="USD"/>
    <n v="1488464683"/>
    <n v="1485872683"/>
    <b v="0"/>
    <n v="79"/>
    <b v="1"/>
    <s v="film &amp; video/television"/>
    <n v="0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25000000"/>
    <n v="525"/>
    <x v="0"/>
    <s v="GB"/>
    <s v="GBP"/>
    <n v="1455555083"/>
    <n v="1454691083"/>
    <b v="0"/>
    <n v="35"/>
    <b v="1"/>
    <s v="film &amp; video/television"/>
    <n v="0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000"/>
    <n v="10390"/>
    <x v="0"/>
    <s v="US"/>
    <s v="USD"/>
    <n v="1407414107"/>
    <n v="1404822107"/>
    <b v="0"/>
    <n v="150"/>
    <b v="1"/>
    <s v="film &amp; video/television"/>
    <n v="0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8000000"/>
    <n v="54116.28"/>
    <x v="0"/>
    <s v="US"/>
    <s v="USD"/>
    <n v="1450555279"/>
    <n v="1447963279"/>
    <b v="0"/>
    <n v="284"/>
    <b v="1"/>
    <s v="film &amp; video/television"/>
    <n v="1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6000000"/>
    <n v="4390"/>
    <x v="0"/>
    <s v="US"/>
    <s v="USD"/>
    <n v="1469770500"/>
    <n v="1468362207"/>
    <b v="0"/>
    <n v="47"/>
    <b v="1"/>
    <s v="film &amp; video/television"/>
    <n v="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5000000"/>
    <n v="8519"/>
    <x v="0"/>
    <s v="US"/>
    <s v="USD"/>
    <n v="1402710250"/>
    <n v="1401846250"/>
    <b v="0"/>
    <n v="58"/>
    <b v="1"/>
    <s v="film &amp; video/television"/>
    <n v="0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3000000"/>
    <n v="9110"/>
    <x v="0"/>
    <s v="US"/>
    <s v="USD"/>
    <n v="1467680867"/>
    <n v="1464224867"/>
    <b v="0"/>
    <n v="57"/>
    <b v="1"/>
    <s v="film &amp; video/television"/>
    <n v="0"/>
    <n v="159.82"/>
    <x v="0"/>
    <s v="television"/>
    <x v="7"/>
    <d v="2016-07-05T01:07:47"/>
  </r>
  <r>
    <n v="8"/>
    <s v="Sizzling in the Kitchen Flynn Style"/>
    <s v="Help us raise the funds to film our pilot episode!"/>
    <n v="2800000"/>
    <n v="3501.52"/>
    <x v="0"/>
    <s v="US"/>
    <s v="USD"/>
    <n v="1460754000"/>
    <n v="1460155212"/>
    <b v="0"/>
    <n v="12"/>
    <b v="1"/>
    <s v="film &amp; video/television"/>
    <n v="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2500000"/>
    <n v="629.99"/>
    <x v="0"/>
    <s v="US"/>
    <s v="USD"/>
    <n v="1460860144"/>
    <n v="1458268144"/>
    <b v="0"/>
    <n v="20"/>
    <b v="1"/>
    <s v="film &amp; video/television"/>
    <n v="0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2000000"/>
    <n v="3015"/>
    <x v="0"/>
    <s v="US"/>
    <s v="USD"/>
    <n v="1403660279"/>
    <n v="1400636279"/>
    <b v="0"/>
    <n v="19"/>
    <b v="1"/>
    <s v="film &amp; video/television"/>
    <n v="0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2000000"/>
    <n v="6025"/>
    <x v="0"/>
    <s v="US"/>
    <s v="USD"/>
    <n v="1471834800"/>
    <n v="1469126462"/>
    <b v="0"/>
    <n v="75"/>
    <b v="1"/>
    <s v="film &amp; video/television"/>
    <n v="0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2000000"/>
    <n v="49588"/>
    <x v="0"/>
    <s v="US"/>
    <s v="USD"/>
    <n v="1405479600"/>
    <n v="1401642425"/>
    <b v="0"/>
    <n v="827"/>
    <b v="1"/>
    <s v="film &amp; video/television"/>
    <n v="2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1500000"/>
    <n v="5599"/>
    <x v="0"/>
    <s v="US"/>
    <s v="USD"/>
    <n v="1466713620"/>
    <n v="1463588109"/>
    <b v="0"/>
    <n v="51"/>
    <b v="1"/>
    <s v="film &amp; video/television"/>
    <n v="0"/>
    <n v="109.78"/>
    <x v="0"/>
    <s v="television"/>
    <x v="13"/>
    <d v="2016-06-23T20:27:00"/>
  </r>
  <r>
    <n v="14"/>
    <s v="3010 | Sci-fi Series"/>
    <s v="A highly charged post apocalyptic sci fi series that pulls no punches!"/>
    <n v="1500000"/>
    <n v="6056"/>
    <x v="0"/>
    <s v="AU"/>
    <s v="AUD"/>
    <n v="1405259940"/>
    <n v="1403051888"/>
    <b v="0"/>
    <n v="41"/>
    <b v="1"/>
    <s v="film &amp; video/television"/>
    <n v="0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1500000"/>
    <n v="2132"/>
    <x v="0"/>
    <s v="ES"/>
    <s v="EUR"/>
    <n v="1443384840"/>
    <n v="1441790658"/>
    <b v="0"/>
    <n v="98"/>
    <b v="1"/>
    <s v="film &amp; video/television"/>
    <n v="0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350000"/>
    <n v="12029"/>
    <x v="0"/>
    <s v="US"/>
    <s v="USD"/>
    <n v="1402896600"/>
    <n v="1398971211"/>
    <b v="0"/>
    <n v="70"/>
    <b v="1"/>
    <s v="film &amp; video/television"/>
    <n v="1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333666"/>
    <n v="1510"/>
    <x v="0"/>
    <s v="GB"/>
    <s v="GBP"/>
    <n v="1415126022"/>
    <n v="1412530422"/>
    <b v="0"/>
    <n v="36"/>
    <b v="1"/>
    <s v="film &amp; video/television"/>
    <n v="0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1300000"/>
    <n v="31896.33"/>
    <x v="0"/>
    <s v="US"/>
    <s v="USD"/>
    <n v="1410958856"/>
    <n v="1408366856"/>
    <b v="0"/>
    <n v="342"/>
    <b v="1"/>
    <s v="film &amp; video/television"/>
    <n v="2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1000000"/>
    <n v="1235"/>
    <x v="0"/>
    <s v="US"/>
    <s v="USD"/>
    <n v="1437420934"/>
    <n v="1434828934"/>
    <b v="0"/>
    <n v="22"/>
    <b v="1"/>
    <s v="film &amp; video/television"/>
    <n v="0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1000000"/>
    <n v="2004"/>
    <x v="0"/>
    <s v="US"/>
    <s v="USD"/>
    <n v="1442167912"/>
    <n v="1436983912"/>
    <b v="0"/>
    <n v="25"/>
    <b v="1"/>
    <s v="film &amp; video/television"/>
    <n v="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000000"/>
    <n v="20190"/>
    <x v="0"/>
    <s v="US"/>
    <s v="USD"/>
    <n v="1411743789"/>
    <n v="1409151789"/>
    <b v="0"/>
    <n v="101"/>
    <b v="1"/>
    <s v="film &amp; video/television"/>
    <n v="2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1000000"/>
    <n v="410"/>
    <x v="0"/>
    <s v="US"/>
    <s v="USD"/>
    <n v="1420099140"/>
    <n v="1418766740"/>
    <b v="0"/>
    <n v="8"/>
    <b v="1"/>
    <s v="film &amp; video/television"/>
    <n v="0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1000000"/>
    <n v="2370"/>
    <x v="0"/>
    <s v="US"/>
    <s v="USD"/>
    <n v="1430407200"/>
    <n v="1428086501"/>
    <b v="0"/>
    <n v="23"/>
    <b v="1"/>
    <s v="film &amp; video/television"/>
    <n v="0"/>
    <n v="103.04"/>
    <x v="0"/>
    <s v="television"/>
    <x v="23"/>
    <d v="2015-04-30T15:20:00"/>
  </r>
  <r>
    <n v="24"/>
    <s v="Bring STL Up Late to TV"/>
    <s v="STL Up Late is a weekly late night comedy talk show for St. Louis television."/>
    <n v="1000000"/>
    <n v="38082.69"/>
    <x v="0"/>
    <s v="US"/>
    <s v="USD"/>
    <n v="1442345940"/>
    <n v="1439494863"/>
    <b v="0"/>
    <n v="574"/>
    <b v="1"/>
    <s v="film &amp; video/television"/>
    <n v="4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900000"/>
    <n v="800"/>
    <x v="0"/>
    <s v="US"/>
    <s v="USD"/>
    <n v="1452299761"/>
    <n v="1447115761"/>
    <b v="0"/>
    <n v="14"/>
    <b v="1"/>
    <s v="film &amp; video/television"/>
    <n v="0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894700"/>
    <n v="1940"/>
    <x v="0"/>
    <s v="US"/>
    <s v="USD"/>
    <n v="1408278144"/>
    <n v="1404822144"/>
    <b v="0"/>
    <n v="19"/>
    <b v="1"/>
    <s v="film &amp; video/television"/>
    <n v="0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850000"/>
    <n v="22345"/>
    <x v="0"/>
    <s v="NZ"/>
    <s v="NZD"/>
    <n v="1416113833"/>
    <n v="1413518233"/>
    <b v="0"/>
    <n v="150"/>
    <b v="1"/>
    <s v="film &amp; video/television"/>
    <n v="3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800000"/>
    <n v="12042"/>
    <x v="0"/>
    <s v="US"/>
    <s v="USD"/>
    <n v="1450307284"/>
    <n v="1447715284"/>
    <b v="0"/>
    <n v="71"/>
    <b v="1"/>
    <s v="film &amp; video/television"/>
    <n v="2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550000"/>
    <n v="3700"/>
    <x v="0"/>
    <s v="GB"/>
    <s v="GBP"/>
    <n v="1406045368"/>
    <n v="1403453368"/>
    <b v="0"/>
    <n v="117"/>
    <b v="1"/>
    <s v="film &amp; video/television"/>
    <n v="1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510000"/>
    <n v="4051.99"/>
    <x v="0"/>
    <s v="US"/>
    <s v="USD"/>
    <n v="1408604515"/>
    <n v="1406012515"/>
    <b v="0"/>
    <n v="53"/>
    <b v="1"/>
    <s v="film &amp; video/television"/>
    <n v="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500000"/>
    <n v="13"/>
    <x v="0"/>
    <s v="US"/>
    <s v="USD"/>
    <n v="1453748434"/>
    <n v="1452193234"/>
    <b v="0"/>
    <n v="1"/>
    <b v="1"/>
    <s v="film &amp; video/television"/>
    <n v="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500000"/>
    <n v="28520"/>
    <x v="0"/>
    <s v="US"/>
    <s v="USD"/>
    <n v="1463111940"/>
    <n v="1459523017"/>
    <b v="0"/>
    <n v="89"/>
    <b v="1"/>
    <s v="film &amp; video/television"/>
    <n v="6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00000"/>
    <n v="5360"/>
    <x v="0"/>
    <s v="US"/>
    <s v="USD"/>
    <n v="1447001501"/>
    <n v="1444405901"/>
    <b v="0"/>
    <n v="64"/>
    <b v="1"/>
    <s v="film &amp; video/television"/>
    <n v="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500000"/>
    <n v="3392"/>
    <x v="0"/>
    <s v="US"/>
    <s v="USD"/>
    <n v="1407224601"/>
    <n v="1405928601"/>
    <b v="0"/>
    <n v="68"/>
    <b v="1"/>
    <s v="film &amp; video/television"/>
    <n v="1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500000"/>
    <n v="1665"/>
    <x v="0"/>
    <s v="US"/>
    <s v="USD"/>
    <n v="1430179200"/>
    <n v="1428130814"/>
    <b v="0"/>
    <n v="28"/>
    <b v="1"/>
    <s v="film &amp; video/television"/>
    <n v="0"/>
    <n v="59.46"/>
    <x v="0"/>
    <s v="television"/>
    <x v="35"/>
    <d v="2015-04-28T00:00:00"/>
  </r>
  <r>
    <n v="36"/>
    <s v="THE LISTENING BOX"/>
    <s v="A modern day priest makes an unusual discovery, setting off a chain of events."/>
    <n v="500000"/>
    <n v="8529"/>
    <x v="0"/>
    <s v="US"/>
    <s v="USD"/>
    <n v="1428128525"/>
    <n v="1425540125"/>
    <b v="0"/>
    <n v="44"/>
    <b v="1"/>
    <s v="film &amp; video/television"/>
    <n v="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500000"/>
    <n v="40357"/>
    <x v="0"/>
    <s v="US"/>
    <s v="USD"/>
    <n v="1425055079"/>
    <n v="1422463079"/>
    <b v="0"/>
    <n v="253"/>
    <b v="1"/>
    <s v="film &amp; video/television"/>
    <n v="8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500000"/>
    <n v="2751"/>
    <x v="0"/>
    <s v="US"/>
    <s v="USD"/>
    <n v="1368235344"/>
    <n v="1365643344"/>
    <b v="0"/>
    <n v="66"/>
    <b v="1"/>
    <s v="film &amp; video/television"/>
    <n v="1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500000"/>
    <n v="32745"/>
    <x v="0"/>
    <s v="GB"/>
    <s v="GBP"/>
    <n v="1401058740"/>
    <n v="1398388068"/>
    <b v="0"/>
    <n v="217"/>
    <b v="1"/>
    <s v="film &amp; video/television"/>
    <n v="7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500000"/>
    <n v="2027"/>
    <x v="0"/>
    <s v="US"/>
    <s v="USD"/>
    <n v="1403150400"/>
    <n v="1401426488"/>
    <b v="0"/>
    <n v="16"/>
    <b v="1"/>
    <s v="film &amp; video/television"/>
    <n v="0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500000"/>
    <n v="2000"/>
    <x v="0"/>
    <s v="US"/>
    <s v="USD"/>
    <n v="1412516354"/>
    <n v="1409924354"/>
    <b v="0"/>
    <n v="19"/>
    <b v="1"/>
    <s v="film &amp; video/television"/>
    <n v="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500000"/>
    <n v="19860"/>
    <x v="0"/>
    <s v="US"/>
    <s v="USD"/>
    <n v="1419780026"/>
    <n v="1417188026"/>
    <b v="0"/>
    <n v="169"/>
    <b v="1"/>
    <s v="film &amp; video/television"/>
    <n v="4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500000"/>
    <n v="30866"/>
    <x v="0"/>
    <s v="US"/>
    <s v="USD"/>
    <n v="1405209600"/>
    <n v="1402599486"/>
    <b v="0"/>
    <n v="263"/>
    <b v="1"/>
    <s v="film &amp; video/television"/>
    <n v="6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474900"/>
    <n v="2000"/>
    <x v="0"/>
    <s v="US"/>
    <s v="USD"/>
    <n v="1412648537"/>
    <n v="1408760537"/>
    <b v="0"/>
    <n v="15"/>
    <b v="1"/>
    <s v="film &amp; video/television"/>
    <n v="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462000"/>
    <n v="6000"/>
    <x v="0"/>
    <s v="US"/>
    <s v="USD"/>
    <n v="1461769107"/>
    <n v="1459177107"/>
    <b v="0"/>
    <n v="61"/>
    <b v="1"/>
    <s v="film &amp; video/television"/>
    <n v="1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450000"/>
    <n v="8750"/>
    <x v="0"/>
    <s v="AU"/>
    <s v="AUD"/>
    <n v="1450220974"/>
    <n v="1447628974"/>
    <b v="0"/>
    <n v="45"/>
    <b v="1"/>
    <s v="film &amp; video/television"/>
    <n v="2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400000"/>
    <n v="5380.55"/>
    <x v="0"/>
    <s v="US"/>
    <s v="USD"/>
    <n v="1419021607"/>
    <n v="1413834007"/>
    <b v="0"/>
    <n v="70"/>
    <b v="1"/>
    <s v="film &amp; video/television"/>
    <n v="1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400000"/>
    <n v="2159"/>
    <x v="0"/>
    <s v="GB"/>
    <s v="GBP"/>
    <n v="1425211200"/>
    <n v="1422534260"/>
    <b v="0"/>
    <n v="38"/>
    <b v="1"/>
    <s v="film &amp; video/television"/>
    <n v="1"/>
    <n v="56.82"/>
    <x v="0"/>
    <s v="television"/>
    <x v="48"/>
    <d v="2015-03-01T12:00:00"/>
  </r>
  <r>
    <n v="49"/>
    <s v="Driving Jersey - Season Five"/>
    <s v="Driving Jersey is real people telling real stories."/>
    <n v="390000"/>
    <n v="12000"/>
    <x v="0"/>
    <s v="US"/>
    <s v="USD"/>
    <n v="1445660045"/>
    <n v="1443068045"/>
    <b v="0"/>
    <n v="87"/>
    <b v="1"/>
    <s v="film &amp; video/television"/>
    <n v="3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390000"/>
    <n v="600"/>
    <x v="0"/>
    <s v="GB"/>
    <s v="GBP"/>
    <n v="1422637200"/>
    <n v="1419271458"/>
    <b v="0"/>
    <n v="22"/>
    <b v="1"/>
    <s v="film &amp; video/television"/>
    <n v="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380000"/>
    <n v="14082"/>
    <x v="0"/>
    <s v="US"/>
    <s v="USD"/>
    <n v="1439245037"/>
    <n v="1436653037"/>
    <b v="0"/>
    <n v="119"/>
    <b v="1"/>
    <s v="film &amp; video/television"/>
    <n v="4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375000"/>
    <n v="11621"/>
    <x v="0"/>
    <s v="US"/>
    <s v="USD"/>
    <n v="1405615846"/>
    <n v="1403023846"/>
    <b v="0"/>
    <n v="52"/>
    <b v="1"/>
    <s v="film &amp; video/television"/>
    <n v="3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72625"/>
    <n v="3289"/>
    <x v="0"/>
    <s v="US"/>
    <s v="USD"/>
    <n v="1396648800"/>
    <n v="1395407445"/>
    <b v="0"/>
    <n v="117"/>
    <b v="1"/>
    <s v="film &amp; video/television"/>
    <n v="1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350000"/>
    <n v="10100"/>
    <x v="0"/>
    <s v="US"/>
    <s v="USD"/>
    <n v="1451063221"/>
    <n v="1448471221"/>
    <b v="0"/>
    <n v="52"/>
    <b v="1"/>
    <s v="film &amp; video/television"/>
    <n v="3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350000"/>
    <n v="11090"/>
    <x v="0"/>
    <s v="US"/>
    <s v="USD"/>
    <n v="1464390916"/>
    <n v="1462576516"/>
    <b v="0"/>
    <n v="86"/>
    <b v="1"/>
    <s v="film &amp; video/television"/>
    <n v="3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320000"/>
    <n v="8581"/>
    <x v="0"/>
    <s v="GB"/>
    <s v="GBP"/>
    <n v="1433779200"/>
    <n v="1432559424"/>
    <b v="0"/>
    <n v="174"/>
    <b v="1"/>
    <s v="film &amp; video/television"/>
    <n v="3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300000"/>
    <n v="15285"/>
    <x v="0"/>
    <s v="US"/>
    <s v="USD"/>
    <n v="1429991962"/>
    <n v="1427399962"/>
    <b v="0"/>
    <n v="69"/>
    <b v="1"/>
    <s v="film &amp; video/television"/>
    <n v="5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300000"/>
    <n v="10291"/>
    <x v="0"/>
    <s v="US"/>
    <s v="USD"/>
    <n v="1416423172"/>
    <n v="1413827572"/>
    <b v="0"/>
    <n v="75"/>
    <b v="1"/>
    <s v="film &amp; video/television"/>
    <n v="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300000"/>
    <n v="20025.14"/>
    <x v="0"/>
    <s v="US"/>
    <s v="USD"/>
    <n v="1442264400"/>
    <n v="1439530776"/>
    <b v="0"/>
    <n v="33"/>
    <b v="1"/>
    <s v="film &amp; video/television"/>
    <n v="7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300000"/>
    <n v="4648.33"/>
    <x v="0"/>
    <s v="GB"/>
    <s v="GBP"/>
    <n v="1395532800"/>
    <n v="1393882717"/>
    <b v="0"/>
    <n v="108"/>
    <b v="1"/>
    <s v="film &amp; video/shorts"/>
    <n v="2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300000"/>
    <n v="7415"/>
    <x v="0"/>
    <s v="US"/>
    <s v="USD"/>
    <n v="1370547157"/>
    <n v="1368646357"/>
    <b v="0"/>
    <n v="23"/>
    <b v="1"/>
    <s v="film &amp; video/shorts"/>
    <n v="2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280000"/>
    <n v="4642"/>
    <x v="0"/>
    <s v="US"/>
    <s v="USD"/>
    <n v="1362337878"/>
    <n v="1360177878"/>
    <b v="0"/>
    <n v="48"/>
    <b v="1"/>
    <s v="film &amp; video/shorts"/>
    <n v="2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61962"/>
    <n v="2270.37"/>
    <x v="0"/>
    <s v="US"/>
    <s v="USD"/>
    <n v="1388206740"/>
    <n v="1386194013"/>
    <b v="0"/>
    <n v="64"/>
    <b v="1"/>
    <s v="film &amp; video/shorts"/>
    <n v="1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250000"/>
    <n v="2080"/>
    <x v="0"/>
    <s v="US"/>
    <s v="USD"/>
    <n v="1373243181"/>
    <n v="1370651181"/>
    <b v="0"/>
    <n v="24"/>
    <b v="1"/>
    <s v="film &amp; video/shorts"/>
    <n v="1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250000"/>
    <n v="7527"/>
    <x v="0"/>
    <s v="CA"/>
    <s v="CAD"/>
    <n v="1407736740"/>
    <n v="1405453354"/>
    <b v="0"/>
    <n v="57"/>
    <b v="1"/>
    <s v="film &amp; video/shorts"/>
    <n v="3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50000"/>
    <n v="2372"/>
    <x v="0"/>
    <s v="US"/>
    <s v="USD"/>
    <n v="1468873420"/>
    <n v="1466281420"/>
    <b v="0"/>
    <n v="26"/>
    <b v="1"/>
    <s v="film &amp; video/shorts"/>
    <n v="1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50000"/>
    <n v="2325"/>
    <x v="0"/>
    <s v="US"/>
    <s v="USD"/>
    <n v="1342360804"/>
    <n v="1339768804"/>
    <b v="0"/>
    <n v="20"/>
    <b v="1"/>
    <s v="film &amp; video/shorts"/>
    <n v="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250000"/>
    <n v="763"/>
    <x v="0"/>
    <s v="GB"/>
    <s v="GBP"/>
    <n v="1393162791"/>
    <n v="1390570791"/>
    <b v="0"/>
    <n v="36"/>
    <b v="1"/>
    <s v="film &amp; video/shorts"/>
    <n v="0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250000"/>
    <n v="11094.23"/>
    <x v="0"/>
    <s v="US"/>
    <s v="USD"/>
    <n v="1317538740"/>
    <n v="1314765025"/>
    <b v="0"/>
    <n v="178"/>
    <b v="1"/>
    <s v="film &amp; video/shorts"/>
    <n v="4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250000"/>
    <n v="636"/>
    <x v="0"/>
    <s v="US"/>
    <s v="USD"/>
    <n v="1315171845"/>
    <n v="1309987845"/>
    <b v="0"/>
    <n v="17"/>
    <b v="1"/>
    <s v="film &amp; video/shorts"/>
    <n v="0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250000"/>
    <n v="2231"/>
    <x v="0"/>
    <s v="US"/>
    <s v="USD"/>
    <n v="1338186657"/>
    <n v="1333002657"/>
    <b v="0"/>
    <n v="32"/>
    <b v="1"/>
    <s v="film &amp; video/shorts"/>
    <n v="1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50000"/>
    <n v="2385"/>
    <x v="0"/>
    <s v="US"/>
    <s v="USD"/>
    <n v="1352937600"/>
    <n v="1351210481"/>
    <b v="0"/>
    <n v="41"/>
    <b v="1"/>
    <s v="film &amp; video/shorts"/>
    <n v="1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250000"/>
    <n v="900"/>
    <x v="0"/>
    <s v="US"/>
    <s v="USD"/>
    <n v="1304395140"/>
    <n v="1297620584"/>
    <b v="0"/>
    <n v="18"/>
    <b v="1"/>
    <s v="film &amp; video/shorts"/>
    <n v="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240000"/>
    <n v="564.66"/>
    <x v="0"/>
    <s v="FR"/>
    <s v="EUR"/>
    <n v="1453376495"/>
    <n v="1450784495"/>
    <b v="0"/>
    <n v="29"/>
    <b v="1"/>
    <s v="film &amp; video/shorts"/>
    <n v="0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225000"/>
    <n v="4040"/>
    <x v="0"/>
    <s v="US"/>
    <s v="USD"/>
    <n v="1366693272"/>
    <n v="1364101272"/>
    <b v="0"/>
    <n v="47"/>
    <b v="1"/>
    <s v="film &amp; video/shorts"/>
    <n v="2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220000"/>
    <n v="460"/>
    <x v="0"/>
    <s v="US"/>
    <s v="USD"/>
    <n v="1325007358"/>
    <n v="1319819758"/>
    <b v="0"/>
    <n v="15"/>
    <b v="1"/>
    <s v="film &amp; video/shorts"/>
    <n v="0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220000"/>
    <n v="1570"/>
    <x v="0"/>
    <s v="US"/>
    <s v="USD"/>
    <n v="1337569140"/>
    <n v="1332991717"/>
    <b v="0"/>
    <n v="26"/>
    <b v="1"/>
    <s v="film &amp; video/shorts"/>
    <n v="1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200000"/>
    <n v="1351"/>
    <x v="0"/>
    <s v="FR"/>
    <s v="EUR"/>
    <n v="1472751121"/>
    <n v="1471887121"/>
    <b v="0"/>
    <n v="35"/>
    <b v="1"/>
    <s v="film &amp; video/shorts"/>
    <n v="1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200000"/>
    <n v="1651"/>
    <x v="0"/>
    <s v="GB"/>
    <s v="GBP"/>
    <n v="1398451093"/>
    <n v="1395859093"/>
    <b v="0"/>
    <n v="41"/>
    <b v="1"/>
    <s v="film &amp; video/shorts"/>
    <n v="1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200000"/>
    <n v="12870"/>
    <x v="0"/>
    <s v="US"/>
    <s v="USD"/>
    <n v="1386640856"/>
    <n v="1383616856"/>
    <b v="0"/>
    <n v="47"/>
    <b v="1"/>
    <s v="film &amp; video/shorts"/>
    <n v="6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200000"/>
    <n v="1485"/>
    <x v="0"/>
    <s v="US"/>
    <s v="USD"/>
    <n v="1342234920"/>
    <n v="1341892127"/>
    <b v="0"/>
    <n v="28"/>
    <b v="1"/>
    <s v="film &amp; video/shorts"/>
    <n v="1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200000"/>
    <n v="4000.5"/>
    <x v="0"/>
    <s v="US"/>
    <s v="USD"/>
    <n v="1318189261"/>
    <n v="1315597261"/>
    <b v="0"/>
    <n v="100"/>
    <b v="1"/>
    <s v="film &amp; video/shorts"/>
    <n v="2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000"/>
    <n v="205"/>
    <x v="0"/>
    <s v="GB"/>
    <s v="GBP"/>
    <n v="1424604600"/>
    <n v="1423320389"/>
    <b v="0"/>
    <n v="13"/>
    <b v="1"/>
    <s v="film &amp; video/shorts"/>
    <n v="0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200000"/>
    <n v="500"/>
    <x v="0"/>
    <s v="US"/>
    <s v="USD"/>
    <n v="1305483086"/>
    <n v="1302891086"/>
    <b v="0"/>
    <n v="7"/>
    <b v="1"/>
    <s v="film &amp; video/shorts"/>
    <n v="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200000"/>
    <n v="1506"/>
    <x v="0"/>
    <s v="US"/>
    <s v="USD"/>
    <n v="1316746837"/>
    <n v="1314154837"/>
    <b v="0"/>
    <n v="21"/>
    <b v="1"/>
    <s v="film &amp; video/shorts"/>
    <n v="1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200000"/>
    <n v="6388"/>
    <x v="0"/>
    <s v="FR"/>
    <s v="EUR"/>
    <n v="1451226045"/>
    <n v="1444828845"/>
    <b v="0"/>
    <n v="17"/>
    <b v="1"/>
    <s v="film &amp; video/shorts"/>
    <n v="3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00000"/>
    <n v="2615"/>
    <x v="0"/>
    <s v="US"/>
    <s v="USD"/>
    <n v="1275529260"/>
    <n v="1274705803"/>
    <b v="0"/>
    <n v="25"/>
    <b v="1"/>
    <s v="film &amp; video/shorts"/>
    <n v="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200000"/>
    <n v="3600"/>
    <x v="0"/>
    <s v="US"/>
    <s v="USD"/>
    <n v="1403452131"/>
    <n v="1401205731"/>
    <b v="0"/>
    <n v="60"/>
    <b v="1"/>
    <s v="film &amp; video/shorts"/>
    <n v="2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200000"/>
    <n v="6904"/>
    <x v="0"/>
    <s v="US"/>
    <s v="USD"/>
    <n v="1370196192"/>
    <n v="1368036192"/>
    <b v="0"/>
    <n v="56"/>
    <b v="1"/>
    <s v="film &amp; video/shorts"/>
    <n v="3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200000"/>
    <n v="502"/>
    <x v="0"/>
    <s v="US"/>
    <s v="USD"/>
    <n v="1310454499"/>
    <n v="1307862499"/>
    <b v="0"/>
    <n v="16"/>
    <b v="1"/>
    <s v="film &amp; video/shorts"/>
    <n v="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200000"/>
    <n v="3600"/>
    <x v="0"/>
    <s v="US"/>
    <s v="USD"/>
    <n v="1305625164"/>
    <n v="1300354764"/>
    <b v="0"/>
    <n v="46"/>
    <b v="1"/>
    <s v="film &amp; video/shorts"/>
    <n v="2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200000"/>
    <n v="5260"/>
    <x v="0"/>
    <s v="CA"/>
    <s v="CAD"/>
    <n v="1485936000"/>
    <n v="1481949983"/>
    <b v="0"/>
    <n v="43"/>
    <b v="1"/>
    <s v="film &amp; video/shorts"/>
    <n v="3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200000"/>
    <n v="1106"/>
    <x v="0"/>
    <s v="US"/>
    <s v="USD"/>
    <n v="1341349200"/>
    <n v="1338928537"/>
    <b v="0"/>
    <n v="15"/>
    <b v="1"/>
    <s v="film &amp; video/shorts"/>
    <n v="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00000"/>
    <n v="260"/>
    <x v="0"/>
    <s v="GB"/>
    <s v="GBP"/>
    <n v="1396890822"/>
    <n v="1395162822"/>
    <b v="0"/>
    <n v="12"/>
    <b v="1"/>
    <s v="film &amp; video/shorts"/>
    <n v="0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198000"/>
    <n v="460"/>
    <x v="0"/>
    <s v="US"/>
    <s v="USD"/>
    <n v="1330214841"/>
    <n v="1327622841"/>
    <b v="0"/>
    <n v="21"/>
    <b v="1"/>
    <s v="film &amp; video/shorts"/>
    <n v="0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80000"/>
    <n v="1720"/>
    <x v="0"/>
    <s v="US"/>
    <s v="USD"/>
    <n v="1280631600"/>
    <n v="1274889241"/>
    <b v="0"/>
    <n v="34"/>
    <b v="1"/>
    <s v="film &amp; video/shorts"/>
    <n v="1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180000"/>
    <n v="425"/>
    <x v="0"/>
    <s v="US"/>
    <s v="USD"/>
    <n v="1310440482"/>
    <n v="1307848482"/>
    <b v="0"/>
    <n v="8"/>
    <b v="1"/>
    <s v="film &amp; video/shorts"/>
    <n v="0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180000"/>
    <n v="3400"/>
    <x v="0"/>
    <s v="US"/>
    <s v="USD"/>
    <n v="1354923000"/>
    <n v="1351796674"/>
    <b v="0"/>
    <n v="60"/>
    <b v="1"/>
    <s v="film &amp; video/shorts"/>
    <n v="2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80000"/>
    <n v="1590.29"/>
    <x v="0"/>
    <s v="US"/>
    <s v="USD"/>
    <n v="1390426799"/>
    <n v="1387834799"/>
    <b v="0"/>
    <n v="39"/>
    <b v="1"/>
    <s v="film &amp; video/shorts"/>
    <n v="1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180000"/>
    <n v="5000"/>
    <x v="0"/>
    <s v="US"/>
    <s v="USD"/>
    <n v="1352055886"/>
    <n v="1350324286"/>
    <b v="0"/>
    <n v="26"/>
    <b v="1"/>
    <s v="film &amp; video/shorts"/>
    <n v="3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179000"/>
    <n v="3500"/>
    <x v="0"/>
    <s v="US"/>
    <s v="USD"/>
    <n v="1359052710"/>
    <n v="1356979110"/>
    <b v="0"/>
    <n v="35"/>
    <b v="1"/>
    <s v="film &amp; video/shorts"/>
    <n v="2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175000"/>
    <n v="7665"/>
    <x v="0"/>
    <s v="US"/>
    <s v="USD"/>
    <n v="1293073733"/>
    <n v="1290481733"/>
    <b v="0"/>
    <n v="65"/>
    <b v="1"/>
    <s v="film &amp; video/shorts"/>
    <n v="4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75000"/>
    <n v="1367"/>
    <x v="0"/>
    <s v="GB"/>
    <s v="GBP"/>
    <n v="1394220030"/>
    <n v="1392232830"/>
    <b v="0"/>
    <n v="49"/>
    <b v="1"/>
    <s v="film &amp; video/shorts"/>
    <n v="1"/>
    <n v="27.9"/>
    <x v="0"/>
    <s v="shorts"/>
    <x v="103"/>
    <d v="2014-03-07T19:20:30"/>
  </r>
  <r>
    <n v="104"/>
    <s v="Good 'Ol Trumpet"/>
    <s v="UCF short film about an old man, his love for music, and his misplaced trumpet.  "/>
    <n v="175000"/>
    <n v="600"/>
    <x v="0"/>
    <s v="US"/>
    <s v="USD"/>
    <n v="1301792400"/>
    <n v="1299775266"/>
    <b v="0"/>
    <n v="10"/>
    <b v="1"/>
    <s v="film &amp; video/shorts"/>
    <n v="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172889"/>
    <n v="2363"/>
    <x v="0"/>
    <s v="US"/>
    <s v="USD"/>
    <n v="1463184000"/>
    <n v="1461605020"/>
    <b v="0"/>
    <n v="60"/>
    <b v="1"/>
    <s v="film &amp; video/shorts"/>
    <n v="1"/>
    <n v="39.380000000000003"/>
    <x v="0"/>
    <s v="shorts"/>
    <x v="105"/>
    <d v="2016-05-14T00:00:00"/>
  </r>
  <r>
    <n v="106"/>
    <s v="LOST WEEKEND"/>
    <s v="A Boy. A Girl. A Car. A Serial Killer."/>
    <n v="160000"/>
    <n v="5025"/>
    <x v="0"/>
    <s v="US"/>
    <s v="USD"/>
    <n v="1333391901"/>
    <n v="1332182301"/>
    <b v="0"/>
    <n v="27"/>
    <b v="1"/>
    <s v="film &amp; video/shorts"/>
    <n v="3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160000"/>
    <n v="7685"/>
    <x v="0"/>
    <s v="US"/>
    <s v="USD"/>
    <n v="1303688087"/>
    <n v="1301787287"/>
    <b v="0"/>
    <n v="69"/>
    <b v="1"/>
    <s v="film &amp; video/shorts"/>
    <n v="5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00"/>
    <n v="3700"/>
    <x v="0"/>
    <s v="US"/>
    <s v="USD"/>
    <n v="1370011370"/>
    <n v="1364827370"/>
    <b v="0"/>
    <n v="47"/>
    <b v="1"/>
    <s v="film &amp; video/shorts"/>
    <n v="2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50000"/>
    <n v="2195"/>
    <x v="0"/>
    <s v="US"/>
    <s v="USD"/>
    <n v="1298680630"/>
    <n v="1296088630"/>
    <b v="0"/>
    <n v="47"/>
    <b v="1"/>
    <s v="film &amp; video/shorts"/>
    <n v="1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50000"/>
    <n v="1700"/>
    <x v="0"/>
    <s v="US"/>
    <s v="USD"/>
    <n v="1384408740"/>
    <n v="1381445253"/>
    <b v="0"/>
    <n v="26"/>
    <b v="1"/>
    <s v="film &amp; video/shorts"/>
    <n v="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150000"/>
    <n v="5410"/>
    <x v="0"/>
    <s v="AU"/>
    <s v="AUD"/>
    <n v="1433059187"/>
    <n v="1430467187"/>
    <b v="0"/>
    <n v="53"/>
    <b v="1"/>
    <s v="film &amp; video/shorts"/>
    <n v="4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150000"/>
    <n v="5200"/>
    <x v="0"/>
    <s v="US"/>
    <s v="USD"/>
    <n v="1397354400"/>
    <n v="1395277318"/>
    <b v="0"/>
    <n v="81"/>
    <b v="1"/>
    <s v="film &amp; video/shorts"/>
    <n v="3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150000"/>
    <n v="7050"/>
    <x v="0"/>
    <s v="US"/>
    <s v="USD"/>
    <n v="1312642800"/>
    <n v="1311963128"/>
    <b v="0"/>
    <n v="78"/>
    <b v="1"/>
    <s v="film &amp; video/shorts"/>
    <n v="5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150000"/>
    <n v="3100"/>
    <x v="0"/>
    <s v="US"/>
    <s v="USD"/>
    <n v="1326436488"/>
    <n v="1321252488"/>
    <b v="0"/>
    <n v="35"/>
    <b v="1"/>
    <s v="film &amp; video/shorts"/>
    <n v="2"/>
    <n v="88.57"/>
    <x v="0"/>
    <s v="shorts"/>
    <x v="114"/>
    <d v="2012-01-13T06:34:48"/>
  </r>
  <r>
    <n v="115"/>
    <s v="The World's Greatest Lover"/>
    <s v="Never judge a book (or a lover) by their cover."/>
    <n v="150000"/>
    <n v="632"/>
    <x v="0"/>
    <s v="US"/>
    <s v="USD"/>
    <n v="1328377444"/>
    <n v="1326217444"/>
    <b v="0"/>
    <n v="22"/>
    <b v="1"/>
    <s v="film &amp; video/shorts"/>
    <n v="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150000"/>
    <n v="3978"/>
    <x v="0"/>
    <s v="US"/>
    <s v="USD"/>
    <n v="1302260155"/>
    <n v="1298289355"/>
    <b v="0"/>
    <n v="57"/>
    <b v="1"/>
    <s v="film &amp; video/shorts"/>
    <n v="3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150000"/>
    <n v="4522.22"/>
    <x v="0"/>
    <s v="US"/>
    <s v="USD"/>
    <n v="1276110000"/>
    <n v="1268337744"/>
    <b v="0"/>
    <n v="27"/>
    <b v="1"/>
    <s v="film &amp; video/shorts"/>
    <n v="3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150000"/>
    <n v="5651.58"/>
    <x v="0"/>
    <s v="US"/>
    <s v="USD"/>
    <n v="1311902236"/>
    <n v="1309310236"/>
    <b v="0"/>
    <n v="39"/>
    <b v="1"/>
    <s v="film &amp; video/shorts"/>
    <n v="4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150000"/>
    <n v="3398.1"/>
    <x v="0"/>
    <s v="US"/>
    <s v="USD"/>
    <n v="1313276400"/>
    <n v="1310693986"/>
    <b v="0"/>
    <n v="37"/>
    <b v="1"/>
    <s v="film &amp; video/shorts"/>
    <n v="2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15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150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5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150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150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150000"/>
    <n v="70"/>
    <x v="1"/>
    <s v="CA"/>
    <s v="CAD"/>
    <n v="1486165880"/>
    <n v="1480981880"/>
    <b v="0"/>
    <n v="6"/>
    <b v="0"/>
    <s v="film &amp; video/science fiction"/>
    <n v="0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140000"/>
    <n v="1387"/>
    <x v="1"/>
    <s v="US"/>
    <s v="USD"/>
    <n v="1433988000"/>
    <n v="1431353337"/>
    <b v="0"/>
    <n v="13"/>
    <b v="0"/>
    <s v="film &amp; video/science fiction"/>
    <n v="1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133800"/>
    <n v="190"/>
    <x v="1"/>
    <s v="US"/>
    <s v="USD"/>
    <n v="1428069541"/>
    <n v="1425481141"/>
    <b v="0"/>
    <n v="4"/>
    <b v="0"/>
    <s v="film &amp; video/science fiction"/>
    <n v="0"/>
    <n v="47.5"/>
    <x v="0"/>
    <s v="science fiction"/>
    <x v="127"/>
    <d v="2015-04-03T13:59:01"/>
  </r>
  <r>
    <n v="128"/>
    <s v="Ralphi3 (Canceled)"/>
    <s v="A Science Fiction film filled with entertainment and Excitement"/>
    <n v="133000"/>
    <n v="1867"/>
    <x v="1"/>
    <s v="US"/>
    <s v="USD"/>
    <n v="1476941293"/>
    <n v="1473917293"/>
    <b v="0"/>
    <n v="6"/>
    <b v="0"/>
    <s v="film &amp; video/science fiction"/>
    <n v="1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13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1300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300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126000"/>
    <n v="7655"/>
    <x v="1"/>
    <s v="US"/>
    <s v="USD"/>
    <n v="1415392207"/>
    <n v="1411500607"/>
    <b v="0"/>
    <n v="81"/>
    <b v="0"/>
    <s v="film &amp; video/science fiction"/>
    <n v="6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125000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12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125000"/>
    <n v="403"/>
    <x v="1"/>
    <s v="US"/>
    <s v="USD"/>
    <n v="1404241200"/>
    <n v="1401354597"/>
    <b v="0"/>
    <n v="5"/>
    <b v="0"/>
    <s v="film &amp; video/science fiction"/>
    <n v="0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125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12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25000"/>
    <n v="4712"/>
    <x v="1"/>
    <s v="US"/>
    <s v="USD"/>
    <n v="1438405140"/>
    <n v="1435731041"/>
    <b v="0"/>
    <n v="58"/>
    <b v="0"/>
    <s v="film &amp; video/science fiction"/>
    <n v="4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125000"/>
    <n v="500"/>
    <x v="1"/>
    <s v="US"/>
    <s v="USD"/>
    <n v="1436738772"/>
    <n v="1435874772"/>
    <b v="0"/>
    <n v="1"/>
    <b v="0"/>
    <s v="film &amp; video/science fiction"/>
    <n v="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124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0"/>
    <n v="1293"/>
    <x v="1"/>
    <s v="US"/>
    <s v="USD"/>
    <n v="1433043623"/>
    <n v="1429155623"/>
    <b v="0"/>
    <n v="28"/>
    <b v="0"/>
    <s v="film &amp; video/science fiction"/>
    <n v="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117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1160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115250"/>
    <n v="2070"/>
    <x v="1"/>
    <s v="CA"/>
    <s v="CAD"/>
    <n v="1428945472"/>
    <n v="1423765072"/>
    <b v="0"/>
    <n v="37"/>
    <b v="0"/>
    <s v="film &amp; video/science fiction"/>
    <n v="2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110000"/>
    <n v="338"/>
    <x v="1"/>
    <s v="US"/>
    <s v="USD"/>
    <n v="1439298052"/>
    <n v="1436965252"/>
    <b v="0"/>
    <n v="9"/>
    <b v="0"/>
    <s v="film &amp; video/science fiction"/>
    <n v="0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110000"/>
    <n v="115"/>
    <x v="1"/>
    <s v="US"/>
    <s v="USD"/>
    <n v="1484698998"/>
    <n v="1479514998"/>
    <b v="0"/>
    <n v="3"/>
    <b v="0"/>
    <s v="film &amp; video/science fiction"/>
    <n v="0"/>
    <n v="38.33"/>
    <x v="0"/>
    <s v="science fiction"/>
    <x v="146"/>
    <d v="2017-01-18T00:23:18"/>
  </r>
  <r>
    <n v="147"/>
    <s v="Consumed (Static Air) (Canceled)"/>
    <s v="Film makers catch live footage beyond their wildest dreams."/>
    <n v="110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11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10000"/>
    <n v="92"/>
    <x v="1"/>
    <s v="US"/>
    <s v="USD"/>
    <n v="1419494400"/>
    <n v="1416888470"/>
    <b v="0"/>
    <n v="6"/>
    <b v="0"/>
    <s v="film &amp; video/science fiction"/>
    <n v="0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10000"/>
    <n v="30112"/>
    <x v="1"/>
    <s v="US"/>
    <s v="USD"/>
    <n v="1432612382"/>
    <n v="1427428382"/>
    <b v="0"/>
    <n v="67"/>
    <b v="0"/>
    <s v="film &amp; video/science fiction"/>
    <n v="27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11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11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109225"/>
    <n v="359"/>
    <x v="1"/>
    <s v="US"/>
    <s v="USD"/>
    <n v="1417532644"/>
    <n v="1413900244"/>
    <b v="0"/>
    <n v="10"/>
    <b v="0"/>
    <s v="film &amp; video/science fiction"/>
    <n v="0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04219"/>
    <n v="40"/>
    <x v="1"/>
    <s v="US"/>
    <s v="USD"/>
    <n v="1433336895"/>
    <n v="1429621695"/>
    <b v="0"/>
    <n v="3"/>
    <b v="0"/>
    <s v="film &amp; video/science fiction"/>
    <n v="0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0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100000"/>
    <n v="1785"/>
    <x v="1"/>
    <s v="CA"/>
    <s v="CAD"/>
    <n v="1407034796"/>
    <n v="1401850796"/>
    <b v="0"/>
    <n v="15"/>
    <b v="0"/>
    <s v="film &amp; video/science fiction"/>
    <n v="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100000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100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1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100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10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100000"/>
    <n v="435"/>
    <x v="2"/>
    <s v="US"/>
    <s v="USD"/>
    <n v="1408232520"/>
    <n v="1405393356"/>
    <b v="0"/>
    <n v="10"/>
    <b v="0"/>
    <s v="film &amp; video/drama"/>
    <n v="0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1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0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00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100000"/>
    <n v="3000"/>
    <x v="2"/>
    <s v="US"/>
    <s v="USD"/>
    <n v="1484531362"/>
    <n v="1481939362"/>
    <b v="0"/>
    <n v="1"/>
    <b v="0"/>
    <s v="film &amp; video/drama"/>
    <n v="3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0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100000"/>
    <n v="325"/>
    <x v="2"/>
    <s v="US"/>
    <s v="USD"/>
    <n v="1426791770"/>
    <n v="1424203370"/>
    <b v="0"/>
    <n v="3"/>
    <b v="0"/>
    <s v="film &amp; video/drama"/>
    <n v="0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100000"/>
    <n v="560"/>
    <x v="2"/>
    <s v="GB"/>
    <s v="GBP"/>
    <n v="1413634059"/>
    <n v="1411042059"/>
    <b v="0"/>
    <n v="10"/>
    <b v="0"/>
    <s v="film &amp; video/drama"/>
    <n v="1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0"/>
    <n v="325"/>
    <x v="2"/>
    <s v="US"/>
    <s v="USD"/>
    <n v="1440912480"/>
    <n v="1438385283"/>
    <b v="0"/>
    <n v="10"/>
    <b v="0"/>
    <s v="film &amp; video/drama"/>
    <n v="0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10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100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0000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100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100000"/>
    <n v="1297"/>
    <x v="2"/>
    <s v="GB"/>
    <s v="GBP"/>
    <n v="1409337611"/>
    <n v="1407177611"/>
    <b v="0"/>
    <n v="26"/>
    <b v="0"/>
    <s v="film &amp; video/drama"/>
    <n v="1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000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100000"/>
    <n v="180"/>
    <x v="2"/>
    <s v="US"/>
    <s v="USD"/>
    <n v="1427155726"/>
    <n v="1425690526"/>
    <b v="0"/>
    <n v="7"/>
    <b v="0"/>
    <s v="film &amp; video/drama"/>
    <n v="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1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00"/>
    <n v="200"/>
    <x v="2"/>
    <s v="US"/>
    <s v="USD"/>
    <n v="1457056555"/>
    <n v="1454464555"/>
    <b v="0"/>
    <n v="2"/>
    <b v="0"/>
    <s v="film &amp; video/drama"/>
    <n v="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00000"/>
    <n v="401"/>
    <x v="2"/>
    <s v="GB"/>
    <s v="GBP"/>
    <n v="1428951600"/>
    <n v="1425512843"/>
    <b v="0"/>
    <n v="13"/>
    <b v="0"/>
    <s v="film &amp; video/drama"/>
    <n v="0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100000"/>
    <n v="722"/>
    <x v="2"/>
    <s v="GB"/>
    <s v="GBP"/>
    <n v="1434995295"/>
    <n v="1432403295"/>
    <b v="0"/>
    <n v="4"/>
    <b v="0"/>
    <s v="film &amp; video/drama"/>
    <n v="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00000"/>
    <n v="4482"/>
    <x v="2"/>
    <s v="GB"/>
    <s v="GBP"/>
    <n v="1417033610"/>
    <n v="1414438010"/>
    <b v="0"/>
    <n v="12"/>
    <b v="0"/>
    <s v="film &amp; video/drama"/>
    <n v="4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00000"/>
    <n v="51"/>
    <x v="2"/>
    <s v="CA"/>
    <s v="CAD"/>
    <n v="1409543940"/>
    <n v="1404586762"/>
    <b v="0"/>
    <n v="2"/>
    <b v="0"/>
    <s v="film &amp; video/drama"/>
    <n v="0"/>
    <n v="25.5"/>
    <x v="0"/>
    <s v="drama"/>
    <x v="184"/>
    <d v="2014-09-01T03:59:00"/>
  </r>
  <r>
    <n v="185"/>
    <s v="BLANK Short Movie"/>
    <s v="Love has no boundaries!"/>
    <n v="100000"/>
    <n v="2200"/>
    <x v="2"/>
    <s v="NO"/>
    <s v="NOK"/>
    <n v="1471557139"/>
    <n v="1468965139"/>
    <b v="0"/>
    <n v="10"/>
    <b v="0"/>
    <s v="film &amp; video/drama"/>
    <n v="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100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100000"/>
    <n v="800"/>
    <x v="2"/>
    <s v="US"/>
    <s v="USD"/>
    <n v="1437461940"/>
    <n v="1435383457"/>
    <b v="0"/>
    <n v="5"/>
    <b v="0"/>
    <s v="film &amp; video/drama"/>
    <n v="1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000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1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00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100000"/>
    <n v="250"/>
    <x v="2"/>
    <s v="AU"/>
    <s v="AUD"/>
    <n v="1443782138"/>
    <n v="1440326138"/>
    <b v="0"/>
    <n v="3"/>
    <b v="0"/>
    <s v="film &amp; video/drama"/>
    <n v="0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1000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1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100000"/>
    <n v="1465"/>
    <x v="2"/>
    <s v="GB"/>
    <s v="GBP"/>
    <n v="1444510800"/>
    <n v="1442062898"/>
    <b v="0"/>
    <n v="19"/>
    <b v="0"/>
    <s v="film &amp; video/drama"/>
    <n v="1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100000"/>
    <n v="262"/>
    <x v="2"/>
    <s v="GB"/>
    <s v="GBP"/>
    <n v="1487365200"/>
    <n v="1483734100"/>
    <b v="0"/>
    <n v="8"/>
    <b v="0"/>
    <s v="film &amp; video/drama"/>
    <n v="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100000"/>
    <n v="279"/>
    <x v="2"/>
    <s v="US"/>
    <s v="USD"/>
    <n v="1412500322"/>
    <n v="1409908322"/>
    <b v="0"/>
    <n v="6"/>
    <b v="0"/>
    <s v="film &amp; video/drama"/>
    <n v="0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100000"/>
    <n v="1571.55"/>
    <x v="2"/>
    <s v="US"/>
    <s v="USD"/>
    <n v="1410746403"/>
    <n v="1408154403"/>
    <b v="0"/>
    <n v="18"/>
    <b v="0"/>
    <s v="film &amp; video/drama"/>
    <n v="2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100000"/>
    <n v="380"/>
    <x v="2"/>
    <s v="US"/>
    <s v="USD"/>
    <n v="1423424329"/>
    <n v="1421696329"/>
    <b v="0"/>
    <n v="7"/>
    <b v="0"/>
    <s v="film &amp; video/drama"/>
    <n v="0"/>
    <n v="54.29"/>
    <x v="0"/>
    <s v="drama"/>
    <x v="201"/>
    <d v="2015-02-08T19:38:49"/>
  </r>
  <r>
    <n v="202"/>
    <s v="Modern Gangsters"/>
    <s v="new web series created by jonney terry"/>
    <n v="100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100000"/>
    <n v="746"/>
    <x v="2"/>
    <s v="GB"/>
    <s v="GBP"/>
    <n v="1422562864"/>
    <n v="1417378864"/>
    <b v="0"/>
    <n v="8"/>
    <b v="0"/>
    <s v="film &amp; video/drama"/>
    <n v="1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100000"/>
    <n v="152165"/>
    <x v="2"/>
    <s v="AU"/>
    <s v="AUD"/>
    <n v="1470319203"/>
    <n v="1467727203"/>
    <b v="0"/>
    <n v="1293"/>
    <b v="0"/>
    <s v="film &amp; video/drama"/>
    <n v="152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100000"/>
    <n v="1300"/>
    <x v="2"/>
    <s v="US"/>
    <s v="USD"/>
    <n v="1444144222"/>
    <n v="1441120222"/>
    <b v="0"/>
    <n v="17"/>
    <b v="0"/>
    <s v="film &amp; video/drama"/>
    <n v="1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000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00000"/>
    <n v="2130"/>
    <x v="2"/>
    <s v="CA"/>
    <s v="CAD"/>
    <n v="1420346638"/>
    <n v="1417754638"/>
    <b v="0"/>
    <n v="13"/>
    <b v="0"/>
    <s v="film &amp; video/drama"/>
    <n v="2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10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100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00000"/>
    <n v="3030"/>
    <x v="2"/>
    <s v="US"/>
    <s v="USD"/>
    <n v="1443675600"/>
    <n v="1441157592"/>
    <b v="0"/>
    <n v="33"/>
    <b v="0"/>
    <s v="film &amp; video/drama"/>
    <n v="3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100000"/>
    <n v="2230"/>
    <x v="2"/>
    <s v="US"/>
    <s v="USD"/>
    <n v="1442634617"/>
    <n v="1440042617"/>
    <b v="0"/>
    <n v="12"/>
    <b v="0"/>
    <s v="film &amp; video/drama"/>
    <n v="2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1000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10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000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1000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100000"/>
    <n v="27849.22"/>
    <x v="2"/>
    <s v="US"/>
    <s v="USD"/>
    <n v="1429740037"/>
    <n v="1425423637"/>
    <b v="0"/>
    <n v="84"/>
    <b v="0"/>
    <s v="film &amp; video/drama"/>
    <n v="28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99000"/>
    <n v="100"/>
    <x v="2"/>
    <s v="US"/>
    <s v="USD"/>
    <n v="1431702289"/>
    <n v="1426518289"/>
    <b v="0"/>
    <n v="1"/>
    <b v="0"/>
    <s v="film &amp; video/drama"/>
    <n v="0"/>
    <n v="100"/>
    <x v="0"/>
    <s v="drama"/>
    <x v="218"/>
    <d v="2015-05-15T15:04:49"/>
  </r>
  <r>
    <n v="219"/>
    <s v="True Colors"/>
    <s v="An hour-long pilot about a group of suburban LGBT teens coming of age in the early 90's."/>
    <n v="98000"/>
    <n v="8815"/>
    <x v="2"/>
    <s v="US"/>
    <s v="USD"/>
    <n v="1459493940"/>
    <n v="1456732225"/>
    <b v="0"/>
    <n v="76"/>
    <b v="0"/>
    <s v="film &amp; video/drama"/>
    <n v="9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98000"/>
    <n v="360"/>
    <x v="2"/>
    <s v="US"/>
    <s v="USD"/>
    <n v="1440101160"/>
    <n v="1436542030"/>
    <b v="0"/>
    <n v="3"/>
    <b v="0"/>
    <s v="film &amp; video/drama"/>
    <n v="0"/>
    <n v="120"/>
    <x v="0"/>
    <s v="drama"/>
    <x v="220"/>
    <d v="2015-08-20T20:06:00"/>
  </r>
  <r>
    <n v="221"/>
    <s v="Archetypes"/>
    <s v="Film about Schizophrenia with Surreal Twists!"/>
    <n v="97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95000"/>
    <n v="130"/>
    <x v="2"/>
    <s v="US"/>
    <s v="USD"/>
    <n v="1427423940"/>
    <n v="1422383318"/>
    <b v="0"/>
    <n v="2"/>
    <b v="0"/>
    <s v="film &amp; video/drama"/>
    <n v="0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95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95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94875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93500"/>
    <n v="250"/>
    <x v="2"/>
    <s v="GB"/>
    <s v="GBP"/>
    <n v="1433064540"/>
    <n v="1428854344"/>
    <b v="0"/>
    <n v="2"/>
    <b v="0"/>
    <s v="film &amp; video/drama"/>
    <n v="0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90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90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90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90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9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89200"/>
    <n v="110"/>
    <x v="2"/>
    <s v="GB"/>
    <s v="GBP"/>
    <n v="1425066546"/>
    <n v="1422474546"/>
    <b v="0"/>
    <n v="7"/>
    <b v="0"/>
    <s v="film &amp; video/drama"/>
    <n v="0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88888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88888"/>
    <n v="401"/>
    <x v="2"/>
    <s v="US"/>
    <s v="USD"/>
    <n v="1434847859"/>
    <n v="1431391859"/>
    <b v="0"/>
    <n v="5"/>
    <b v="0"/>
    <s v="film &amp; video/drama"/>
    <n v="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88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8635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8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85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85000"/>
    <n v="250"/>
    <x v="2"/>
    <s v="AU"/>
    <s v="AUD"/>
    <n v="1446984000"/>
    <n v="1445308730"/>
    <b v="0"/>
    <n v="5"/>
    <b v="0"/>
    <s v="film &amp; video/drama"/>
    <n v="0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85000"/>
    <n v="16145.12"/>
    <x v="0"/>
    <s v="US"/>
    <s v="USD"/>
    <n v="1367773211"/>
    <n v="1363885211"/>
    <b v="1"/>
    <n v="137"/>
    <b v="1"/>
    <s v="film &amp; video/documentary"/>
    <n v="19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85000"/>
    <n v="41000"/>
    <x v="0"/>
    <s v="US"/>
    <s v="USD"/>
    <n v="1419180304"/>
    <n v="1415292304"/>
    <b v="1"/>
    <n v="376"/>
    <b v="1"/>
    <s v="film &amp; video/documentary"/>
    <n v="48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85000"/>
    <n v="14750"/>
    <x v="0"/>
    <s v="US"/>
    <s v="USD"/>
    <n v="1324381790"/>
    <n v="1321357790"/>
    <b v="1"/>
    <n v="202"/>
    <b v="1"/>
    <s v="film &amp; video/documentary"/>
    <n v="17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82000"/>
    <n v="25648"/>
    <x v="0"/>
    <s v="US"/>
    <s v="USD"/>
    <n v="1393031304"/>
    <n v="1390439304"/>
    <b v="1"/>
    <n v="328"/>
    <b v="1"/>
    <s v="film &amp; video/documentary"/>
    <n v="31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80000"/>
    <n v="3981.5"/>
    <x v="0"/>
    <s v="US"/>
    <s v="USD"/>
    <n v="1268723160"/>
    <n v="1265269559"/>
    <b v="1"/>
    <n v="84"/>
    <b v="1"/>
    <s v="film &amp; video/documentary"/>
    <n v="5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80000"/>
    <n v="5186"/>
    <x v="0"/>
    <s v="US"/>
    <s v="USD"/>
    <n v="1345079785"/>
    <n v="1342487785"/>
    <b v="1"/>
    <n v="96"/>
    <b v="1"/>
    <s v="film &amp; video/documentary"/>
    <n v="6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80000"/>
    <n v="15273"/>
    <x v="0"/>
    <s v="US"/>
    <s v="USD"/>
    <n v="1292665405"/>
    <n v="1288341805"/>
    <b v="1"/>
    <n v="223"/>
    <b v="1"/>
    <s v="film &amp; video/documentary"/>
    <n v="19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80000"/>
    <n v="6705"/>
    <x v="0"/>
    <s v="US"/>
    <s v="USD"/>
    <n v="1287200340"/>
    <n v="1284042614"/>
    <b v="1"/>
    <n v="62"/>
    <b v="1"/>
    <s v="film &amp; video/documentary"/>
    <n v="8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0000"/>
    <n v="86133"/>
    <x v="0"/>
    <s v="US"/>
    <s v="USD"/>
    <n v="1325961309"/>
    <n v="1322073309"/>
    <b v="1"/>
    <n v="146"/>
    <b v="1"/>
    <s v="film &amp; video/documentary"/>
    <n v="108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80000"/>
    <n v="11292"/>
    <x v="0"/>
    <s v="US"/>
    <s v="USD"/>
    <n v="1282498800"/>
    <n v="1275603020"/>
    <b v="1"/>
    <n v="235"/>
    <b v="1"/>
    <s v="film &amp; video/documentary"/>
    <n v="14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80000"/>
    <n v="31675"/>
    <x v="0"/>
    <s v="US"/>
    <s v="USD"/>
    <n v="1370525691"/>
    <n v="1367933691"/>
    <b v="1"/>
    <n v="437"/>
    <b v="1"/>
    <s v="film &amp; video/documentary"/>
    <n v="40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80000"/>
    <n v="4395"/>
    <x v="0"/>
    <s v="US"/>
    <s v="USD"/>
    <n v="1337194800"/>
    <n v="1334429646"/>
    <b v="1"/>
    <n v="77"/>
    <b v="1"/>
    <s v="film &amp; video/documentary"/>
    <n v="5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80000"/>
    <n v="9228"/>
    <x v="0"/>
    <s v="US"/>
    <s v="USD"/>
    <n v="1275364740"/>
    <n v="1269878058"/>
    <b v="1"/>
    <n v="108"/>
    <b v="1"/>
    <s v="film &amp; video/documentary"/>
    <n v="12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80000"/>
    <n v="1511"/>
    <x v="0"/>
    <s v="US"/>
    <s v="USD"/>
    <n v="1329320235"/>
    <n v="1326728235"/>
    <b v="1"/>
    <n v="7"/>
    <b v="1"/>
    <s v="film &amp; video/documentary"/>
    <n v="2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80000"/>
    <n v="28067.34"/>
    <x v="0"/>
    <s v="US"/>
    <s v="USD"/>
    <n v="1445047200"/>
    <n v="1442443910"/>
    <b v="1"/>
    <n v="314"/>
    <b v="1"/>
    <s v="film &amp; video/documentary"/>
    <n v="35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0"/>
    <n v="8538.66"/>
    <x v="0"/>
    <s v="US"/>
    <s v="USD"/>
    <n v="1300275482"/>
    <n v="1297687082"/>
    <b v="1"/>
    <n v="188"/>
    <b v="1"/>
    <s v="film &amp; video/documentary"/>
    <n v="11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78000"/>
    <n v="18083"/>
    <x v="0"/>
    <s v="US"/>
    <s v="USD"/>
    <n v="1363458467"/>
    <n v="1360866467"/>
    <b v="1"/>
    <n v="275"/>
    <b v="1"/>
    <s v="film &amp; video/documentary"/>
    <n v="23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75000"/>
    <n v="37354.269999999997"/>
    <x v="0"/>
    <s v="US"/>
    <s v="USD"/>
    <n v="1463670162"/>
    <n v="1461078162"/>
    <b v="1"/>
    <n v="560"/>
    <b v="1"/>
    <s v="film &amp; video/documentary"/>
    <n v="50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75000"/>
    <n v="57342"/>
    <x v="0"/>
    <s v="US"/>
    <s v="USD"/>
    <n v="1308359666"/>
    <n v="1305767666"/>
    <b v="1"/>
    <n v="688"/>
    <b v="1"/>
    <s v="film &amp; video/documentary"/>
    <n v="76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75000"/>
    <n v="10640"/>
    <x v="0"/>
    <s v="US"/>
    <s v="USD"/>
    <n v="1279360740"/>
    <n v="1275415679"/>
    <b v="1"/>
    <n v="88"/>
    <b v="1"/>
    <s v="film &amp; video/documentary"/>
    <n v="14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75000"/>
    <n v="21480"/>
    <x v="0"/>
    <s v="US"/>
    <s v="USD"/>
    <n v="1339080900"/>
    <n v="1334783704"/>
    <b v="1"/>
    <n v="220"/>
    <b v="1"/>
    <s v="film &amp; video/documentary"/>
    <n v="29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75000"/>
    <n v="6000"/>
    <x v="0"/>
    <s v="US"/>
    <s v="USD"/>
    <n v="1298699828"/>
    <n v="1294811828"/>
    <b v="1"/>
    <n v="145"/>
    <b v="1"/>
    <s v="film &amp; video/documentary"/>
    <n v="8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75000"/>
    <n v="29520.27"/>
    <x v="0"/>
    <s v="US"/>
    <s v="USD"/>
    <n v="1348786494"/>
    <n v="1346194494"/>
    <b v="1"/>
    <n v="963"/>
    <b v="1"/>
    <s v="film &amp; video/documentary"/>
    <n v="39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75000"/>
    <n v="5910"/>
    <x v="0"/>
    <s v="US"/>
    <s v="USD"/>
    <n v="1336747995"/>
    <n v="1334155995"/>
    <b v="1"/>
    <n v="91"/>
    <b v="1"/>
    <s v="film &amp; video/documentary"/>
    <n v="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75000"/>
    <n v="5555"/>
    <x v="0"/>
    <s v="US"/>
    <s v="USD"/>
    <n v="1273522560"/>
    <n v="1269928430"/>
    <b v="1"/>
    <n v="58"/>
    <b v="1"/>
    <s v="film &amp; video/documentary"/>
    <n v="7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75000"/>
    <n v="1455"/>
    <x v="0"/>
    <s v="US"/>
    <s v="USD"/>
    <n v="1271994660"/>
    <n v="1264565507"/>
    <b v="1"/>
    <n v="36"/>
    <b v="1"/>
    <s v="film &amp; video/documentary"/>
    <n v="2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75000"/>
    <n v="12965.44"/>
    <x v="0"/>
    <s v="GB"/>
    <s v="GBP"/>
    <n v="1403693499"/>
    <n v="1401101499"/>
    <b v="1"/>
    <n v="165"/>
    <b v="1"/>
    <s v="film &amp; video/documentary"/>
    <n v="17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75000"/>
    <n v="5570"/>
    <x v="0"/>
    <s v="US"/>
    <s v="USD"/>
    <n v="1320640778"/>
    <n v="1316749178"/>
    <b v="1"/>
    <n v="111"/>
    <b v="1"/>
    <s v="film &amp; video/documentary"/>
    <n v="7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75000"/>
    <n v="147233.76999999999"/>
    <x v="0"/>
    <s v="AU"/>
    <s v="AUD"/>
    <n v="1487738622"/>
    <n v="1485146622"/>
    <b v="1"/>
    <n v="1596"/>
    <b v="1"/>
    <s v="film &amp; video/documentary"/>
    <n v="196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75000"/>
    <n v="3510"/>
    <x v="0"/>
    <s v="US"/>
    <s v="USD"/>
    <n v="1306296000"/>
    <n v="1301950070"/>
    <b v="1"/>
    <n v="61"/>
    <b v="1"/>
    <s v="film &amp; video/documentary"/>
    <n v="5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75000"/>
    <n v="31404"/>
    <x v="0"/>
    <s v="US"/>
    <s v="USD"/>
    <n v="1388649600"/>
    <n v="1386123861"/>
    <b v="1"/>
    <n v="287"/>
    <b v="1"/>
    <s v="film &amp; video/documentary"/>
    <n v="42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75000"/>
    <n v="5323.01"/>
    <x v="0"/>
    <s v="US"/>
    <s v="USD"/>
    <n v="1272480540"/>
    <n v="1267220191"/>
    <b v="1"/>
    <n v="65"/>
    <b v="1"/>
    <s v="film &amp; video/documentary"/>
    <n v="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75000"/>
    <n v="5388.79"/>
    <x v="0"/>
    <s v="US"/>
    <s v="USD"/>
    <n v="1309694266"/>
    <n v="1307102266"/>
    <b v="1"/>
    <n v="118"/>
    <b v="1"/>
    <s v="film &amp; video/documentary"/>
    <n v="7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75000"/>
    <n v="6240"/>
    <x v="0"/>
    <s v="US"/>
    <s v="USD"/>
    <n v="1333609140"/>
    <n v="1330638829"/>
    <b v="1"/>
    <n v="113"/>
    <b v="1"/>
    <s v="film &amp; video/documentary"/>
    <n v="8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75000"/>
    <n v="21679"/>
    <x v="0"/>
    <s v="US"/>
    <s v="USD"/>
    <n v="1352511966"/>
    <n v="1349916366"/>
    <b v="1"/>
    <n v="332"/>
    <b v="1"/>
    <s v="film &amp; video/documentary"/>
    <n v="29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75000"/>
    <n v="5904"/>
    <x v="0"/>
    <s v="US"/>
    <s v="USD"/>
    <n v="1335574674"/>
    <n v="1330394274"/>
    <b v="1"/>
    <n v="62"/>
    <b v="1"/>
    <s v="film &amp; video/documentary"/>
    <n v="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74997"/>
    <n v="71748"/>
    <x v="0"/>
    <s v="US"/>
    <s v="USD"/>
    <n v="1432416219"/>
    <n v="1429824219"/>
    <b v="1"/>
    <n v="951"/>
    <b v="1"/>
    <s v="film &amp; video/documentary"/>
    <n v="96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71764"/>
    <n v="40594"/>
    <x v="0"/>
    <s v="US"/>
    <s v="USD"/>
    <n v="1350003539"/>
    <n v="1347411539"/>
    <b v="1"/>
    <n v="415"/>
    <b v="1"/>
    <s v="film &amp; video/documentary"/>
    <n v="57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71500"/>
    <n v="26744.11"/>
    <x v="0"/>
    <s v="US"/>
    <s v="USD"/>
    <n v="1488160860"/>
    <n v="1485237096"/>
    <b v="1"/>
    <n v="305"/>
    <b v="1"/>
    <s v="film &amp; video/documentary"/>
    <n v="3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0000"/>
    <n v="117108"/>
    <x v="0"/>
    <s v="US"/>
    <s v="USD"/>
    <n v="1401459035"/>
    <n v="1397571035"/>
    <b v="1"/>
    <n v="2139"/>
    <b v="1"/>
    <s v="film &amp; video/documentary"/>
    <n v="167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70000"/>
    <n v="6632.32"/>
    <x v="0"/>
    <s v="US"/>
    <s v="USD"/>
    <n v="1249932360"/>
    <n v="1242532513"/>
    <b v="1"/>
    <n v="79"/>
    <b v="1"/>
    <s v="film &amp; video/documentary"/>
    <n v="9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70000"/>
    <n v="45535"/>
    <x v="0"/>
    <s v="US"/>
    <s v="USD"/>
    <n v="1266876000"/>
    <n v="1263679492"/>
    <b v="1"/>
    <n v="179"/>
    <b v="1"/>
    <s v="film &amp; video/documentary"/>
    <n v="65"/>
    <n v="254.39"/>
    <x v="0"/>
    <s v="documentary"/>
    <x v="282"/>
    <d v="2010-02-22T22:00:00"/>
  </r>
  <r>
    <n v="283"/>
    <s v="SOLE SURVIVOR"/>
    <s v="What is the impact of survivorship on the human condition?"/>
    <n v="70000"/>
    <n v="20569.05"/>
    <x v="0"/>
    <s v="US"/>
    <s v="USD"/>
    <n v="1306904340"/>
    <n v="1305219744"/>
    <b v="1"/>
    <n v="202"/>
    <b v="1"/>
    <s v="film &amp; video/documentary"/>
    <n v="29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70000"/>
    <n v="41850.46"/>
    <x v="0"/>
    <s v="US"/>
    <s v="USD"/>
    <n v="1327167780"/>
    <n v="1325007780"/>
    <b v="1"/>
    <n v="760"/>
    <b v="1"/>
    <s v="film &amp; video/documentary"/>
    <n v="60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70000"/>
    <n v="32035.51"/>
    <x v="0"/>
    <s v="US"/>
    <s v="USD"/>
    <n v="1379614128"/>
    <n v="1377022128"/>
    <b v="1"/>
    <n v="563"/>
    <b v="1"/>
    <s v="film &amp; video/documentary"/>
    <n v="46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70000"/>
    <n v="16373"/>
    <x v="0"/>
    <s v="US"/>
    <s v="USD"/>
    <n v="1364236524"/>
    <n v="1360352124"/>
    <b v="1"/>
    <n v="135"/>
    <b v="1"/>
    <s v="film &amp; video/documentary"/>
    <n v="23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70000"/>
    <n v="26445"/>
    <x v="0"/>
    <s v="US"/>
    <s v="USD"/>
    <n v="1351828800"/>
    <n v="1349160018"/>
    <b v="1"/>
    <n v="290"/>
    <b v="1"/>
    <s v="film &amp; video/documentary"/>
    <n v="38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68000"/>
    <n v="51605.31"/>
    <x v="0"/>
    <s v="US"/>
    <s v="USD"/>
    <n v="1340683393"/>
    <n v="1337659393"/>
    <b v="1"/>
    <n v="447"/>
    <b v="1"/>
    <s v="film &amp; video/documentary"/>
    <n v="76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68000"/>
    <n v="15723"/>
    <x v="0"/>
    <s v="GB"/>
    <s v="GBP"/>
    <n v="1383389834"/>
    <n v="1380797834"/>
    <b v="1"/>
    <n v="232"/>
    <b v="1"/>
    <s v="film &amp; video/documentary"/>
    <n v="23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68000"/>
    <n v="4800.8"/>
    <x v="0"/>
    <s v="US"/>
    <s v="USD"/>
    <n v="1296633540"/>
    <n v="1292316697"/>
    <b v="1"/>
    <n v="168"/>
    <b v="1"/>
    <s v="film &amp; video/documentary"/>
    <n v="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65108"/>
    <n v="6001"/>
    <x v="0"/>
    <s v="US"/>
    <s v="USD"/>
    <n v="1367366460"/>
    <n v="1365791246"/>
    <b v="1"/>
    <n v="128"/>
    <b v="1"/>
    <s v="film &amp; video/documentary"/>
    <n v="9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65000"/>
    <n v="76130.2"/>
    <x v="0"/>
    <s v="US"/>
    <s v="USD"/>
    <n v="1319860740"/>
    <n v="1317064599"/>
    <b v="1"/>
    <n v="493"/>
    <b v="1"/>
    <s v="film &amp; video/documentary"/>
    <n v="117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65000"/>
    <n v="26360"/>
    <x v="0"/>
    <s v="US"/>
    <s v="USD"/>
    <n v="1398009714"/>
    <n v="1395417714"/>
    <b v="1"/>
    <n v="131"/>
    <b v="1"/>
    <s v="film &amp; video/documentary"/>
    <n v="4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65000"/>
    <n v="5000"/>
    <x v="0"/>
    <s v="US"/>
    <s v="USD"/>
    <n v="1279555200"/>
    <n v="1276480894"/>
    <b v="1"/>
    <n v="50"/>
    <b v="1"/>
    <s v="film &amp; video/documentary"/>
    <n v="8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65000"/>
    <n v="66554.559999999998"/>
    <x v="0"/>
    <s v="US"/>
    <s v="USD"/>
    <n v="1383264000"/>
    <n v="1378080409"/>
    <b v="1"/>
    <n v="665"/>
    <b v="1"/>
    <s v="film &amp; video/documentary"/>
    <n v="102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65000"/>
    <n v="29681.55"/>
    <x v="0"/>
    <s v="US"/>
    <s v="USD"/>
    <n v="1347017083"/>
    <n v="1344857083"/>
    <b v="1"/>
    <n v="129"/>
    <b v="1"/>
    <s v="film &amp; video/documentary"/>
    <n v="46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65000"/>
    <n v="20128"/>
    <x v="0"/>
    <s v="US"/>
    <s v="USD"/>
    <n v="1430452740"/>
    <n v="1427390901"/>
    <b v="1"/>
    <n v="142"/>
    <b v="1"/>
    <s v="film &amp; video/documentary"/>
    <n v="3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65000"/>
    <n v="137254.84"/>
    <x v="0"/>
    <s v="US"/>
    <s v="USD"/>
    <n v="1399669200"/>
    <n v="1394536048"/>
    <b v="1"/>
    <n v="2436"/>
    <b v="1"/>
    <s v="film &amp; video/documentary"/>
    <n v="211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65000"/>
    <n v="17895.25"/>
    <x v="0"/>
    <s v="US"/>
    <s v="USD"/>
    <n v="1289975060"/>
    <n v="1287379460"/>
    <b v="1"/>
    <n v="244"/>
    <b v="1"/>
    <s v="film &amp; video/documentary"/>
    <n v="28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60000"/>
    <n v="25430.66"/>
    <x v="0"/>
    <s v="US"/>
    <s v="USD"/>
    <n v="1303686138"/>
    <n v="1301007738"/>
    <b v="1"/>
    <n v="298"/>
    <b v="1"/>
    <s v="film &amp; video/documentary"/>
    <n v="4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60000"/>
    <n v="15435.55"/>
    <x v="0"/>
    <s v="US"/>
    <s v="USD"/>
    <n v="1363711335"/>
    <n v="1360258935"/>
    <b v="1"/>
    <n v="251"/>
    <b v="1"/>
    <s v="film &amp; video/documentary"/>
    <n v="26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60000"/>
    <n v="10046"/>
    <x v="0"/>
    <s v="US"/>
    <s v="USD"/>
    <n v="1330115638"/>
    <n v="1327523638"/>
    <b v="1"/>
    <n v="108"/>
    <b v="1"/>
    <s v="film &amp; video/documentary"/>
    <n v="17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60000"/>
    <n v="4124"/>
    <x v="0"/>
    <s v="US"/>
    <s v="USD"/>
    <n v="1338601346"/>
    <n v="1336009346"/>
    <b v="1"/>
    <n v="82"/>
    <b v="1"/>
    <s v="film &amp; video/documentary"/>
    <n v="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60000"/>
    <n v="7876"/>
    <x v="0"/>
    <s v="US"/>
    <s v="USD"/>
    <n v="1346464800"/>
    <n v="1343096197"/>
    <b v="1"/>
    <n v="74"/>
    <b v="1"/>
    <s v="film &amp; video/documentary"/>
    <n v="13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60000"/>
    <n v="9775"/>
    <x v="0"/>
    <s v="US"/>
    <s v="USD"/>
    <n v="1331392049"/>
    <n v="1328800049"/>
    <b v="1"/>
    <n v="189"/>
    <b v="1"/>
    <s v="film &amp; video/documentary"/>
    <n v="16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60000"/>
    <n v="2929"/>
    <x v="0"/>
    <s v="US"/>
    <s v="USD"/>
    <n v="1363806333"/>
    <n v="1362081933"/>
    <b v="1"/>
    <n v="80"/>
    <b v="1"/>
    <s v="film &amp; video/documentary"/>
    <n v="5"/>
    <n v="36.61"/>
    <x v="0"/>
    <s v="documentary"/>
    <x v="306"/>
    <d v="2013-03-20T19:05:33"/>
  </r>
  <r>
    <n v="307"/>
    <s v="Grammar Revolution"/>
    <s v="Why is grammar important?"/>
    <n v="60000"/>
    <n v="24490"/>
    <x v="0"/>
    <s v="US"/>
    <s v="USD"/>
    <n v="1360276801"/>
    <n v="1357684801"/>
    <b v="1"/>
    <n v="576"/>
    <b v="1"/>
    <s v="film &amp; video/documentary"/>
    <n v="4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60000"/>
    <n v="12668"/>
    <x v="0"/>
    <s v="US"/>
    <s v="USD"/>
    <n v="1299775210"/>
    <n v="1295887210"/>
    <b v="1"/>
    <n v="202"/>
    <b v="1"/>
    <s v="film &amp; video/documentary"/>
    <n v="21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60000"/>
    <n v="21410"/>
    <x v="0"/>
    <s v="US"/>
    <s v="USD"/>
    <n v="1346695334"/>
    <n v="1344880934"/>
    <b v="1"/>
    <n v="238"/>
    <b v="1"/>
    <s v="film &amp; video/documentary"/>
    <n v="36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60000"/>
    <n v="1041.29"/>
    <x v="0"/>
    <s v="US"/>
    <s v="USD"/>
    <n v="1319076000"/>
    <n v="1317788623"/>
    <b v="1"/>
    <n v="36"/>
    <b v="1"/>
    <s v="film &amp; video/documentary"/>
    <n v="2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60000"/>
    <n v="20820.330000000002"/>
    <x v="0"/>
    <s v="US"/>
    <s v="USD"/>
    <n v="1325404740"/>
    <n v="1321852592"/>
    <b v="1"/>
    <n v="150"/>
    <b v="1"/>
    <s v="film &amp; video/documentary"/>
    <n v="35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60000"/>
    <n v="8950"/>
    <x v="0"/>
    <s v="US"/>
    <s v="USD"/>
    <n v="1365973432"/>
    <n v="1363381432"/>
    <b v="1"/>
    <n v="146"/>
    <b v="1"/>
    <s v="film &amp; video/documentary"/>
    <n v="15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60000"/>
    <n v="17805"/>
    <x v="0"/>
    <s v="US"/>
    <s v="USD"/>
    <n v="1281542340"/>
    <n v="1277702894"/>
    <b v="1"/>
    <n v="222"/>
    <b v="1"/>
    <s v="film &amp; video/documentary"/>
    <n v="30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60000"/>
    <n v="3851.5"/>
    <x v="0"/>
    <s v="US"/>
    <s v="USD"/>
    <n v="1362167988"/>
    <n v="1359575988"/>
    <b v="1"/>
    <n v="120"/>
    <b v="1"/>
    <s v="film &amp; video/documentary"/>
    <n v="6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60000"/>
    <n v="25312"/>
    <x v="0"/>
    <s v="US"/>
    <s v="USD"/>
    <n v="1345660334"/>
    <n v="1343068334"/>
    <b v="1"/>
    <n v="126"/>
    <b v="1"/>
    <s v="film &amp; video/documentary"/>
    <n v="42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60000"/>
    <n v="17066"/>
    <x v="0"/>
    <s v="CA"/>
    <s v="CAD"/>
    <n v="1418273940"/>
    <n v="1415398197"/>
    <b v="1"/>
    <n v="158"/>
    <b v="1"/>
    <s v="film &amp; video/documentary"/>
    <n v="28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60000"/>
    <n v="30241"/>
    <x v="0"/>
    <s v="US"/>
    <s v="USD"/>
    <n v="1386778483"/>
    <n v="1384186483"/>
    <b v="1"/>
    <n v="316"/>
    <b v="1"/>
    <s v="film &amp; video/documentary"/>
    <n v="50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60000"/>
    <n v="14166"/>
    <x v="0"/>
    <s v="US"/>
    <s v="USD"/>
    <n v="1364342151"/>
    <n v="1361753751"/>
    <b v="1"/>
    <n v="284"/>
    <b v="1"/>
    <s v="film &amp; video/documentary"/>
    <n v="24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60000"/>
    <n v="5634"/>
    <x v="0"/>
    <s v="US"/>
    <s v="USD"/>
    <n v="1265097540"/>
    <n v="1257538029"/>
    <b v="1"/>
    <n v="51"/>
    <b v="1"/>
    <s v="film &amp; video/documentary"/>
    <n v="9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60000"/>
    <n v="21316"/>
    <x v="0"/>
    <s v="GB"/>
    <s v="GBP"/>
    <n v="1450825200"/>
    <n v="1448284433"/>
    <b v="1"/>
    <n v="158"/>
    <b v="1"/>
    <s v="film &amp; video/documentary"/>
    <n v="36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60000"/>
    <n v="35932"/>
    <x v="0"/>
    <s v="DE"/>
    <s v="EUR"/>
    <n v="1478605386"/>
    <n v="1475577786"/>
    <b v="1"/>
    <n v="337"/>
    <b v="1"/>
    <s v="film &amp; video/documentary"/>
    <n v="60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60000"/>
    <n v="26978"/>
    <x v="0"/>
    <s v="US"/>
    <s v="USD"/>
    <n v="1463146848"/>
    <n v="1460554848"/>
    <b v="1"/>
    <n v="186"/>
    <b v="1"/>
    <s v="film &amp; video/documentary"/>
    <n v="45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8425"/>
    <n v="6646"/>
    <x v="0"/>
    <s v="US"/>
    <s v="USD"/>
    <n v="1482307140"/>
    <n v="1479886966"/>
    <b v="1"/>
    <n v="58"/>
    <b v="1"/>
    <s v="film &amp; video/documentary"/>
    <n v="11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57000"/>
    <n v="8636"/>
    <x v="0"/>
    <s v="US"/>
    <s v="USD"/>
    <n v="1438441308"/>
    <n v="1435590108"/>
    <b v="1"/>
    <n v="82"/>
    <b v="1"/>
    <s v="film &amp; video/documentary"/>
    <n v="15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6000"/>
    <n v="52198"/>
    <x v="0"/>
    <s v="US"/>
    <s v="USD"/>
    <n v="1482208233"/>
    <n v="1479184233"/>
    <b v="1"/>
    <n v="736"/>
    <b v="1"/>
    <s v="film &amp; video/documentary"/>
    <n v="93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55650"/>
    <n v="169394.6"/>
    <x v="0"/>
    <s v="US"/>
    <s v="USD"/>
    <n v="1489532220"/>
    <n v="1486625606"/>
    <b v="1"/>
    <n v="1151"/>
    <b v="1"/>
    <s v="film &amp; video/documentary"/>
    <n v="304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55000"/>
    <n v="5456"/>
    <x v="0"/>
    <s v="US"/>
    <s v="USD"/>
    <n v="1427011200"/>
    <n v="1424669929"/>
    <b v="1"/>
    <n v="34"/>
    <b v="1"/>
    <s v="film &amp; video/documentary"/>
    <n v="10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55000"/>
    <n v="77710.8"/>
    <x v="0"/>
    <s v="US"/>
    <s v="USD"/>
    <n v="1446350400"/>
    <n v="1443739388"/>
    <b v="1"/>
    <n v="498"/>
    <b v="1"/>
    <s v="film &amp; video/documentary"/>
    <n v="141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55000"/>
    <n v="10550"/>
    <x v="0"/>
    <s v="US"/>
    <s v="USD"/>
    <n v="1446868800"/>
    <n v="1444821127"/>
    <b v="1"/>
    <n v="167"/>
    <b v="1"/>
    <s v="film &amp; video/documentary"/>
    <n v="19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55000"/>
    <n v="35640"/>
    <x v="0"/>
    <s v="US"/>
    <s v="USD"/>
    <n v="1368763140"/>
    <n v="1366028563"/>
    <b v="1"/>
    <n v="340"/>
    <b v="1"/>
    <s v="film &amp; video/documentary"/>
    <n v="65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55000"/>
    <n v="42642"/>
    <x v="0"/>
    <s v="US"/>
    <s v="USD"/>
    <n v="1466171834"/>
    <n v="1463493434"/>
    <b v="1"/>
    <n v="438"/>
    <b v="1"/>
    <s v="film &amp; video/documentary"/>
    <n v="78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55000"/>
    <n v="113015"/>
    <x v="0"/>
    <s v="US"/>
    <s v="USD"/>
    <n v="1446019200"/>
    <n v="1442420377"/>
    <b v="1"/>
    <n v="555"/>
    <b v="1"/>
    <s v="film &amp; video/documentary"/>
    <n v="205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55000"/>
    <n v="50091"/>
    <x v="0"/>
    <s v="US"/>
    <s v="USD"/>
    <n v="1460038591"/>
    <n v="1457450191"/>
    <b v="1"/>
    <n v="266"/>
    <b v="1"/>
    <s v="film &amp; video/documentary"/>
    <n v="91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55000"/>
    <n v="10119"/>
    <x v="0"/>
    <s v="US"/>
    <s v="USD"/>
    <n v="1431716400"/>
    <n v="1428423757"/>
    <b v="1"/>
    <n v="69"/>
    <b v="1"/>
    <s v="film &amp; video/documentary"/>
    <n v="18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54000"/>
    <n v="8735"/>
    <x v="0"/>
    <s v="US"/>
    <s v="USD"/>
    <n v="1431122400"/>
    <n v="1428428515"/>
    <b v="1"/>
    <n v="80"/>
    <b v="1"/>
    <s v="film &amp; video/documentary"/>
    <n v="16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54000"/>
    <n v="29209.78"/>
    <x v="0"/>
    <s v="US"/>
    <s v="USD"/>
    <n v="1447427918"/>
    <n v="1444832318"/>
    <b v="1"/>
    <n v="493"/>
    <b v="1"/>
    <s v="film &amp; video/documentary"/>
    <n v="54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52000"/>
    <n v="3035.05"/>
    <x v="0"/>
    <s v="US"/>
    <s v="USD"/>
    <n v="1426298708"/>
    <n v="1423710308"/>
    <b v="1"/>
    <n v="31"/>
    <b v="1"/>
    <s v="film &amp; video/documentary"/>
    <n v="6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51000"/>
    <n v="16520.04"/>
    <x v="0"/>
    <s v="US"/>
    <s v="USD"/>
    <n v="1472864400"/>
    <n v="1468001290"/>
    <b v="1"/>
    <n v="236"/>
    <b v="1"/>
    <s v="film &amp; video/documentary"/>
    <n v="32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50000"/>
    <n v="6485"/>
    <x v="0"/>
    <s v="US"/>
    <s v="USD"/>
    <n v="1430331268"/>
    <n v="1427739268"/>
    <b v="1"/>
    <n v="89"/>
    <b v="1"/>
    <s v="film &amp; video/documentary"/>
    <n v="13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50000"/>
    <n v="43758"/>
    <x v="0"/>
    <s v="US"/>
    <s v="USD"/>
    <n v="1489006800"/>
    <n v="1486397007"/>
    <b v="1"/>
    <n v="299"/>
    <b v="1"/>
    <s v="film &amp; video/documentary"/>
    <n v="88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50000"/>
    <n v="3735"/>
    <x v="0"/>
    <s v="US"/>
    <s v="USD"/>
    <n v="1412135940"/>
    <n v="1410555998"/>
    <b v="1"/>
    <n v="55"/>
    <b v="1"/>
    <s v="film &amp; video/documentary"/>
    <n v="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0000"/>
    <n v="55201.52"/>
    <x v="0"/>
    <s v="US"/>
    <s v="USD"/>
    <n v="1461955465"/>
    <n v="1459363465"/>
    <b v="1"/>
    <n v="325"/>
    <b v="1"/>
    <s v="film &amp; video/documentary"/>
    <n v="11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50000"/>
    <n v="30608.59"/>
    <x v="0"/>
    <s v="US"/>
    <s v="USD"/>
    <n v="1415934000"/>
    <n v="1413308545"/>
    <b v="1"/>
    <n v="524"/>
    <b v="1"/>
    <s v="film &amp; video/documentary"/>
    <n v="61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50000"/>
    <n v="34198"/>
    <x v="0"/>
    <s v="US"/>
    <s v="USD"/>
    <n v="1433125200"/>
    <n v="1429312694"/>
    <b v="1"/>
    <n v="285"/>
    <b v="1"/>
    <s v="film &amp; video/documentary"/>
    <n v="68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50000"/>
    <n v="17875"/>
    <x v="0"/>
    <s v="US"/>
    <s v="USD"/>
    <n v="1432161590"/>
    <n v="1429569590"/>
    <b v="1"/>
    <n v="179"/>
    <b v="1"/>
    <s v="film &amp; video/documentary"/>
    <n v="36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50000"/>
    <n v="17028.88"/>
    <x v="0"/>
    <s v="US"/>
    <s v="USD"/>
    <n v="1444824021"/>
    <n v="1442232021"/>
    <b v="1"/>
    <n v="188"/>
    <b v="1"/>
    <s v="film &amp; video/documentary"/>
    <n v="34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50000"/>
    <n v="44636.2"/>
    <x v="0"/>
    <s v="US"/>
    <s v="USD"/>
    <n v="1447505609"/>
    <n v="1444910009"/>
    <b v="1"/>
    <n v="379"/>
    <b v="1"/>
    <s v="film &amp; video/documentary"/>
    <n v="89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50000"/>
    <n v="10300"/>
    <x v="0"/>
    <s v="US"/>
    <s v="USD"/>
    <n v="1440165916"/>
    <n v="1437573916"/>
    <b v="1"/>
    <n v="119"/>
    <b v="1"/>
    <s v="film &amp; video/documentary"/>
    <n v="21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50000"/>
    <n v="12007.18"/>
    <x v="0"/>
    <s v="US"/>
    <s v="USD"/>
    <n v="1487937508"/>
    <n v="1485345508"/>
    <b v="1"/>
    <n v="167"/>
    <b v="1"/>
    <s v="film &amp; video/documentary"/>
    <n v="24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50000"/>
    <n v="28690"/>
    <x v="0"/>
    <s v="US"/>
    <s v="USD"/>
    <n v="1473566340"/>
    <n v="1470274509"/>
    <b v="1"/>
    <n v="221"/>
    <b v="1"/>
    <s v="film &amp; video/documentary"/>
    <n v="57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50000"/>
    <n v="43296"/>
    <x v="0"/>
    <s v="ES"/>
    <s v="EUR"/>
    <n v="1460066954"/>
    <n v="1456614554"/>
    <b v="1"/>
    <n v="964"/>
    <b v="1"/>
    <s v="film &amp; video/documentary"/>
    <n v="8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50000"/>
    <n v="11656"/>
    <x v="0"/>
    <s v="US"/>
    <s v="USD"/>
    <n v="1412740868"/>
    <n v="1410148868"/>
    <b v="1"/>
    <n v="286"/>
    <b v="1"/>
    <s v="film &amp; video/documentary"/>
    <n v="23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0000"/>
    <n v="63460.18"/>
    <x v="0"/>
    <s v="US"/>
    <s v="USD"/>
    <n v="1447963219"/>
    <n v="1445367619"/>
    <b v="1"/>
    <n v="613"/>
    <b v="1"/>
    <s v="film &amp; video/documentary"/>
    <n v="127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50000"/>
    <n v="3638"/>
    <x v="0"/>
    <s v="US"/>
    <s v="USD"/>
    <n v="1460141521"/>
    <n v="1457553121"/>
    <b v="1"/>
    <n v="29"/>
    <b v="1"/>
    <s v="film &amp; video/documentary"/>
    <n v="7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50000"/>
    <n v="40690"/>
    <x v="0"/>
    <s v="US"/>
    <s v="USD"/>
    <n v="1417420994"/>
    <n v="1414738994"/>
    <b v="1"/>
    <n v="165"/>
    <b v="1"/>
    <s v="film &amp; video/documentary"/>
    <n v="81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50000"/>
    <n v="7701.93"/>
    <x v="0"/>
    <s v="US"/>
    <s v="USD"/>
    <n v="1458152193"/>
    <n v="1455563793"/>
    <b v="1"/>
    <n v="97"/>
    <b v="1"/>
    <s v="film &amp; video/documentary"/>
    <n v="15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50000"/>
    <n v="26100"/>
    <x v="0"/>
    <s v="US"/>
    <s v="USD"/>
    <n v="1429852797"/>
    <n v="1426396797"/>
    <b v="1"/>
    <n v="303"/>
    <b v="1"/>
    <s v="film &amp; video/documentary"/>
    <n v="52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50000"/>
    <n v="25375"/>
    <x v="0"/>
    <s v="US"/>
    <s v="USD"/>
    <n v="1415941920"/>
    <n v="1414028490"/>
    <b v="1"/>
    <n v="302"/>
    <b v="1"/>
    <s v="film &amp; video/documentary"/>
    <n v="51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50000"/>
    <n v="12165"/>
    <x v="0"/>
    <s v="US"/>
    <s v="USD"/>
    <n v="1437621060"/>
    <n v="1433799180"/>
    <b v="0"/>
    <n v="87"/>
    <b v="1"/>
    <s v="film &amp; video/documentary"/>
    <n v="24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50000"/>
    <n v="38876.949999999997"/>
    <x v="0"/>
    <s v="US"/>
    <s v="USD"/>
    <n v="1416704506"/>
    <n v="1414108906"/>
    <b v="0"/>
    <n v="354"/>
    <b v="1"/>
    <s v="film &amp; video/documentary"/>
    <n v="78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50000"/>
    <n v="12000"/>
    <x v="0"/>
    <s v="US"/>
    <s v="USD"/>
    <n v="1407456000"/>
    <n v="1405573391"/>
    <b v="0"/>
    <n v="86"/>
    <b v="1"/>
    <s v="film &amp; video/documentary"/>
    <n v="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0000"/>
    <n v="9044"/>
    <x v="0"/>
    <s v="US"/>
    <s v="USD"/>
    <n v="1272828120"/>
    <n v="1268934736"/>
    <b v="0"/>
    <n v="26"/>
    <b v="1"/>
    <s v="film &amp; video/documentary"/>
    <n v="18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50000"/>
    <n v="7711.3"/>
    <x v="0"/>
    <s v="US"/>
    <s v="USD"/>
    <n v="1403323140"/>
    <n v="1400704672"/>
    <b v="0"/>
    <n v="113"/>
    <b v="1"/>
    <s v="film &amp; video/documentary"/>
    <n v="15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50000"/>
    <n v="15596"/>
    <x v="0"/>
    <s v="GB"/>
    <s v="GBP"/>
    <n v="1393597999"/>
    <n v="1391005999"/>
    <b v="0"/>
    <n v="65"/>
    <b v="1"/>
    <s v="film &amp; video/documentary"/>
    <n v="31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50000"/>
    <n v="38500"/>
    <x v="0"/>
    <s v="US"/>
    <s v="USD"/>
    <n v="1337540518"/>
    <n v="1334948518"/>
    <b v="0"/>
    <n v="134"/>
    <b v="1"/>
    <s v="film &amp; video/documentary"/>
    <n v="77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50000"/>
    <n v="10335.01"/>
    <x v="0"/>
    <s v="US"/>
    <s v="USD"/>
    <n v="1367384340"/>
    <n v="1363960278"/>
    <b v="0"/>
    <n v="119"/>
    <b v="1"/>
    <s v="film &amp; video/documentary"/>
    <n v="21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50000"/>
    <n v="13014"/>
    <x v="0"/>
    <s v="US"/>
    <s v="USD"/>
    <n v="1426426322"/>
    <n v="1423405922"/>
    <b v="0"/>
    <n v="159"/>
    <b v="1"/>
    <s v="film &amp; video/documentary"/>
    <n v="26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50000"/>
    <n v="7160.12"/>
    <x v="0"/>
    <s v="US"/>
    <s v="USD"/>
    <n v="1326633269"/>
    <n v="1324041269"/>
    <b v="0"/>
    <n v="167"/>
    <b v="1"/>
    <s v="film &amp; video/documentary"/>
    <n v="14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50000"/>
    <n v="30505"/>
    <x v="0"/>
    <s v="US"/>
    <s v="USD"/>
    <n v="1483729500"/>
    <n v="1481137500"/>
    <b v="0"/>
    <n v="43"/>
    <b v="1"/>
    <s v="film &amp; video/documentary"/>
    <n v="61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50000"/>
    <n v="171253"/>
    <x v="0"/>
    <s v="US"/>
    <s v="USD"/>
    <n v="1359743139"/>
    <n v="1355855139"/>
    <b v="0"/>
    <n v="1062"/>
    <b v="1"/>
    <s v="film &amp; video/documentary"/>
    <n v="343"/>
    <n v="161.26"/>
    <x v="0"/>
    <s v="documentary"/>
    <x v="371"/>
    <d v="2013-02-01T18:25:39"/>
  </r>
  <r>
    <n v="372"/>
    <s v="Wild Equus"/>
    <s v="A short documentary exploring the uses of 'Natural Horsemanship' across Europe"/>
    <n v="50000"/>
    <n v="376"/>
    <x v="0"/>
    <s v="GB"/>
    <s v="GBP"/>
    <n v="1459872000"/>
    <n v="1456408244"/>
    <b v="0"/>
    <n v="9"/>
    <b v="1"/>
    <s v="film &amp; video/documentary"/>
    <n v="1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50000"/>
    <n v="8000"/>
    <x v="0"/>
    <s v="US"/>
    <s v="USD"/>
    <n v="1342648398"/>
    <n v="1340056398"/>
    <b v="0"/>
    <n v="89"/>
    <b v="1"/>
    <s v="film &amp; video/documentary"/>
    <n v="16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50000"/>
    <n v="7839"/>
    <x v="0"/>
    <s v="US"/>
    <s v="USD"/>
    <n v="1316208031"/>
    <n v="1312320031"/>
    <b v="0"/>
    <n v="174"/>
    <b v="1"/>
    <s v="film &amp; video/documentary"/>
    <n v="16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00"/>
    <n v="600"/>
    <x v="0"/>
    <s v="US"/>
    <s v="USD"/>
    <n v="1393694280"/>
    <n v="1390088311"/>
    <b v="0"/>
    <n v="14"/>
    <b v="1"/>
    <s v="film &amp; video/documentary"/>
    <n v="1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50000"/>
    <n v="2596"/>
    <x v="0"/>
    <s v="GB"/>
    <s v="GBP"/>
    <n v="1472122316"/>
    <n v="1469443916"/>
    <b v="0"/>
    <n v="48"/>
    <b v="1"/>
    <s v="film &amp; video/documentary"/>
    <n v="5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50000"/>
    <n v="13728"/>
    <x v="0"/>
    <s v="US"/>
    <s v="USD"/>
    <n v="1447484460"/>
    <n v="1444888868"/>
    <b v="0"/>
    <n v="133"/>
    <b v="1"/>
    <s v="film &amp; video/documentary"/>
    <n v="27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50000"/>
    <n v="3353"/>
    <x v="0"/>
    <s v="CA"/>
    <s v="CAD"/>
    <n v="1453765920"/>
    <n v="1451655808"/>
    <b v="0"/>
    <n v="83"/>
    <b v="1"/>
    <s v="film &amp; video/documentary"/>
    <n v="7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50000"/>
    <n v="17412"/>
    <x v="0"/>
    <s v="US"/>
    <s v="USD"/>
    <n v="1336062672"/>
    <n v="1332174672"/>
    <b v="0"/>
    <n v="149"/>
    <b v="1"/>
    <s v="film &amp; video/documentary"/>
    <n v="35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50000"/>
    <n v="5660"/>
    <x v="0"/>
    <s v="US"/>
    <s v="USD"/>
    <n v="1453569392"/>
    <n v="1451409392"/>
    <b v="0"/>
    <n v="49"/>
    <b v="1"/>
    <s v="film &amp; video/documentary"/>
    <n v="11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50000"/>
    <n v="26182.5"/>
    <x v="0"/>
    <s v="US"/>
    <s v="USD"/>
    <n v="1343624400"/>
    <n v="1340642717"/>
    <b v="0"/>
    <n v="251"/>
    <b v="1"/>
    <s v="film &amp; video/documentary"/>
    <n v="52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50000"/>
    <n v="1535"/>
    <x v="0"/>
    <s v="US"/>
    <s v="USD"/>
    <n v="1346950900"/>
    <n v="1345741300"/>
    <b v="0"/>
    <n v="22"/>
    <b v="1"/>
    <s v="film &amp; video/documentary"/>
    <n v="3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50000"/>
    <n v="2065"/>
    <x v="0"/>
    <s v="US"/>
    <s v="USD"/>
    <n v="1400467759"/>
    <n v="1398480559"/>
    <b v="0"/>
    <n v="48"/>
    <b v="1"/>
    <s v="film &amp; video/documentary"/>
    <n v="4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50000"/>
    <n v="22421"/>
    <x v="0"/>
    <s v="US"/>
    <s v="USD"/>
    <n v="1420569947"/>
    <n v="1417977947"/>
    <b v="0"/>
    <n v="383"/>
    <b v="1"/>
    <s v="film &amp; video/documentary"/>
    <n v="45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50000"/>
    <n v="26495.5"/>
    <x v="0"/>
    <s v="US"/>
    <s v="USD"/>
    <n v="1416582101"/>
    <n v="1413986501"/>
    <b v="0"/>
    <n v="237"/>
    <b v="1"/>
    <s v="film &amp; video/documentary"/>
    <n v="53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50000"/>
    <n v="601"/>
    <x v="0"/>
    <s v="US"/>
    <s v="USD"/>
    <n v="1439246991"/>
    <n v="1437950991"/>
    <b v="0"/>
    <n v="13"/>
    <b v="1"/>
    <s v="film &amp; video/documentary"/>
    <n v="1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50000"/>
    <n v="81316"/>
    <x v="0"/>
    <s v="US"/>
    <s v="USD"/>
    <n v="1439618400"/>
    <n v="1436976858"/>
    <b v="0"/>
    <n v="562"/>
    <b v="1"/>
    <s v="film &amp; video/documentary"/>
    <n v="163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0"/>
    <n v="6308"/>
    <x v="0"/>
    <s v="US"/>
    <s v="USD"/>
    <n v="1469670580"/>
    <n v="1467078580"/>
    <b v="0"/>
    <n v="71"/>
    <b v="1"/>
    <s v="film &amp; video/documentary"/>
    <n v="13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50000"/>
    <n v="123444.12"/>
    <x v="0"/>
    <s v="US"/>
    <s v="USD"/>
    <n v="1394233140"/>
    <n v="1391477450"/>
    <b v="0"/>
    <n v="1510"/>
    <b v="1"/>
    <s v="film &amp; video/documentary"/>
    <n v="247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50000"/>
    <n v="1000"/>
    <x v="0"/>
    <s v="US"/>
    <s v="USD"/>
    <n v="1431046372"/>
    <n v="1429318372"/>
    <b v="0"/>
    <n v="14"/>
    <b v="1"/>
    <s v="film &amp; video/documentary"/>
    <n v="2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50000"/>
    <n v="20122"/>
    <x v="0"/>
    <s v="US"/>
    <s v="USD"/>
    <n v="1324169940"/>
    <n v="1321578051"/>
    <b v="0"/>
    <n v="193"/>
    <b v="1"/>
    <s v="film &amp; video/documentary"/>
    <n v="40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50000"/>
    <n v="18667"/>
    <x v="0"/>
    <s v="US"/>
    <s v="USD"/>
    <n v="1315450800"/>
    <n v="1312823571"/>
    <b v="0"/>
    <n v="206"/>
    <b v="1"/>
    <s v="film &amp; video/documentary"/>
    <n v="37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50000"/>
    <n v="5259"/>
    <x v="0"/>
    <s v="ES"/>
    <s v="EUR"/>
    <n v="1460918282"/>
    <n v="1455737882"/>
    <b v="0"/>
    <n v="50"/>
    <b v="1"/>
    <s v="film &amp; video/documentary"/>
    <n v="11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50000"/>
    <n v="10804.45"/>
    <x v="0"/>
    <s v="US"/>
    <s v="USD"/>
    <n v="1335562320"/>
    <n v="1332452960"/>
    <b v="0"/>
    <n v="184"/>
    <b v="1"/>
    <s v="film &amp; video/documentary"/>
    <n v="22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50000"/>
    <n v="16000"/>
    <x v="0"/>
    <s v="US"/>
    <s v="USD"/>
    <n v="1341668006"/>
    <n v="1340372006"/>
    <b v="0"/>
    <n v="196"/>
    <b v="1"/>
    <s v="film &amp; video/documentary"/>
    <n v="32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50000"/>
    <n v="12929.35"/>
    <x v="0"/>
    <s v="US"/>
    <s v="USD"/>
    <n v="1283312640"/>
    <n v="1279651084"/>
    <b v="0"/>
    <n v="229"/>
    <b v="1"/>
    <s v="film &amp; video/documentary"/>
    <n v="26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50000"/>
    <n v="9387"/>
    <x v="0"/>
    <s v="US"/>
    <s v="USD"/>
    <n v="1430334126"/>
    <n v="1426446126"/>
    <b v="0"/>
    <n v="67"/>
    <b v="1"/>
    <s v="film &amp; video/documentary"/>
    <n v="19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50000"/>
    <n v="21361"/>
    <x v="0"/>
    <s v="GB"/>
    <s v="GBP"/>
    <n v="1481716800"/>
    <n v="1479070867"/>
    <b v="0"/>
    <n v="95"/>
    <b v="1"/>
    <s v="film &amp; video/documentary"/>
    <n v="43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50000"/>
    <n v="11230.25"/>
    <x v="0"/>
    <s v="US"/>
    <s v="USD"/>
    <n v="1400297400"/>
    <n v="1397661347"/>
    <b v="0"/>
    <n v="62"/>
    <b v="1"/>
    <s v="film &amp; video/documentary"/>
    <n v="2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50000"/>
    <n v="2833"/>
    <x v="0"/>
    <s v="US"/>
    <s v="USD"/>
    <n v="1446731817"/>
    <n v="1444913817"/>
    <b v="0"/>
    <n v="43"/>
    <b v="1"/>
    <s v="film &amp; video/documentary"/>
    <n v="6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0"/>
    <n v="5263"/>
    <x v="0"/>
    <s v="US"/>
    <s v="USD"/>
    <n v="1312960080"/>
    <n v="1308900441"/>
    <b v="0"/>
    <n v="70"/>
    <b v="1"/>
    <s v="film &amp; video/documentary"/>
    <n v="11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50000"/>
    <n v="36082"/>
    <x v="0"/>
    <s v="US"/>
    <s v="USD"/>
    <n v="1391641440"/>
    <n v="1389107062"/>
    <b v="0"/>
    <n v="271"/>
    <b v="1"/>
    <s v="film &amp; video/documentary"/>
    <n v="72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50000"/>
    <n v="3036"/>
    <x v="0"/>
    <s v="US"/>
    <s v="USD"/>
    <n v="1394071339"/>
    <n v="1391479339"/>
    <b v="0"/>
    <n v="55"/>
    <b v="1"/>
    <s v="film &amp; video/documentary"/>
    <n v="6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50000"/>
    <n v="3015.73"/>
    <x v="0"/>
    <s v="US"/>
    <s v="USD"/>
    <n v="1304920740"/>
    <n v="1301975637"/>
    <b v="0"/>
    <n v="35"/>
    <b v="1"/>
    <s v="film &amp; video/documentary"/>
    <n v="6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50000"/>
    <n v="2031"/>
    <x v="0"/>
    <s v="US"/>
    <s v="USD"/>
    <n v="1321739650"/>
    <n v="1316552050"/>
    <b v="0"/>
    <n v="22"/>
    <b v="1"/>
    <s v="film &amp; video/documentary"/>
    <n v="4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50000"/>
    <n v="6086.26"/>
    <x v="0"/>
    <s v="US"/>
    <s v="USD"/>
    <n v="1383676790"/>
    <n v="1380217190"/>
    <b v="0"/>
    <n v="38"/>
    <b v="1"/>
    <s v="film &amp; video/documentary"/>
    <n v="12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00"/>
    <n v="684"/>
    <x v="0"/>
    <s v="GB"/>
    <s v="GBP"/>
    <n v="1469220144"/>
    <n v="1466628144"/>
    <b v="0"/>
    <n v="15"/>
    <b v="1"/>
    <s v="film &amp; video/documentary"/>
    <n v="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50000"/>
    <n v="1283"/>
    <x v="0"/>
    <s v="CA"/>
    <s v="CAD"/>
    <n v="1434670397"/>
    <n v="1429486397"/>
    <b v="0"/>
    <n v="7"/>
    <b v="1"/>
    <s v="film &amp; video/documentary"/>
    <n v="3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50000"/>
    <n v="30315"/>
    <x v="0"/>
    <s v="US"/>
    <s v="USD"/>
    <n v="1387688400"/>
    <n v="1384920804"/>
    <b v="0"/>
    <n v="241"/>
    <b v="1"/>
    <s v="film &amp; video/documentary"/>
    <n v="6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50000"/>
    <n v="3171"/>
    <x v="0"/>
    <s v="US"/>
    <s v="USD"/>
    <n v="1343238578"/>
    <n v="1341856178"/>
    <b v="0"/>
    <n v="55"/>
    <b v="1"/>
    <s v="film &amp; video/documentary"/>
    <n v="6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50000"/>
    <n v="13451"/>
    <x v="0"/>
    <s v="US"/>
    <s v="USD"/>
    <n v="1342731811"/>
    <n v="1340139811"/>
    <b v="0"/>
    <n v="171"/>
    <b v="1"/>
    <s v="film &amp; video/documentary"/>
    <n v="27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50000"/>
    <n v="19028"/>
    <x v="0"/>
    <s v="US"/>
    <s v="USD"/>
    <n v="1381541465"/>
    <n v="1378949465"/>
    <b v="0"/>
    <n v="208"/>
    <b v="1"/>
    <s v="film &amp; video/documentary"/>
    <n v="38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50000"/>
    <n v="1430.06"/>
    <x v="0"/>
    <s v="CA"/>
    <s v="CAD"/>
    <n v="1413547200"/>
    <n v="1411417602"/>
    <b v="0"/>
    <n v="21"/>
    <b v="1"/>
    <s v="film &amp; video/documentary"/>
    <n v="3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50000"/>
    <n v="1202.17"/>
    <x v="0"/>
    <s v="US"/>
    <s v="USD"/>
    <n v="1391851831"/>
    <n v="1389259831"/>
    <b v="0"/>
    <n v="25"/>
    <b v="1"/>
    <s v="film &amp; video/documentary"/>
    <n v="2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50000"/>
    <n v="10526"/>
    <x v="0"/>
    <s v="US"/>
    <s v="USD"/>
    <n v="1365395580"/>
    <n v="1364426260"/>
    <b v="0"/>
    <n v="52"/>
    <b v="1"/>
    <s v="film &amp; video/documentary"/>
    <n v="21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50000"/>
    <n v="22542"/>
    <x v="0"/>
    <s v="US"/>
    <s v="USD"/>
    <n v="1437633997"/>
    <n v="1435041997"/>
    <b v="0"/>
    <n v="104"/>
    <b v="1"/>
    <s v="film &amp; video/documentary"/>
    <n v="45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50000"/>
    <n v="8035"/>
    <x v="0"/>
    <s v="US"/>
    <s v="USD"/>
    <n v="1372536787"/>
    <n v="1367352787"/>
    <b v="0"/>
    <n v="73"/>
    <b v="1"/>
    <s v="film &amp; video/documentary"/>
    <n v="16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500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50000"/>
    <n v="301"/>
    <x v="2"/>
    <s v="US"/>
    <s v="USD"/>
    <n v="1440157656"/>
    <n v="1434973656"/>
    <b v="0"/>
    <n v="6"/>
    <b v="0"/>
    <s v="film &amp; video/animation"/>
    <n v="1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5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50000"/>
    <n v="153"/>
    <x v="2"/>
    <s v="US"/>
    <s v="USD"/>
    <n v="1370470430"/>
    <n v="1367878430"/>
    <b v="0"/>
    <n v="13"/>
    <b v="0"/>
    <s v="film &amp; video/animation"/>
    <n v="0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50000"/>
    <n v="203.9"/>
    <x v="2"/>
    <s v="US"/>
    <s v="USD"/>
    <n v="1332748899"/>
    <n v="1327568499"/>
    <b v="0"/>
    <n v="5"/>
    <b v="0"/>
    <s v="film &amp; video/animation"/>
    <n v="0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50000"/>
    <n v="133"/>
    <x v="2"/>
    <s v="US"/>
    <s v="USD"/>
    <n v="1456851914"/>
    <n v="1454259914"/>
    <b v="0"/>
    <n v="8"/>
    <b v="0"/>
    <s v="film &amp; video/animation"/>
    <n v="0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500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50000"/>
    <n v="676"/>
    <x v="2"/>
    <s v="US"/>
    <s v="USD"/>
    <n v="1402956000"/>
    <n v="1400523845"/>
    <b v="0"/>
    <n v="13"/>
    <b v="0"/>
    <s v="film &amp; video/animation"/>
    <n v="1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50000"/>
    <n v="24"/>
    <x v="2"/>
    <s v="US"/>
    <s v="USD"/>
    <n v="1378866867"/>
    <n v="1377570867"/>
    <b v="0"/>
    <n v="5"/>
    <b v="0"/>
    <s v="film &amp; video/animation"/>
    <n v="0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50000"/>
    <n v="415"/>
    <x v="2"/>
    <s v="GB"/>
    <s v="GBP"/>
    <n v="1467752083"/>
    <n v="1465160083"/>
    <b v="0"/>
    <n v="8"/>
    <b v="0"/>
    <s v="film &amp; video/animation"/>
    <n v="1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50000"/>
    <n v="570"/>
    <x v="2"/>
    <s v="US"/>
    <s v="USD"/>
    <n v="1445448381"/>
    <n v="1440264381"/>
    <b v="0"/>
    <n v="8"/>
    <b v="0"/>
    <s v="film &amp; video/animation"/>
    <n v="1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50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50000"/>
    <n v="125"/>
    <x v="2"/>
    <s v="US"/>
    <s v="USD"/>
    <n v="1385931702"/>
    <n v="1383076902"/>
    <b v="0"/>
    <n v="2"/>
    <b v="0"/>
    <s v="film &amp; video/animation"/>
    <n v="0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5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50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50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50000"/>
    <n v="1876"/>
    <x v="2"/>
    <s v="US"/>
    <s v="USD"/>
    <n v="1447830958"/>
    <n v="1445235358"/>
    <b v="0"/>
    <n v="11"/>
    <b v="0"/>
    <s v="film &amp; video/animation"/>
    <n v="4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5000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500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50000"/>
    <n v="6691"/>
    <x v="2"/>
    <s v="US"/>
    <s v="USD"/>
    <n v="1424380783"/>
    <n v="1421788783"/>
    <b v="0"/>
    <n v="17"/>
    <b v="0"/>
    <s v="film &amp; video/animation"/>
    <n v="13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5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50000"/>
    <n v="50"/>
    <x v="2"/>
    <s v="US"/>
    <s v="USD"/>
    <n v="1329342361"/>
    <n v="1324158361"/>
    <b v="0"/>
    <n v="1"/>
    <b v="0"/>
    <s v="film &amp; video/animation"/>
    <n v="0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5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50000"/>
    <n v="766"/>
    <x v="2"/>
    <s v="US"/>
    <s v="USD"/>
    <n v="1425434420"/>
    <n v="1422842420"/>
    <b v="0"/>
    <n v="16"/>
    <b v="0"/>
    <s v="film &amp; video/animation"/>
    <n v="2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5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50000"/>
    <n v="82.01"/>
    <x v="2"/>
    <s v="US"/>
    <s v="USD"/>
    <n v="1400091095"/>
    <n v="1398363095"/>
    <b v="0"/>
    <n v="4"/>
    <b v="0"/>
    <s v="film &amp; video/animation"/>
    <n v="0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49000"/>
    <n v="45"/>
    <x v="2"/>
    <s v="GB"/>
    <s v="GBP"/>
    <n v="1382017085"/>
    <n v="1379425085"/>
    <b v="0"/>
    <n v="5"/>
    <b v="0"/>
    <s v="film &amp; video/animation"/>
    <n v="0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49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48725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48500"/>
    <n v="480"/>
    <x v="2"/>
    <s v="US"/>
    <s v="USD"/>
    <n v="1431536015"/>
    <n v="1428944015"/>
    <b v="0"/>
    <n v="12"/>
    <b v="0"/>
    <s v="film &amp; video/animation"/>
    <n v="1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48000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48000"/>
    <n v="82"/>
    <x v="2"/>
    <s v="US"/>
    <s v="USD"/>
    <n v="1417007640"/>
    <n v="1414343571"/>
    <b v="0"/>
    <n v="5"/>
    <b v="0"/>
    <s v="film &amp; video/animation"/>
    <n v="0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48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48000"/>
    <n v="61"/>
    <x v="2"/>
    <s v="US"/>
    <s v="USD"/>
    <n v="1382414340"/>
    <n v="1380559201"/>
    <b v="0"/>
    <n v="3"/>
    <b v="0"/>
    <s v="film &amp; video/animation"/>
    <n v="0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47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46260"/>
    <n v="821"/>
    <x v="2"/>
    <s v="GB"/>
    <s v="GBP"/>
    <n v="1368550060"/>
    <n v="1365958060"/>
    <b v="0"/>
    <n v="49"/>
    <b v="0"/>
    <s v="film &amp; video/animation"/>
    <n v="2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45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450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4500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45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45000"/>
    <n v="1250"/>
    <x v="2"/>
    <s v="US"/>
    <s v="USD"/>
    <n v="1316883753"/>
    <n v="1311699753"/>
    <b v="0"/>
    <n v="11"/>
    <b v="0"/>
    <s v="film &amp; video/animation"/>
    <n v="3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4500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45000"/>
    <n v="138"/>
    <x v="2"/>
    <s v="US"/>
    <s v="USD"/>
    <n v="1403837574"/>
    <n v="1402455174"/>
    <b v="0"/>
    <n v="8"/>
    <b v="0"/>
    <s v="film &amp; video/animation"/>
    <n v="0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45000"/>
    <n v="76"/>
    <x v="2"/>
    <s v="US"/>
    <s v="USD"/>
    <n v="1347057464"/>
    <n v="1344465464"/>
    <b v="0"/>
    <n v="5"/>
    <b v="0"/>
    <s v="film &amp; video/animation"/>
    <n v="0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45000"/>
    <n v="4315"/>
    <x v="2"/>
    <s v="US"/>
    <s v="USD"/>
    <n v="1348849134"/>
    <n v="1344961134"/>
    <b v="0"/>
    <n v="39"/>
    <b v="0"/>
    <s v="film &amp; video/animation"/>
    <n v="10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450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45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44250"/>
    <n v="51"/>
    <x v="2"/>
    <s v="US"/>
    <s v="USD"/>
    <n v="1389844800"/>
    <n v="1385524889"/>
    <b v="0"/>
    <n v="2"/>
    <b v="0"/>
    <s v="film &amp; video/animation"/>
    <n v="0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44000"/>
    <n v="6541"/>
    <x v="2"/>
    <s v="US"/>
    <s v="USD"/>
    <n v="1397924379"/>
    <n v="1394039979"/>
    <b v="0"/>
    <n v="170"/>
    <b v="0"/>
    <s v="film &amp; video/animation"/>
    <n v="15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43500"/>
    <n v="141"/>
    <x v="2"/>
    <s v="US"/>
    <s v="USD"/>
    <n v="1408831718"/>
    <n v="1406239718"/>
    <b v="0"/>
    <n v="5"/>
    <b v="0"/>
    <s v="film &amp; video/animation"/>
    <n v="0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42850"/>
    <n v="861"/>
    <x v="2"/>
    <s v="US"/>
    <s v="USD"/>
    <n v="1410972319"/>
    <n v="1408380319"/>
    <b v="0"/>
    <n v="14"/>
    <b v="0"/>
    <s v="film &amp; video/animation"/>
    <n v="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425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4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42000"/>
    <n v="4906.59"/>
    <x v="2"/>
    <s v="US"/>
    <s v="USD"/>
    <n v="1401767940"/>
    <n v="1398727441"/>
    <b v="0"/>
    <n v="124"/>
    <b v="0"/>
    <s v="film &amp; video/animation"/>
    <n v="1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420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4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40000"/>
    <n v="4884"/>
    <x v="2"/>
    <s v="US"/>
    <s v="USD"/>
    <n v="1416566835"/>
    <n v="1411379235"/>
    <b v="0"/>
    <n v="55"/>
    <b v="0"/>
    <s v="film &amp; video/animation"/>
    <n v="12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40000"/>
    <n v="1830"/>
    <x v="2"/>
    <s v="US"/>
    <s v="USD"/>
    <n v="1349885289"/>
    <n v="1347293289"/>
    <b v="0"/>
    <n v="21"/>
    <b v="0"/>
    <s v="film &amp; video/animation"/>
    <n v="5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4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40000"/>
    <n v="7530"/>
    <x v="2"/>
    <s v="GB"/>
    <s v="GBP"/>
    <n v="1359434672"/>
    <n v="1354250672"/>
    <b v="0"/>
    <n v="147"/>
    <b v="0"/>
    <s v="film &amp; video/animation"/>
    <n v="19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4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40000"/>
    <n v="8315.01"/>
    <x v="2"/>
    <s v="GB"/>
    <s v="GBP"/>
    <n v="1368792499"/>
    <n v="1366200499"/>
    <b v="0"/>
    <n v="125"/>
    <b v="0"/>
    <s v="film &amp; video/animation"/>
    <n v="21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4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4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40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40000"/>
    <n v="215"/>
    <x v="2"/>
    <s v="US"/>
    <s v="USD"/>
    <n v="1325763180"/>
    <n v="1323084816"/>
    <b v="0"/>
    <n v="3"/>
    <b v="0"/>
    <s v="film &amp; video/animation"/>
    <n v="1"/>
    <n v="71.67"/>
    <x v="0"/>
    <s v="animation"/>
    <x v="489"/>
    <d v="2012-01-05T11:33:00"/>
  </r>
  <r>
    <n v="490"/>
    <s v="PROJECT IS CANCELLED"/>
    <s v="Cancelled"/>
    <n v="40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4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4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4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4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40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4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0000"/>
    <n v="30"/>
    <x v="2"/>
    <s v="US"/>
    <s v="USD"/>
    <n v="1419483600"/>
    <n v="1414889665"/>
    <b v="0"/>
    <n v="3"/>
    <b v="0"/>
    <s v="film &amp; video/animation"/>
    <n v="0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40000"/>
    <n v="2994"/>
    <x v="2"/>
    <s v="US"/>
    <s v="USD"/>
    <n v="1324664249"/>
    <n v="1321035449"/>
    <b v="0"/>
    <n v="22"/>
    <b v="0"/>
    <s v="film &amp; video/animation"/>
    <n v="7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40000"/>
    <n v="1910"/>
    <x v="2"/>
    <s v="US"/>
    <s v="USD"/>
    <n v="1255381140"/>
    <n v="1250630968"/>
    <b v="0"/>
    <n v="26"/>
    <b v="0"/>
    <s v="film &amp; video/animation"/>
    <n v="5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40000"/>
    <n v="215"/>
    <x v="2"/>
    <s v="US"/>
    <s v="USD"/>
    <n v="1273356960"/>
    <n v="1268255751"/>
    <b v="0"/>
    <n v="4"/>
    <b v="0"/>
    <s v="film &amp; video/animation"/>
    <n v="1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4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4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40000"/>
    <n v="114"/>
    <x v="2"/>
    <s v="GB"/>
    <s v="GBP"/>
    <n v="1421498303"/>
    <n v="1418906303"/>
    <b v="0"/>
    <n v="9"/>
    <b v="0"/>
    <s v="film &amp; video/animation"/>
    <n v="0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400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40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40000"/>
    <n v="250"/>
    <x v="2"/>
    <s v="US"/>
    <s v="USD"/>
    <n v="1376140520"/>
    <n v="1373548520"/>
    <b v="0"/>
    <n v="1"/>
    <b v="0"/>
    <s v="film &amp; video/animation"/>
    <n v="1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40000"/>
    <n v="640"/>
    <x v="2"/>
    <s v="US"/>
    <s v="USD"/>
    <n v="1350687657"/>
    <n v="1346799657"/>
    <b v="0"/>
    <n v="10"/>
    <b v="0"/>
    <s v="film &amp; video/animation"/>
    <n v="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4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40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40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40000"/>
    <n v="150"/>
    <x v="2"/>
    <s v="US"/>
    <s v="USD"/>
    <n v="1365228982"/>
    <n v="1362640582"/>
    <b v="0"/>
    <n v="5"/>
    <b v="0"/>
    <s v="film &amp; video/animation"/>
    <n v="0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40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40000"/>
    <n v="6962"/>
    <x v="2"/>
    <s v="US"/>
    <s v="USD"/>
    <n v="1471244400"/>
    <n v="1467387705"/>
    <b v="0"/>
    <n v="68"/>
    <b v="0"/>
    <s v="film &amp; video/animation"/>
    <n v="17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39400"/>
    <n v="50"/>
    <x v="2"/>
    <s v="CA"/>
    <s v="CAD"/>
    <n v="1407595447"/>
    <n v="1405003447"/>
    <b v="0"/>
    <n v="3"/>
    <b v="0"/>
    <s v="film &amp; video/animation"/>
    <n v="0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39000"/>
    <n v="24651"/>
    <x v="2"/>
    <s v="US"/>
    <s v="USD"/>
    <n v="1451389601"/>
    <n v="1447933601"/>
    <b v="0"/>
    <n v="34"/>
    <b v="0"/>
    <s v="film &amp; video/animation"/>
    <n v="63"/>
    <n v="725.03"/>
    <x v="0"/>
    <s v="animation"/>
    <x v="515"/>
    <d v="2015-12-29T11:46:41"/>
  </r>
  <r>
    <n v="516"/>
    <s v="Shipmates"/>
    <s v="A big brother style comedy animation series starring famous seafarers"/>
    <n v="39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38888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38000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38000"/>
    <n v="2746"/>
    <x v="2"/>
    <s v="US"/>
    <s v="USD"/>
    <n v="1354699421"/>
    <n v="1352107421"/>
    <b v="0"/>
    <n v="70"/>
    <b v="0"/>
    <s v="film &amp; video/animation"/>
    <n v="7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38000"/>
    <n v="5105"/>
    <x v="0"/>
    <s v="GB"/>
    <s v="GBP"/>
    <n v="1449766261"/>
    <n v="1447174261"/>
    <b v="0"/>
    <n v="34"/>
    <b v="1"/>
    <s v="theater/plays"/>
    <n v="13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38000"/>
    <n v="5232"/>
    <x v="0"/>
    <s v="US"/>
    <s v="USD"/>
    <n v="1477976340"/>
    <n v="1475460819"/>
    <b v="0"/>
    <n v="56"/>
    <b v="1"/>
    <s v="theater/plays"/>
    <n v="14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7956"/>
    <n v="3440"/>
    <x v="0"/>
    <s v="US"/>
    <s v="USD"/>
    <n v="1458518325"/>
    <n v="1456793925"/>
    <b v="0"/>
    <n v="31"/>
    <b v="1"/>
    <s v="theater/plays"/>
    <n v="9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37500"/>
    <n v="6030"/>
    <x v="0"/>
    <s v="US"/>
    <s v="USD"/>
    <n v="1442805076"/>
    <n v="1440213076"/>
    <b v="0"/>
    <n v="84"/>
    <b v="1"/>
    <s v="theater/plays"/>
    <n v="16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7000"/>
    <n v="3803.55"/>
    <x v="0"/>
    <s v="GB"/>
    <s v="GBP"/>
    <n v="1464801169"/>
    <n v="1462209169"/>
    <b v="0"/>
    <n v="130"/>
    <b v="1"/>
    <s v="theater/plays"/>
    <n v="10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37000"/>
    <n v="12000"/>
    <x v="0"/>
    <s v="US"/>
    <s v="USD"/>
    <n v="1410601041"/>
    <n v="1406713041"/>
    <b v="0"/>
    <n v="12"/>
    <b v="1"/>
    <s v="theater/plays"/>
    <n v="32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36400"/>
    <n v="1710"/>
    <x v="0"/>
    <s v="GB"/>
    <s v="GBP"/>
    <n v="1438966800"/>
    <n v="1436278344"/>
    <b v="0"/>
    <n v="23"/>
    <b v="1"/>
    <s v="theater/plays"/>
    <n v="5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35500"/>
    <n v="10085"/>
    <x v="0"/>
    <s v="US"/>
    <s v="USD"/>
    <n v="1487347500"/>
    <n v="1484715366"/>
    <b v="0"/>
    <n v="158"/>
    <b v="1"/>
    <s v="theater/plays"/>
    <n v="28"/>
    <n v="63.83"/>
    <x v="1"/>
    <s v="plays"/>
    <x v="527"/>
    <d v="2017-02-17T16:05:00"/>
  </r>
  <r>
    <n v="528"/>
    <s v="Devastated No Matter What"/>
    <s v="A Festival Backed Production of a Full-Length Play."/>
    <n v="35000"/>
    <n v="1330"/>
    <x v="0"/>
    <s v="US"/>
    <s v="USD"/>
    <n v="1434921600"/>
    <n v="1433109907"/>
    <b v="0"/>
    <n v="30"/>
    <b v="1"/>
    <s v="theater/plays"/>
    <n v="4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35000"/>
    <n v="1565"/>
    <x v="0"/>
    <s v="CA"/>
    <s v="CAD"/>
    <n v="1484110800"/>
    <n v="1482281094"/>
    <b v="0"/>
    <n v="18"/>
    <b v="1"/>
    <s v="theater/plays"/>
    <n v="4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5000"/>
    <n v="3670"/>
    <x v="0"/>
    <s v="US"/>
    <s v="USD"/>
    <n v="1435111200"/>
    <n v="1433254268"/>
    <b v="0"/>
    <n v="29"/>
    <b v="1"/>
    <s v="theater/plays"/>
    <n v="10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35000"/>
    <n v="4000"/>
    <x v="0"/>
    <s v="US"/>
    <s v="USD"/>
    <n v="1481957940"/>
    <n v="1478050429"/>
    <b v="0"/>
    <n v="31"/>
    <b v="1"/>
    <s v="theater/plays"/>
    <n v="11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35000"/>
    <n v="12325"/>
    <x v="0"/>
    <s v="US"/>
    <s v="USD"/>
    <n v="1463098208"/>
    <n v="1460506208"/>
    <b v="0"/>
    <n v="173"/>
    <b v="1"/>
    <s v="theater/plays"/>
    <n v="35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35000"/>
    <n v="2004"/>
    <x v="0"/>
    <s v="GB"/>
    <s v="GBP"/>
    <n v="1463394365"/>
    <n v="1461320765"/>
    <b v="0"/>
    <n v="17"/>
    <b v="1"/>
    <s v="theater/plays"/>
    <n v="6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35000"/>
    <n v="15700"/>
    <x v="0"/>
    <s v="NO"/>
    <s v="NOK"/>
    <n v="1446418800"/>
    <n v="1443036470"/>
    <b v="0"/>
    <n v="48"/>
    <b v="1"/>
    <s v="theater/plays"/>
    <n v="4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35000"/>
    <n v="2050"/>
    <x v="0"/>
    <s v="GB"/>
    <s v="GBP"/>
    <n v="1483707905"/>
    <n v="1481115905"/>
    <b v="0"/>
    <n v="59"/>
    <b v="1"/>
    <s v="theater/plays"/>
    <n v="6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5000"/>
    <n v="3902.5"/>
    <x v="0"/>
    <s v="GB"/>
    <s v="GBP"/>
    <n v="1438624800"/>
    <n v="1435133807"/>
    <b v="0"/>
    <n v="39"/>
    <b v="1"/>
    <s v="theater/plays"/>
    <n v="11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35000"/>
    <n v="2410"/>
    <x v="0"/>
    <s v="US"/>
    <s v="USD"/>
    <n v="1446665191"/>
    <n v="1444069591"/>
    <b v="0"/>
    <n v="59"/>
    <b v="1"/>
    <s v="theater/plays"/>
    <n v="7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35000"/>
    <n v="15121"/>
    <x v="0"/>
    <s v="US"/>
    <s v="USD"/>
    <n v="1463166263"/>
    <n v="1460574263"/>
    <b v="0"/>
    <n v="60"/>
    <b v="1"/>
    <s v="theater/plays"/>
    <n v="43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35000"/>
    <n v="503.22"/>
    <x v="0"/>
    <s v="GB"/>
    <s v="GBP"/>
    <n v="1467681107"/>
    <n v="1465866707"/>
    <b v="0"/>
    <n v="20"/>
    <b v="1"/>
    <s v="theater/plays"/>
    <n v="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3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35000"/>
    <n v="25"/>
    <x v="2"/>
    <s v="US"/>
    <s v="USD"/>
    <n v="1446080834"/>
    <n v="1443488834"/>
    <b v="0"/>
    <n v="1"/>
    <b v="0"/>
    <s v="technology/web"/>
    <n v="0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35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35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35000"/>
    <n v="6"/>
    <x v="2"/>
    <s v="US"/>
    <s v="USD"/>
    <n v="1467647160"/>
    <n v="1465055160"/>
    <b v="0"/>
    <n v="2"/>
    <b v="0"/>
    <s v="technology/web"/>
    <n v="0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35000"/>
    <n v="13692"/>
    <x v="2"/>
    <s v="FR"/>
    <s v="EUR"/>
    <n v="1447600389"/>
    <n v="1444140789"/>
    <b v="0"/>
    <n v="34"/>
    <b v="0"/>
    <s v="technology/web"/>
    <n v="39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35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350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35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35000"/>
    <n v="68"/>
    <x v="2"/>
    <s v="GB"/>
    <s v="GBP"/>
    <n v="1436368622"/>
    <n v="1433776622"/>
    <b v="0"/>
    <n v="8"/>
    <b v="0"/>
    <s v="technology/web"/>
    <n v="0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35000"/>
    <n v="35"/>
    <x v="2"/>
    <s v="CA"/>
    <s v="CAD"/>
    <n v="1485838800"/>
    <n v="1484756245"/>
    <b v="0"/>
    <n v="4"/>
    <b v="0"/>
    <s v="technology/web"/>
    <n v="0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35000"/>
    <n v="3781"/>
    <x v="2"/>
    <s v="US"/>
    <s v="USD"/>
    <n v="1438451580"/>
    <n v="1434609424"/>
    <b v="0"/>
    <n v="28"/>
    <b v="0"/>
    <s v="technology/web"/>
    <n v="11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3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3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5000"/>
    <n v="1416"/>
    <x v="2"/>
    <s v="US"/>
    <s v="USD"/>
    <n v="1413735972"/>
    <n v="1411143972"/>
    <b v="0"/>
    <n v="22"/>
    <b v="0"/>
    <s v="technology/web"/>
    <n v="4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350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35000"/>
    <n v="200"/>
    <x v="2"/>
    <s v="US"/>
    <s v="USD"/>
    <n v="1452112717"/>
    <n v="1449520717"/>
    <b v="0"/>
    <n v="1"/>
    <b v="0"/>
    <s v="technology/web"/>
    <n v="1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35000"/>
    <n v="1366"/>
    <x v="2"/>
    <s v="DE"/>
    <s v="EUR"/>
    <n v="1480721803"/>
    <n v="1478126203"/>
    <b v="0"/>
    <n v="20"/>
    <b v="0"/>
    <s v="technology/web"/>
    <n v="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3500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35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35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3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35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3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35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3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3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35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350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34000"/>
    <n v="20"/>
    <x v="2"/>
    <s v="CA"/>
    <s v="CAD"/>
    <n v="1451679612"/>
    <n v="1449087612"/>
    <b v="0"/>
    <n v="1"/>
    <b v="0"/>
    <s v="technology/web"/>
    <n v="0"/>
    <n v="20"/>
    <x v="2"/>
    <s v="web"/>
    <x v="569"/>
    <d v="2016-01-01T20:20:12"/>
  </r>
  <r>
    <n v="570"/>
    <s v="Relaunching in May"/>
    <s v="Humans have AM/FM/Satellite radio, kids have radio Disney, pets have DogCatRadio."/>
    <n v="335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33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330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33000"/>
    <n v="346"/>
    <x v="2"/>
    <s v="US"/>
    <s v="USD"/>
    <n v="1421543520"/>
    <n v="1416445931"/>
    <b v="0"/>
    <n v="9"/>
    <b v="0"/>
    <s v="technology/web"/>
    <n v="1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33000"/>
    <n v="80"/>
    <x v="2"/>
    <s v="GB"/>
    <s v="GBP"/>
    <n v="1476873507"/>
    <n v="1474281507"/>
    <b v="0"/>
    <n v="4"/>
    <b v="0"/>
    <s v="technology/web"/>
    <n v="0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32768"/>
    <n v="259"/>
    <x v="2"/>
    <s v="DE"/>
    <s v="EUR"/>
    <n v="1434213443"/>
    <n v="1431621443"/>
    <b v="0"/>
    <n v="4"/>
    <b v="0"/>
    <s v="technology/web"/>
    <n v="1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325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3236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32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3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1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310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3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30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30000"/>
    <n v="10"/>
    <x v="2"/>
    <s v="US"/>
    <s v="USD"/>
    <n v="1426522316"/>
    <n v="1423933916"/>
    <b v="0"/>
    <n v="2"/>
    <b v="0"/>
    <s v="technology/web"/>
    <n v="0"/>
    <n v="5"/>
    <x v="2"/>
    <s v="web"/>
    <x v="584"/>
    <d v="2015-03-16T16:11:56"/>
  </r>
  <r>
    <n v="585"/>
    <s v="Link Card"/>
    <s v="SAVE UP TO 40% WHEN YOU SPEND!_x000a__x000a_PRE-ORDER YOUR LINK CARD TODAY"/>
    <n v="30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30000"/>
    <n v="56"/>
    <x v="2"/>
    <s v="US"/>
    <s v="USD"/>
    <n v="1424032207"/>
    <n v="1421440207"/>
    <b v="0"/>
    <n v="4"/>
    <b v="0"/>
    <s v="technology/web"/>
    <n v="0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30000"/>
    <n v="301"/>
    <x v="2"/>
    <s v="IT"/>
    <s v="EUR"/>
    <n v="1479410886"/>
    <n v="1474223286"/>
    <b v="0"/>
    <n v="2"/>
    <b v="0"/>
    <s v="technology/web"/>
    <n v="1"/>
    <n v="150.5"/>
    <x v="2"/>
    <s v="web"/>
    <x v="588"/>
    <d v="2016-11-17T19:28:06"/>
  </r>
  <r>
    <n v="589"/>
    <s v="Get Neighborly"/>
    <s v="Services closer than you think..."/>
    <n v="300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30000"/>
    <n v="223"/>
    <x v="2"/>
    <s v="GB"/>
    <s v="GBP"/>
    <n v="1454936460"/>
    <n v="1452259131"/>
    <b v="0"/>
    <n v="9"/>
    <b v="0"/>
    <s v="technology/web"/>
    <n v="1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3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30000"/>
    <n v="250"/>
    <x v="2"/>
    <s v="US"/>
    <s v="USD"/>
    <n v="1417584860"/>
    <n v="1414992860"/>
    <b v="0"/>
    <n v="1"/>
    <b v="0"/>
    <s v="technology/web"/>
    <n v="1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30000"/>
    <n v="115"/>
    <x v="2"/>
    <s v="GB"/>
    <s v="GBP"/>
    <n v="1428333345"/>
    <n v="1425744945"/>
    <b v="0"/>
    <n v="7"/>
    <b v="0"/>
    <s v="technology/web"/>
    <n v="0"/>
    <n v="16.43"/>
    <x v="2"/>
    <s v="web"/>
    <x v="593"/>
    <d v="2015-04-06T15:15:45"/>
  </r>
  <r>
    <n v="594"/>
    <s v="Unleashed Fitness"/>
    <s v="Creating a fitness site that will change the fitness game forever!"/>
    <n v="30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30000"/>
    <n v="426"/>
    <x v="2"/>
    <s v="US"/>
    <s v="USD"/>
    <n v="1430703638"/>
    <n v="1426815638"/>
    <b v="0"/>
    <n v="8"/>
    <b v="0"/>
    <s v="technology/web"/>
    <n v="1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3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300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30000"/>
    <n v="850"/>
    <x v="2"/>
    <s v="US"/>
    <s v="USD"/>
    <n v="1417737781"/>
    <n v="1415145781"/>
    <b v="0"/>
    <n v="7"/>
    <b v="0"/>
    <s v="technology/web"/>
    <n v="3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3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30000"/>
    <n v="100"/>
    <x v="1"/>
    <s v="US"/>
    <s v="USD"/>
    <n v="1431198562"/>
    <n v="1426014562"/>
    <b v="0"/>
    <n v="1"/>
    <b v="0"/>
    <s v="technology/web"/>
    <n v="0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30000"/>
    <n v="140"/>
    <x v="1"/>
    <s v="CA"/>
    <s v="CAD"/>
    <n v="1419626139"/>
    <n v="1417034139"/>
    <b v="0"/>
    <n v="6"/>
    <b v="0"/>
    <s v="technology/web"/>
    <n v="0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3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30000"/>
    <n v="590.02"/>
    <x v="1"/>
    <s v="US"/>
    <s v="USD"/>
    <n v="1408029623"/>
    <n v="1405437623"/>
    <b v="0"/>
    <n v="13"/>
    <b v="0"/>
    <s v="technology/web"/>
    <n v="2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300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30000"/>
    <n v="131"/>
    <x v="1"/>
    <s v="US"/>
    <s v="USD"/>
    <n v="1440318908"/>
    <n v="1436430908"/>
    <b v="0"/>
    <n v="8"/>
    <b v="0"/>
    <s v="technology/web"/>
    <n v="0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30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3000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30000"/>
    <n v="1461"/>
    <x v="1"/>
    <s v="US"/>
    <s v="USD"/>
    <n v="1434405980"/>
    <n v="1431813980"/>
    <b v="0"/>
    <n v="5"/>
    <b v="0"/>
    <s v="technology/web"/>
    <n v="5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30000"/>
    <n v="5"/>
    <x v="1"/>
    <s v="GB"/>
    <s v="GBP"/>
    <n v="1448761744"/>
    <n v="1446166144"/>
    <b v="0"/>
    <n v="1"/>
    <b v="0"/>
    <s v="technology/web"/>
    <n v="0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30000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3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3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30000"/>
    <n v="12818"/>
    <x v="1"/>
    <s v="US"/>
    <s v="USD"/>
    <n v="1443675540"/>
    <n v="1441022120"/>
    <b v="0"/>
    <n v="121"/>
    <b v="0"/>
    <s v="technology/web"/>
    <n v="43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3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30000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30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30000"/>
    <n v="60"/>
    <x v="1"/>
    <s v="GB"/>
    <s v="GBP"/>
    <n v="1431072843"/>
    <n v="1427184843"/>
    <b v="0"/>
    <n v="3"/>
    <b v="0"/>
    <s v="technology/web"/>
    <n v="0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300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3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30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30000"/>
    <n v="341"/>
    <x v="1"/>
    <s v="US"/>
    <s v="USD"/>
    <n v="1467398138"/>
    <n v="1465670138"/>
    <b v="0"/>
    <n v="9"/>
    <b v="0"/>
    <s v="technology/web"/>
    <n v="1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30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30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30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30000"/>
    <n v="4345"/>
    <x v="1"/>
    <s v="US"/>
    <s v="USD"/>
    <n v="1439644920"/>
    <n v="1436793939"/>
    <b v="0"/>
    <n v="39"/>
    <b v="0"/>
    <s v="technology/web"/>
    <n v="14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3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30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30000"/>
    <n v="350"/>
    <x v="1"/>
    <s v="AU"/>
    <s v="AUD"/>
    <n v="1463239108"/>
    <n v="1460647108"/>
    <b v="0"/>
    <n v="3"/>
    <b v="0"/>
    <s v="technology/web"/>
    <n v="1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30000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30000"/>
    <n v="690"/>
    <x v="1"/>
    <s v="CA"/>
    <s v="CAD"/>
    <n v="1464460329"/>
    <n v="1461954729"/>
    <b v="0"/>
    <n v="9"/>
    <b v="0"/>
    <s v="technology/web"/>
    <n v="2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3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30000"/>
    <n v="1245"/>
    <x v="1"/>
    <s v="US"/>
    <s v="USD"/>
    <n v="1466204400"/>
    <n v="1463469062"/>
    <b v="0"/>
    <n v="25"/>
    <b v="0"/>
    <s v="technology/web"/>
    <n v="4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30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30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30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3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3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3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30000"/>
    <n v="101"/>
    <x v="0"/>
    <s v="FR"/>
    <s v="EUR"/>
    <n v="1480028400"/>
    <n v="1478685915"/>
    <b v="0"/>
    <n v="2"/>
    <b v="1"/>
    <s v="technology/wearables"/>
    <n v="0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30000"/>
    <n v="47665"/>
    <x v="0"/>
    <s v="US"/>
    <s v="USD"/>
    <n v="1439473248"/>
    <n v="1436881248"/>
    <b v="0"/>
    <n v="315"/>
    <b v="1"/>
    <s v="technology/wearables"/>
    <n v="15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30000"/>
    <n v="292097"/>
    <x v="0"/>
    <s v="DE"/>
    <s v="EUR"/>
    <n v="1439998674"/>
    <n v="1436888274"/>
    <b v="0"/>
    <n v="2174"/>
    <b v="1"/>
    <s v="technology/wearables"/>
    <n v="974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30000"/>
    <n v="26452"/>
    <x v="0"/>
    <s v="US"/>
    <s v="USD"/>
    <n v="1433085875"/>
    <n v="1428333875"/>
    <b v="0"/>
    <n v="152"/>
    <b v="1"/>
    <s v="technology/wearables"/>
    <n v="88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30000"/>
    <n v="75029.48"/>
    <x v="0"/>
    <s v="US"/>
    <s v="USD"/>
    <n v="1414544400"/>
    <n v="1410883139"/>
    <b v="0"/>
    <n v="1021"/>
    <b v="1"/>
    <s v="technology/wearables"/>
    <n v="25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30000"/>
    <n v="5574"/>
    <x v="0"/>
    <s v="US"/>
    <s v="USD"/>
    <n v="1470962274"/>
    <n v="1468370274"/>
    <b v="0"/>
    <n v="237"/>
    <b v="1"/>
    <s v="technology/wearables"/>
    <n v="1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30000"/>
    <n v="1055.01"/>
    <x v="0"/>
    <s v="US"/>
    <s v="USD"/>
    <n v="1407788867"/>
    <n v="1405196867"/>
    <b v="0"/>
    <n v="27"/>
    <b v="1"/>
    <s v="technology/wearables"/>
    <n v="4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30000"/>
    <n v="2141"/>
    <x v="0"/>
    <s v="CA"/>
    <s v="CAD"/>
    <n v="1458235549"/>
    <n v="1455647149"/>
    <b v="0"/>
    <n v="17"/>
    <b v="1"/>
    <s v="technology/wearables"/>
    <n v="7"/>
    <n v="125.94"/>
    <x v="2"/>
    <s v="wearables"/>
    <x v="647"/>
    <d v="2016-03-17T17:25:49"/>
  </r>
  <r>
    <n v="648"/>
    <s v="Audio Jacket"/>
    <s v="Get ready for the next product that you canâ€™t live without"/>
    <n v="30000"/>
    <n v="44388"/>
    <x v="0"/>
    <s v="US"/>
    <s v="USD"/>
    <n v="1413304708"/>
    <n v="1410280708"/>
    <b v="0"/>
    <n v="27"/>
    <b v="1"/>
    <s v="technology/wearables"/>
    <n v="148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30000"/>
    <n v="3499"/>
    <x v="0"/>
    <s v="US"/>
    <s v="USD"/>
    <n v="1410904413"/>
    <n v="1409090013"/>
    <b v="0"/>
    <n v="82"/>
    <b v="1"/>
    <s v="technology/wearables"/>
    <n v="12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30000"/>
    <n v="1686"/>
    <x v="0"/>
    <s v="US"/>
    <s v="USD"/>
    <n v="1418953984"/>
    <n v="1413766384"/>
    <b v="0"/>
    <n v="48"/>
    <b v="1"/>
    <s v="technology/wearables"/>
    <n v="6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30000"/>
    <n v="25132"/>
    <x v="0"/>
    <s v="US"/>
    <s v="USD"/>
    <n v="1418430311"/>
    <n v="1415838311"/>
    <b v="0"/>
    <n v="105"/>
    <b v="1"/>
    <s v="technology/wearables"/>
    <n v="84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0"/>
    <n v="3014"/>
    <x v="0"/>
    <s v="US"/>
    <s v="USD"/>
    <n v="1480613650"/>
    <n v="1478018050"/>
    <b v="0"/>
    <n v="28"/>
    <b v="1"/>
    <s v="technology/wearables"/>
    <n v="1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29000"/>
    <n v="106084.5"/>
    <x v="0"/>
    <s v="US"/>
    <s v="USD"/>
    <n v="1440082240"/>
    <n v="1436885440"/>
    <b v="0"/>
    <n v="1107"/>
    <b v="1"/>
    <s v="technology/wearables"/>
    <n v="366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29000"/>
    <n v="32075"/>
    <x v="0"/>
    <s v="US"/>
    <s v="USD"/>
    <n v="1436396313"/>
    <n v="1433804313"/>
    <b v="0"/>
    <n v="1013"/>
    <b v="1"/>
    <s v="technology/wearables"/>
    <n v="111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28888"/>
    <n v="11751"/>
    <x v="0"/>
    <s v="US"/>
    <s v="USD"/>
    <n v="1426197512"/>
    <n v="1423609112"/>
    <b v="0"/>
    <n v="274"/>
    <b v="1"/>
    <s v="technology/wearables"/>
    <n v="41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28450"/>
    <n v="10678"/>
    <x v="0"/>
    <s v="US"/>
    <s v="USD"/>
    <n v="1460917119"/>
    <n v="1455736719"/>
    <b v="0"/>
    <n v="87"/>
    <b v="1"/>
    <s v="technology/wearables"/>
    <n v="38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28000"/>
    <n v="18855"/>
    <x v="0"/>
    <s v="US"/>
    <s v="USD"/>
    <n v="1450901872"/>
    <n v="1448309872"/>
    <b v="0"/>
    <n v="99"/>
    <b v="1"/>
    <s v="technology/wearables"/>
    <n v="67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000"/>
    <n v="30177"/>
    <x v="0"/>
    <s v="US"/>
    <s v="USD"/>
    <n v="1437933600"/>
    <n v="1435117889"/>
    <b v="0"/>
    <n v="276"/>
    <b v="1"/>
    <s v="technology/wearables"/>
    <n v="108"/>
    <n v="109.34"/>
    <x v="2"/>
    <s v="wearables"/>
    <x v="658"/>
    <d v="2015-07-26T18:00:00"/>
  </r>
  <r>
    <n v="659"/>
    <s v="Lulu Watch Designs - Apple Watch"/>
    <s v="Sync up your lifestyle"/>
    <n v="28000"/>
    <n v="3017"/>
    <x v="0"/>
    <s v="US"/>
    <s v="USD"/>
    <n v="1440339295"/>
    <n v="1437747295"/>
    <b v="0"/>
    <n v="21"/>
    <b v="1"/>
    <s v="technology/wearables"/>
    <n v="1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28000"/>
    <n v="1529"/>
    <x v="2"/>
    <s v="US"/>
    <s v="USD"/>
    <n v="1415558879"/>
    <n v="1412963279"/>
    <b v="0"/>
    <n v="18"/>
    <b v="0"/>
    <s v="technology/wearables"/>
    <n v="5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28000"/>
    <n v="95"/>
    <x v="2"/>
    <s v="US"/>
    <s v="USD"/>
    <n v="1477236559"/>
    <n v="1474644559"/>
    <b v="0"/>
    <n v="9"/>
    <b v="0"/>
    <s v="technology/wearables"/>
    <n v="0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28000"/>
    <n v="156"/>
    <x v="2"/>
    <s v="US"/>
    <s v="USD"/>
    <n v="1421404247"/>
    <n v="1418812247"/>
    <b v="0"/>
    <n v="4"/>
    <b v="0"/>
    <s v="technology/wearables"/>
    <n v="1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8000"/>
    <n v="700"/>
    <x v="2"/>
    <s v="DK"/>
    <s v="DKK"/>
    <n v="1437250456"/>
    <n v="1434658456"/>
    <b v="0"/>
    <n v="7"/>
    <b v="0"/>
    <s v="technology/wearables"/>
    <n v="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27800"/>
    <n v="904"/>
    <x v="2"/>
    <s v="US"/>
    <s v="USD"/>
    <n v="1428940775"/>
    <n v="1426348775"/>
    <b v="0"/>
    <n v="29"/>
    <b v="0"/>
    <s v="technology/wearables"/>
    <n v="3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27500"/>
    <n v="1864"/>
    <x v="2"/>
    <s v="US"/>
    <s v="USD"/>
    <n v="1484327061"/>
    <n v="1479143061"/>
    <b v="0"/>
    <n v="12"/>
    <b v="0"/>
    <s v="technology/wearables"/>
    <n v="7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7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27000"/>
    <n v="5010"/>
    <x v="2"/>
    <s v="IT"/>
    <s v="EUR"/>
    <n v="1477731463"/>
    <n v="1474275463"/>
    <b v="0"/>
    <n v="28"/>
    <b v="0"/>
    <s v="technology/wearables"/>
    <n v="19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27000"/>
    <n v="684"/>
    <x v="2"/>
    <s v="US"/>
    <s v="USD"/>
    <n v="1431374222"/>
    <n v="1427486222"/>
    <b v="0"/>
    <n v="25"/>
    <b v="0"/>
    <s v="technology/wearables"/>
    <n v="3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7000"/>
    <n v="43015"/>
    <x v="2"/>
    <s v="SE"/>
    <s v="SEK"/>
    <n v="1467817258"/>
    <n v="1465225258"/>
    <b v="0"/>
    <n v="28"/>
    <b v="0"/>
    <s v="technology/wearables"/>
    <n v="15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26500"/>
    <n v="26349"/>
    <x v="2"/>
    <s v="IT"/>
    <s v="EUR"/>
    <n v="1466323800"/>
    <n v="1463418120"/>
    <b v="0"/>
    <n v="310"/>
    <b v="0"/>
    <s v="technology/wearables"/>
    <n v="9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26500"/>
    <n v="11828"/>
    <x v="2"/>
    <s v="US"/>
    <s v="USD"/>
    <n v="1421208000"/>
    <n v="1418315852"/>
    <b v="0"/>
    <n v="15"/>
    <b v="0"/>
    <s v="technology/wearables"/>
    <n v="45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26000"/>
    <n v="10814"/>
    <x v="2"/>
    <s v="US"/>
    <s v="USD"/>
    <n v="1420088340"/>
    <n v="1417410964"/>
    <b v="0"/>
    <n v="215"/>
    <b v="0"/>
    <s v="technology/wearables"/>
    <n v="4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26000"/>
    <n v="205"/>
    <x v="2"/>
    <s v="US"/>
    <s v="USD"/>
    <n v="1409602217"/>
    <n v="1405714217"/>
    <b v="0"/>
    <n v="3"/>
    <b v="0"/>
    <s v="technology/wearables"/>
    <n v="1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26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26000"/>
    <n v="891"/>
    <x v="2"/>
    <s v="US"/>
    <s v="USD"/>
    <n v="1420095540"/>
    <n v="1417558804"/>
    <b v="0"/>
    <n v="26"/>
    <b v="0"/>
    <s v="technology/wearables"/>
    <n v="3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26000"/>
    <n v="1471"/>
    <x v="2"/>
    <s v="CA"/>
    <s v="CAD"/>
    <n v="1423333581"/>
    <n v="1420741581"/>
    <b v="0"/>
    <n v="24"/>
    <b v="0"/>
    <s v="technology/wearables"/>
    <n v="6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25000"/>
    <n v="12792"/>
    <x v="2"/>
    <s v="IT"/>
    <s v="EUR"/>
    <n v="1467106895"/>
    <n v="1463218895"/>
    <b v="0"/>
    <n v="96"/>
    <b v="0"/>
    <s v="technology/wearables"/>
    <n v="5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5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25000"/>
    <n v="8827"/>
    <x v="2"/>
    <s v="US"/>
    <s v="USD"/>
    <n v="1472920909"/>
    <n v="1467736909"/>
    <b v="0"/>
    <n v="94"/>
    <b v="0"/>
    <s v="technology/wearables"/>
    <n v="3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25000"/>
    <n v="19434"/>
    <x v="2"/>
    <s v="US"/>
    <s v="USD"/>
    <n v="1410955331"/>
    <n v="1407931331"/>
    <b v="0"/>
    <n v="129"/>
    <b v="0"/>
    <s v="technology/wearables"/>
    <n v="78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25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2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25000"/>
    <n v="23948"/>
    <x v="2"/>
    <s v="US"/>
    <s v="USD"/>
    <n v="1406257200"/>
    <n v="1403176891"/>
    <b v="0"/>
    <n v="135"/>
    <b v="0"/>
    <s v="technology/wearables"/>
    <n v="96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5000"/>
    <n v="553"/>
    <x v="2"/>
    <s v="US"/>
    <s v="USD"/>
    <n v="1421095672"/>
    <n v="1417207672"/>
    <b v="0"/>
    <n v="10"/>
    <b v="0"/>
    <s v="technology/wearables"/>
    <n v="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25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25000"/>
    <n v="3550"/>
    <x v="2"/>
    <s v="MX"/>
    <s v="MXN"/>
    <n v="1486317653"/>
    <n v="1481133653"/>
    <b v="0"/>
    <n v="6"/>
    <b v="0"/>
    <s v="technology/wearables"/>
    <n v="1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5000"/>
    <n v="14598"/>
    <x v="2"/>
    <s v="US"/>
    <s v="USD"/>
    <n v="1444876253"/>
    <n v="1442284253"/>
    <b v="0"/>
    <n v="36"/>
    <b v="0"/>
    <s v="technology/wearables"/>
    <n v="58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5000"/>
    <n v="115297.5"/>
    <x v="2"/>
    <s v="US"/>
    <s v="USD"/>
    <n v="1481173140"/>
    <n v="1478016097"/>
    <b v="0"/>
    <n v="336"/>
    <b v="0"/>
    <s v="technology/wearables"/>
    <n v="461"/>
    <n v="343.15"/>
    <x v="2"/>
    <s v="wearables"/>
    <x v="689"/>
    <d v="2016-12-08T04:59:00"/>
  </r>
  <r>
    <n v="690"/>
    <s v="BLOXSHIELD"/>
    <s v="A radiation shield for your fitness tracker, smartwatch or other wearable smart device"/>
    <n v="25000"/>
    <n v="2468"/>
    <x v="2"/>
    <s v="US"/>
    <s v="USD"/>
    <n v="1473400800"/>
    <n v="1469718841"/>
    <b v="0"/>
    <n v="34"/>
    <b v="0"/>
    <s v="technology/wearables"/>
    <n v="10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25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5000"/>
    <n v="1306"/>
    <x v="2"/>
    <s v="GB"/>
    <s v="GBP"/>
    <n v="1482397263"/>
    <n v="1479805263"/>
    <b v="0"/>
    <n v="201"/>
    <b v="0"/>
    <s v="technology/wearables"/>
    <n v="5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25000"/>
    <n v="35338"/>
    <x v="2"/>
    <s v="US"/>
    <s v="USD"/>
    <n v="1430421827"/>
    <n v="1427829827"/>
    <b v="0"/>
    <n v="296"/>
    <b v="0"/>
    <s v="technology/wearables"/>
    <n v="141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25000"/>
    <n v="590"/>
    <x v="2"/>
    <s v="US"/>
    <s v="USD"/>
    <n v="1485964559"/>
    <n v="1483372559"/>
    <b v="0"/>
    <n v="7"/>
    <b v="0"/>
    <s v="technology/wearables"/>
    <n v="2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25000"/>
    <n v="636"/>
    <x v="2"/>
    <s v="US"/>
    <s v="USD"/>
    <n v="1414758620"/>
    <n v="1412166620"/>
    <b v="0"/>
    <n v="7"/>
    <b v="0"/>
    <s v="technology/wearables"/>
    <n v="3"/>
    <n v="90.86"/>
    <x v="2"/>
    <s v="wearables"/>
    <x v="695"/>
    <d v="2014-10-31T12:30:20"/>
  </r>
  <r>
    <n v="696"/>
    <s v="trustee"/>
    <s v="Show your fidelity by wearing the Trustee rings! Show where you are (at)!"/>
    <n v="2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25000"/>
    <n v="2319"/>
    <x v="2"/>
    <s v="DE"/>
    <s v="EUR"/>
    <n v="1454502789"/>
    <n v="1453206789"/>
    <b v="0"/>
    <n v="114"/>
    <b v="0"/>
    <s v="technology/wearables"/>
    <n v="9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25000"/>
    <n v="15390"/>
    <x v="2"/>
    <s v="US"/>
    <s v="USD"/>
    <n v="1411005600"/>
    <n v="1408141245"/>
    <b v="0"/>
    <n v="29"/>
    <b v="0"/>
    <s v="technology/wearables"/>
    <n v="62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25000"/>
    <n v="107148.74"/>
    <x v="2"/>
    <s v="US"/>
    <s v="USD"/>
    <n v="1385136000"/>
    <n v="1381923548"/>
    <b v="0"/>
    <n v="890"/>
    <b v="0"/>
    <s v="technology/wearables"/>
    <n v="429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25000"/>
    <n v="403"/>
    <x v="2"/>
    <s v="ES"/>
    <s v="EUR"/>
    <n v="1484065881"/>
    <n v="1481473881"/>
    <b v="0"/>
    <n v="31"/>
    <b v="0"/>
    <s v="technology/wearables"/>
    <n v="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5000"/>
    <n v="6118"/>
    <x v="2"/>
    <s v="GB"/>
    <s v="GBP"/>
    <n v="1406130880"/>
    <n v="1403538880"/>
    <b v="0"/>
    <n v="21"/>
    <b v="0"/>
    <s v="technology/wearables"/>
    <n v="24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25000"/>
    <n v="4622.01"/>
    <x v="2"/>
    <s v="US"/>
    <s v="USD"/>
    <n v="1480011987"/>
    <n v="1477416387"/>
    <b v="0"/>
    <n v="37"/>
    <b v="0"/>
    <s v="technology/wearables"/>
    <n v="18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25000"/>
    <n v="837"/>
    <x v="2"/>
    <s v="US"/>
    <s v="USD"/>
    <n v="1485905520"/>
    <n v="1481150949"/>
    <b v="0"/>
    <n v="7"/>
    <b v="0"/>
    <s v="technology/wearables"/>
    <n v="3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25000"/>
    <n v="481"/>
    <x v="2"/>
    <s v="CA"/>
    <s v="CAD"/>
    <n v="1487565468"/>
    <n v="1482381468"/>
    <b v="0"/>
    <n v="4"/>
    <b v="0"/>
    <s v="technology/wearables"/>
    <n v="2"/>
    <n v="120.25"/>
    <x v="2"/>
    <s v="wearables"/>
    <x v="704"/>
    <d v="2017-02-20T04:37:48"/>
  </r>
  <r>
    <n v="705"/>
    <s v="SomnoScope"/>
    <s v="The closest thing ever to the Holy Grail of wearables technology"/>
    <n v="25000"/>
    <n v="977"/>
    <x v="2"/>
    <s v="NL"/>
    <s v="EUR"/>
    <n v="1484999278"/>
    <n v="1482407278"/>
    <b v="0"/>
    <n v="5"/>
    <b v="0"/>
    <s v="technology/wearables"/>
    <n v="4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25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25000"/>
    <n v="53670.6"/>
    <x v="2"/>
    <s v="GB"/>
    <s v="GBP"/>
    <n v="1483286127"/>
    <n v="1479830127"/>
    <b v="0"/>
    <n v="456"/>
    <b v="0"/>
    <s v="technology/wearables"/>
    <n v="215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25000"/>
    <n v="8837"/>
    <x v="2"/>
    <s v="GB"/>
    <s v="GBP"/>
    <n v="1410616600"/>
    <n v="1405432600"/>
    <b v="0"/>
    <n v="369"/>
    <b v="0"/>
    <s v="technology/wearables"/>
    <n v="35"/>
    <n v="23.95"/>
    <x v="2"/>
    <s v="wearables"/>
    <x v="708"/>
    <d v="2014-09-13T13:56:40"/>
  </r>
  <r>
    <n v="709"/>
    <s v="lumiglove"/>
    <s v="A &quot;handheld&quot; light, which eases the way you illuminate objects and/or paths."/>
    <n v="2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250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25000"/>
    <n v="33791"/>
    <x v="2"/>
    <s v="NL"/>
    <s v="EUR"/>
    <n v="1481716868"/>
    <n v="1478257268"/>
    <b v="0"/>
    <n v="338"/>
    <b v="0"/>
    <s v="technology/wearables"/>
    <n v="135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250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25000"/>
    <n v="2249"/>
    <x v="2"/>
    <s v="US"/>
    <s v="USD"/>
    <n v="1488308082"/>
    <n v="1483124082"/>
    <b v="0"/>
    <n v="28"/>
    <b v="0"/>
    <s v="technology/wearables"/>
    <n v="9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5000"/>
    <n v="1389"/>
    <x v="2"/>
    <s v="US"/>
    <s v="USD"/>
    <n v="1446693040"/>
    <n v="1443233440"/>
    <b v="0"/>
    <n v="12"/>
    <b v="0"/>
    <s v="technology/wearables"/>
    <n v="6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25000"/>
    <n v="715"/>
    <x v="2"/>
    <s v="US"/>
    <s v="USD"/>
    <n v="1417392000"/>
    <n v="1414511307"/>
    <b v="0"/>
    <n v="16"/>
    <b v="0"/>
    <s v="technology/wearables"/>
    <n v="3"/>
    <n v="44.69"/>
    <x v="2"/>
    <s v="wearables"/>
    <x v="716"/>
    <d v="2014-12-01T00:00:00"/>
  </r>
  <r>
    <n v="717"/>
    <s v="cool air belt"/>
    <s v="Cool air flowing under clothing keeps you cool."/>
    <n v="25000"/>
    <n v="305"/>
    <x v="2"/>
    <s v="US"/>
    <s v="USD"/>
    <n v="1409949002"/>
    <n v="1407357002"/>
    <b v="0"/>
    <n v="4"/>
    <b v="0"/>
    <s v="technology/wearables"/>
    <n v="1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25000"/>
    <n v="90"/>
    <x v="2"/>
    <s v="US"/>
    <s v="USD"/>
    <n v="1487397540"/>
    <n v="1484684247"/>
    <b v="0"/>
    <n v="4"/>
    <b v="0"/>
    <s v="technology/wearables"/>
    <n v="0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2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25000"/>
    <n v="2735"/>
    <x v="0"/>
    <s v="US"/>
    <s v="USD"/>
    <n v="1327851291"/>
    <n v="1325432091"/>
    <b v="0"/>
    <n v="41"/>
    <b v="1"/>
    <s v="publishing/nonfiction"/>
    <n v="11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10013"/>
    <x v="0"/>
    <s v="US"/>
    <s v="USD"/>
    <n v="1406900607"/>
    <n v="1403012607"/>
    <b v="0"/>
    <n v="119"/>
    <b v="1"/>
    <s v="publishing/nonfiction"/>
    <n v="40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25000"/>
    <n v="5469"/>
    <x v="0"/>
    <s v="US"/>
    <s v="USD"/>
    <n v="1438228740"/>
    <n v="1435606549"/>
    <b v="0"/>
    <n v="100"/>
    <b v="1"/>
    <s v="publishing/nonfiction"/>
    <n v="22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25000"/>
    <n v="7383.01"/>
    <x v="0"/>
    <s v="US"/>
    <s v="USD"/>
    <n v="1309447163"/>
    <n v="1306855163"/>
    <b v="0"/>
    <n v="143"/>
    <b v="1"/>
    <s v="publishing/nonfiction"/>
    <n v="30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5000"/>
    <n v="20070"/>
    <x v="0"/>
    <s v="US"/>
    <s v="USD"/>
    <n v="1450018912"/>
    <n v="1447426912"/>
    <b v="0"/>
    <n v="140"/>
    <b v="1"/>
    <s v="publishing/nonfiction"/>
    <n v="8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0"/>
    <n v="2535"/>
    <x v="0"/>
    <s v="US"/>
    <s v="USD"/>
    <n v="1365728487"/>
    <n v="1363136487"/>
    <b v="0"/>
    <n v="35"/>
    <b v="1"/>
    <s v="publishing/nonfiction"/>
    <n v="10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25000"/>
    <n v="5443"/>
    <x v="0"/>
    <s v="US"/>
    <s v="USD"/>
    <n v="1358198400"/>
    <n v="1354580949"/>
    <b v="0"/>
    <n v="149"/>
    <b v="1"/>
    <s v="publishing/nonfiction"/>
    <n v="22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25000"/>
    <n v="7917.45"/>
    <x v="0"/>
    <s v="US"/>
    <s v="USD"/>
    <n v="1313957157"/>
    <n v="1310069157"/>
    <b v="0"/>
    <n v="130"/>
    <b v="1"/>
    <s v="publishing/nonfiction"/>
    <n v="32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25000"/>
    <n v="5226"/>
    <x v="0"/>
    <s v="US"/>
    <s v="USD"/>
    <n v="1348028861"/>
    <n v="1342844861"/>
    <b v="0"/>
    <n v="120"/>
    <b v="1"/>
    <s v="publishing/nonfiction"/>
    <n v="21"/>
    <n v="43.55"/>
    <x v="3"/>
    <s v="nonfiction"/>
    <x v="729"/>
    <d v="2012-09-19T04:27:41"/>
  </r>
  <r>
    <n v="730"/>
    <s v="Encyclopedia of Surfing"/>
    <s v="A Massive but Cheerful Online Digital Archive of Surfing"/>
    <n v="25000"/>
    <n v="26438"/>
    <x v="0"/>
    <s v="US"/>
    <s v="USD"/>
    <n v="1323280391"/>
    <n v="1320688391"/>
    <b v="0"/>
    <n v="265"/>
    <b v="1"/>
    <s v="publishing/nonfiction"/>
    <n v="106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25000"/>
    <n v="6300"/>
    <x v="0"/>
    <s v="US"/>
    <s v="USD"/>
    <n v="1327212000"/>
    <n v="1322852747"/>
    <b v="0"/>
    <n v="71"/>
    <b v="1"/>
    <s v="publishing/nonfiction"/>
    <n v="25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25000"/>
    <n v="64"/>
    <x v="0"/>
    <s v="GB"/>
    <s v="GBP"/>
    <n v="1380449461"/>
    <n v="1375265461"/>
    <b v="0"/>
    <n v="13"/>
    <b v="1"/>
    <s v="publishing/nonfiction"/>
    <n v="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0"/>
    <n v="3012"/>
    <x v="0"/>
    <s v="GB"/>
    <s v="GBP"/>
    <n v="1387533892"/>
    <n v="1384941892"/>
    <b v="0"/>
    <n v="169"/>
    <b v="1"/>
    <s v="publishing/nonfiction"/>
    <n v="12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25000"/>
    <n v="10670"/>
    <x v="0"/>
    <s v="CA"/>
    <s v="CAD"/>
    <n v="1431147600"/>
    <n v="1428465420"/>
    <b v="0"/>
    <n v="57"/>
    <b v="1"/>
    <s v="publishing/nonfiction"/>
    <n v="43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25000"/>
    <n v="53771"/>
    <x v="0"/>
    <s v="US"/>
    <s v="USD"/>
    <n v="1417653540"/>
    <n v="1414975346"/>
    <b v="0"/>
    <n v="229"/>
    <b v="1"/>
    <s v="publishing/nonfiction"/>
    <n v="215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25000"/>
    <n v="11345"/>
    <x v="0"/>
    <s v="US"/>
    <s v="USD"/>
    <n v="1385009940"/>
    <n v="1383327440"/>
    <b v="0"/>
    <n v="108"/>
    <b v="1"/>
    <s v="publishing/nonfiction"/>
    <n v="4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25000"/>
    <n v="6120"/>
    <x v="0"/>
    <s v="US"/>
    <s v="USD"/>
    <n v="1392408000"/>
    <n v="1390890987"/>
    <b v="0"/>
    <n v="108"/>
    <b v="1"/>
    <s v="publishing/nonfiction"/>
    <n v="24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25000"/>
    <n v="1601"/>
    <x v="0"/>
    <s v="US"/>
    <s v="USD"/>
    <n v="1417409940"/>
    <n v="1414765794"/>
    <b v="0"/>
    <n v="41"/>
    <b v="1"/>
    <s v="publishing/nonfiction"/>
    <n v="6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25000"/>
    <n v="9500"/>
    <x v="0"/>
    <s v="US"/>
    <s v="USD"/>
    <n v="1407758629"/>
    <n v="1404907429"/>
    <b v="0"/>
    <n v="139"/>
    <b v="1"/>
    <s v="publishing/nonfiction"/>
    <n v="3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25000"/>
    <n v="3222"/>
    <x v="0"/>
    <s v="US"/>
    <s v="USD"/>
    <n v="1434857482"/>
    <n v="1433647882"/>
    <b v="0"/>
    <n v="19"/>
    <b v="1"/>
    <s v="publishing/nonfiction"/>
    <n v="13"/>
    <n v="169.58"/>
    <x v="3"/>
    <s v="nonfiction"/>
    <x v="740"/>
    <d v="2015-06-21T03:31:22"/>
  </r>
  <r>
    <n v="741"/>
    <s v="reVILNA: the vilna ghetto project"/>
    <s v="A revolutionary digital mapping project of the Vilna Ghetto"/>
    <n v="25000"/>
    <n v="13293.8"/>
    <x v="0"/>
    <s v="US"/>
    <s v="USD"/>
    <n v="1370964806"/>
    <n v="1367940806"/>
    <b v="0"/>
    <n v="94"/>
    <b v="1"/>
    <s v="publishing/nonfiction"/>
    <n v="53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25000"/>
    <n v="1550"/>
    <x v="0"/>
    <s v="US"/>
    <s v="USD"/>
    <n v="1395435712"/>
    <n v="1392847312"/>
    <b v="0"/>
    <n v="23"/>
    <b v="1"/>
    <s v="publishing/nonfiction"/>
    <n v="6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25000"/>
    <n v="814"/>
    <x v="0"/>
    <s v="US"/>
    <s v="USD"/>
    <n v="1334610000"/>
    <n v="1332435685"/>
    <b v="0"/>
    <n v="15"/>
    <b v="1"/>
    <s v="publishing/nonfiction"/>
    <n v="3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25000"/>
    <n v="5116"/>
    <x v="0"/>
    <s v="US"/>
    <s v="USD"/>
    <n v="1355439503"/>
    <n v="1352847503"/>
    <b v="0"/>
    <n v="62"/>
    <b v="1"/>
    <s v="publishing/nonfiction"/>
    <n v="20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5000"/>
    <n v="3976"/>
    <x v="0"/>
    <s v="US"/>
    <s v="USD"/>
    <n v="1367588645"/>
    <n v="1364996645"/>
    <b v="0"/>
    <n v="74"/>
    <b v="1"/>
    <s v="publishing/nonfiction"/>
    <n v="16"/>
    <n v="53.73"/>
    <x v="3"/>
    <s v="nonfiction"/>
    <x v="745"/>
    <d v="2013-05-03T13:44:05"/>
  </r>
  <r>
    <n v="746"/>
    <s v="Attention: People With Body Parts"/>
    <s v="This is a book of letters. Letters to our body parts."/>
    <n v="25000"/>
    <n v="3318"/>
    <x v="0"/>
    <s v="US"/>
    <s v="USD"/>
    <n v="1348372740"/>
    <n v="1346806909"/>
    <b v="0"/>
    <n v="97"/>
    <b v="1"/>
    <s v="publishing/nonfiction"/>
    <n v="13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25000"/>
    <n v="7003"/>
    <x v="0"/>
    <s v="NL"/>
    <s v="EUR"/>
    <n v="1421319240"/>
    <n v="1418649019"/>
    <b v="0"/>
    <n v="55"/>
    <b v="1"/>
    <s v="publishing/nonfiction"/>
    <n v="28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5000"/>
    <n v="2005"/>
    <x v="0"/>
    <s v="US"/>
    <s v="USD"/>
    <n v="1407701966"/>
    <n v="1405109966"/>
    <b v="0"/>
    <n v="44"/>
    <b v="1"/>
    <s v="publishing/nonfiction"/>
    <n v="8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25000"/>
    <n v="10556"/>
    <x v="0"/>
    <s v="US"/>
    <s v="USD"/>
    <n v="1485642930"/>
    <n v="1483050930"/>
    <b v="0"/>
    <n v="110"/>
    <b v="1"/>
    <s v="publishing/nonfiction"/>
    <n v="42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25000"/>
    <n v="4559"/>
    <x v="0"/>
    <s v="US"/>
    <s v="USD"/>
    <n v="1361739872"/>
    <n v="1359147872"/>
    <b v="0"/>
    <n v="59"/>
    <b v="1"/>
    <s v="publishing/nonfiction"/>
    <n v="18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25000"/>
    <n v="3555"/>
    <x v="0"/>
    <s v="US"/>
    <s v="USD"/>
    <n v="1312470475"/>
    <n v="1308496075"/>
    <b v="0"/>
    <n v="62"/>
    <b v="1"/>
    <s v="publishing/nonfiction"/>
    <n v="14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25000"/>
    <n v="5585"/>
    <x v="0"/>
    <s v="AU"/>
    <s v="AUD"/>
    <n v="1476615600"/>
    <n v="1474884417"/>
    <b v="0"/>
    <n v="105"/>
    <b v="1"/>
    <s v="publishing/nonfiction"/>
    <n v="2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25000"/>
    <n v="12800"/>
    <x v="0"/>
    <s v="US"/>
    <s v="USD"/>
    <n v="1423922991"/>
    <n v="1421330991"/>
    <b v="0"/>
    <n v="26"/>
    <b v="1"/>
    <s v="publishing/nonfiction"/>
    <n v="51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5000"/>
    <n v="2075"/>
    <x v="0"/>
    <s v="US"/>
    <s v="USD"/>
    <n v="1357408721"/>
    <n v="1354816721"/>
    <b v="0"/>
    <n v="49"/>
    <b v="1"/>
    <s v="publishing/nonfiction"/>
    <n v="8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0"/>
    <n v="2547.69"/>
    <x v="0"/>
    <s v="US"/>
    <s v="USD"/>
    <n v="1369010460"/>
    <n v="1366381877"/>
    <b v="0"/>
    <n v="68"/>
    <b v="1"/>
    <s v="publishing/nonfiction"/>
    <n v="10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25000"/>
    <n v="824"/>
    <x v="0"/>
    <s v="US"/>
    <s v="USD"/>
    <n v="1303147459"/>
    <n v="1297880659"/>
    <b v="0"/>
    <n v="22"/>
    <b v="1"/>
    <s v="publishing/nonfiction"/>
    <n v="3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00"/>
    <n v="595"/>
    <x v="0"/>
    <s v="US"/>
    <s v="USD"/>
    <n v="1354756714"/>
    <n v="1353547114"/>
    <b v="0"/>
    <n v="18"/>
    <b v="1"/>
    <s v="publishing/nonfiction"/>
    <n v="2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0"/>
    <n v="2550"/>
    <x v="0"/>
    <s v="US"/>
    <s v="USD"/>
    <n v="1286568268"/>
    <n v="1283976268"/>
    <b v="0"/>
    <n v="19"/>
    <b v="1"/>
    <s v="publishing/nonfiction"/>
    <n v="10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25000"/>
    <n v="5096"/>
    <x v="0"/>
    <s v="GB"/>
    <s v="GBP"/>
    <n v="1404892539"/>
    <n v="1401436539"/>
    <b v="0"/>
    <n v="99"/>
    <b v="1"/>
    <s v="publishing/nonfiction"/>
    <n v="20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50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25000"/>
    <n v="235"/>
    <x v="2"/>
    <s v="US"/>
    <s v="USD"/>
    <n v="1391364126"/>
    <n v="1388772126"/>
    <b v="0"/>
    <n v="6"/>
    <b v="0"/>
    <s v="publishing/fiction"/>
    <n v="1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250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2500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2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25000"/>
    <n v="2521"/>
    <x v="2"/>
    <s v="US"/>
    <s v="USD"/>
    <n v="1413723684"/>
    <n v="1411131684"/>
    <b v="0"/>
    <n v="44"/>
    <b v="0"/>
    <s v="publishing/fiction"/>
    <n v="10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25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25000"/>
    <n v="177"/>
    <x v="2"/>
    <s v="US"/>
    <s v="USD"/>
    <n v="1432178810"/>
    <n v="1429586810"/>
    <b v="0"/>
    <n v="3"/>
    <b v="0"/>
    <s v="publishing/fiction"/>
    <n v="1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25000"/>
    <n v="1656"/>
    <x v="2"/>
    <s v="US"/>
    <s v="USD"/>
    <n v="1388102094"/>
    <n v="1385510094"/>
    <b v="0"/>
    <n v="52"/>
    <b v="0"/>
    <s v="publishing/fiction"/>
    <n v="7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250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25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25000"/>
    <n v="50"/>
    <x v="2"/>
    <s v="US"/>
    <s v="USD"/>
    <n v="1257047940"/>
    <n v="1252718519"/>
    <b v="0"/>
    <n v="1"/>
    <b v="0"/>
    <s v="publishing/fiction"/>
    <n v="0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25000"/>
    <n v="32"/>
    <x v="2"/>
    <s v="GB"/>
    <s v="GBP"/>
    <n v="1431298860"/>
    <n v="1428341985"/>
    <b v="0"/>
    <n v="2"/>
    <b v="0"/>
    <s v="publishing/fiction"/>
    <n v="0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25000"/>
    <n v="351"/>
    <x v="2"/>
    <s v="US"/>
    <s v="USD"/>
    <n v="1393181018"/>
    <n v="1390589018"/>
    <b v="0"/>
    <n v="9"/>
    <b v="0"/>
    <s v="publishing/fiction"/>
    <n v="1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25000"/>
    <n v="170"/>
    <x v="2"/>
    <s v="US"/>
    <s v="USD"/>
    <n v="1323998795"/>
    <n v="1321406795"/>
    <b v="0"/>
    <n v="5"/>
    <b v="0"/>
    <s v="publishing/fiction"/>
    <n v="1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25000"/>
    <n v="3598"/>
    <x v="2"/>
    <s v="US"/>
    <s v="USD"/>
    <n v="1444539600"/>
    <n v="1441297645"/>
    <b v="0"/>
    <n v="57"/>
    <b v="0"/>
    <s v="publishing/fiction"/>
    <n v="14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25000"/>
    <n v="21"/>
    <x v="2"/>
    <s v="US"/>
    <s v="USD"/>
    <n v="1375313577"/>
    <n v="1372721577"/>
    <b v="0"/>
    <n v="3"/>
    <b v="0"/>
    <s v="publishing/fiction"/>
    <n v="0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250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25000"/>
    <n v="400"/>
    <x v="2"/>
    <s v="US"/>
    <s v="USD"/>
    <n v="1287115200"/>
    <n v="1284567905"/>
    <b v="0"/>
    <n v="6"/>
    <b v="0"/>
    <s v="publishing/fiction"/>
    <n v="2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25000"/>
    <n v="1040"/>
    <x v="0"/>
    <s v="US"/>
    <s v="USD"/>
    <n v="1304439025"/>
    <n v="1301847025"/>
    <b v="0"/>
    <n v="27"/>
    <b v="1"/>
    <s v="music/rock"/>
    <n v="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25000"/>
    <n v="1065.23"/>
    <x v="0"/>
    <s v="US"/>
    <s v="USD"/>
    <n v="1370649674"/>
    <n v="1368057674"/>
    <b v="0"/>
    <n v="25"/>
    <b v="1"/>
    <s v="music/rock"/>
    <n v="4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25000"/>
    <n v="700"/>
    <x v="0"/>
    <s v="US"/>
    <s v="USD"/>
    <n v="1345918302"/>
    <n v="1343326302"/>
    <b v="0"/>
    <n v="14"/>
    <b v="1"/>
    <s v="music/rock"/>
    <n v="3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25000"/>
    <n v="2222"/>
    <x v="0"/>
    <s v="US"/>
    <s v="USD"/>
    <n v="1335564000"/>
    <n v="1332182049"/>
    <b v="0"/>
    <n v="35"/>
    <b v="1"/>
    <s v="music/rock"/>
    <n v="9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25000"/>
    <n v="1025"/>
    <x v="0"/>
    <s v="US"/>
    <s v="USD"/>
    <n v="1395023719"/>
    <n v="1391571319"/>
    <b v="0"/>
    <n v="10"/>
    <b v="1"/>
    <s v="music/rock"/>
    <n v="4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25000"/>
    <n v="903.14"/>
    <x v="0"/>
    <s v="US"/>
    <s v="USD"/>
    <n v="1362060915"/>
    <n v="1359468915"/>
    <b v="0"/>
    <n v="29"/>
    <b v="1"/>
    <s v="music/rock"/>
    <n v="4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25000"/>
    <n v="7140"/>
    <x v="0"/>
    <s v="US"/>
    <s v="USD"/>
    <n v="1336751220"/>
    <n v="1331774434"/>
    <b v="0"/>
    <n v="44"/>
    <b v="1"/>
    <s v="music/rock"/>
    <n v="29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25000"/>
    <n v="1370"/>
    <x v="0"/>
    <s v="US"/>
    <s v="USD"/>
    <n v="1383318226"/>
    <n v="1380726226"/>
    <b v="0"/>
    <n v="17"/>
    <b v="1"/>
    <s v="music/rock"/>
    <n v="5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25000"/>
    <n v="2035.05"/>
    <x v="0"/>
    <s v="US"/>
    <s v="USD"/>
    <n v="1341633540"/>
    <n v="1338336588"/>
    <b v="0"/>
    <n v="34"/>
    <b v="1"/>
    <s v="music/rock"/>
    <n v="8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25000"/>
    <n v="1860"/>
    <x v="0"/>
    <s v="US"/>
    <s v="USD"/>
    <n v="1358755140"/>
    <n v="1357187280"/>
    <b v="0"/>
    <n v="14"/>
    <b v="1"/>
    <s v="music/rock"/>
    <n v="7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25000"/>
    <n v="14437.46"/>
    <x v="0"/>
    <s v="US"/>
    <s v="USD"/>
    <n v="1359680939"/>
    <n v="1357088939"/>
    <b v="0"/>
    <n v="156"/>
    <b v="1"/>
    <s v="music/rock"/>
    <n v="58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24500"/>
    <n v="7790"/>
    <x v="0"/>
    <s v="US"/>
    <s v="USD"/>
    <n v="1384322340"/>
    <n v="1381430646"/>
    <b v="0"/>
    <n v="128"/>
    <b v="1"/>
    <s v="music/rock"/>
    <n v="32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4500"/>
    <n v="2511.11"/>
    <x v="0"/>
    <s v="US"/>
    <s v="USD"/>
    <n v="1383861483"/>
    <n v="1381265883"/>
    <b v="0"/>
    <n v="60"/>
    <b v="1"/>
    <s v="music/rock"/>
    <n v="1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4500"/>
    <n v="2826.43"/>
    <x v="0"/>
    <s v="US"/>
    <s v="USD"/>
    <n v="1372827540"/>
    <n v="1371491244"/>
    <b v="0"/>
    <n v="32"/>
    <b v="1"/>
    <s v="music/rock"/>
    <n v="12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24200"/>
    <n v="8425"/>
    <x v="0"/>
    <s v="US"/>
    <s v="USD"/>
    <n v="1315242360"/>
    <n v="1310438737"/>
    <b v="0"/>
    <n v="53"/>
    <b v="1"/>
    <s v="music/rock"/>
    <n v="3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24000"/>
    <n v="15650"/>
    <x v="0"/>
    <s v="US"/>
    <s v="USD"/>
    <n v="1333774740"/>
    <n v="1330094566"/>
    <b v="0"/>
    <n v="184"/>
    <b v="1"/>
    <s v="music/rock"/>
    <n v="65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24000"/>
    <n v="10135"/>
    <x v="0"/>
    <s v="US"/>
    <s v="USD"/>
    <n v="1379279400"/>
    <n v="1376687485"/>
    <b v="0"/>
    <n v="90"/>
    <b v="1"/>
    <s v="music/rock"/>
    <n v="42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24000"/>
    <n v="3226"/>
    <x v="0"/>
    <s v="US"/>
    <s v="USD"/>
    <n v="1335672000"/>
    <n v="1332978688"/>
    <b v="0"/>
    <n v="71"/>
    <b v="1"/>
    <s v="music/rock"/>
    <n v="13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23900"/>
    <n v="4021"/>
    <x v="0"/>
    <s v="US"/>
    <s v="USD"/>
    <n v="1412086187"/>
    <n v="1409494187"/>
    <b v="0"/>
    <n v="87"/>
    <b v="1"/>
    <s v="music/rock"/>
    <n v="17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23000"/>
    <n v="5001"/>
    <x v="0"/>
    <s v="US"/>
    <s v="USD"/>
    <n v="1335542446"/>
    <n v="1332950446"/>
    <b v="0"/>
    <n v="28"/>
    <b v="1"/>
    <s v="music/rock"/>
    <n v="22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23000"/>
    <n v="2282"/>
    <x v="0"/>
    <s v="GB"/>
    <s v="GBP"/>
    <n v="1410431054"/>
    <n v="1407839054"/>
    <b v="0"/>
    <n v="56"/>
    <b v="1"/>
    <s v="music/rock"/>
    <n v="10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3000"/>
    <n v="2230.4299999999998"/>
    <x v="0"/>
    <s v="US"/>
    <s v="USD"/>
    <n v="1309547120"/>
    <n v="1306955120"/>
    <b v="0"/>
    <n v="51"/>
    <b v="1"/>
    <s v="music/rock"/>
    <n v="10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23000"/>
    <n v="6080"/>
    <x v="0"/>
    <s v="US"/>
    <s v="USD"/>
    <n v="1347854700"/>
    <n v="1343867524"/>
    <b v="0"/>
    <n v="75"/>
    <b v="1"/>
    <s v="music/rock"/>
    <n v="26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0"/>
    <n v="2835"/>
    <x v="0"/>
    <s v="US"/>
    <s v="USD"/>
    <n v="1306630800"/>
    <n v="1304376478"/>
    <b v="0"/>
    <n v="38"/>
    <b v="1"/>
    <s v="music/rock"/>
    <n v="12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23000"/>
    <n v="5500"/>
    <x v="0"/>
    <s v="US"/>
    <s v="USD"/>
    <n v="1311393540"/>
    <n v="1309919526"/>
    <b v="0"/>
    <n v="18"/>
    <b v="1"/>
    <s v="music/rock"/>
    <n v="24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22765"/>
    <n v="3150"/>
    <x v="0"/>
    <s v="US"/>
    <s v="USD"/>
    <n v="1310857200"/>
    <n v="1306525512"/>
    <b v="0"/>
    <n v="54"/>
    <b v="1"/>
    <s v="music/rock"/>
    <n v="14"/>
    <n v="58.33"/>
    <x v="4"/>
    <s v="rock"/>
    <x v="805"/>
    <d v="2011-07-16T23:00:00"/>
  </r>
  <r>
    <n v="806"/>
    <s v="Golden Animals NEW Album!"/>
    <s v="Help Golden Animals finish their NEW Album!"/>
    <n v="22500"/>
    <n v="8355"/>
    <x v="0"/>
    <s v="US"/>
    <s v="USD"/>
    <n v="1315413339"/>
    <n v="1312821339"/>
    <b v="0"/>
    <n v="71"/>
    <b v="1"/>
    <s v="music/rock"/>
    <n v="37"/>
    <n v="117.68"/>
    <x v="4"/>
    <s v="rock"/>
    <x v="806"/>
    <d v="2011-09-07T16:35:39"/>
  </r>
  <r>
    <n v="807"/>
    <s v="Sic Vita - New EP Release - 2017"/>
    <s v="Join the Sic Vita family and lend a hand as we create a new album!"/>
    <n v="22500"/>
    <n v="4205"/>
    <x v="0"/>
    <s v="US"/>
    <s v="USD"/>
    <n v="1488333600"/>
    <n v="1485270311"/>
    <b v="0"/>
    <n v="57"/>
    <b v="1"/>
    <s v="music/rock"/>
    <n v="19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22400"/>
    <n v="4500"/>
    <x v="0"/>
    <s v="CA"/>
    <s v="CAD"/>
    <n v="1419224340"/>
    <n v="1416363886"/>
    <b v="0"/>
    <n v="43"/>
    <b v="1"/>
    <s v="music/rock"/>
    <n v="2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22000"/>
    <n v="4151"/>
    <x v="0"/>
    <s v="US"/>
    <s v="USD"/>
    <n v="1390161630"/>
    <n v="1387569630"/>
    <b v="0"/>
    <n v="52"/>
    <b v="1"/>
    <s v="music/rock"/>
    <n v="19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22000"/>
    <n v="1575"/>
    <x v="0"/>
    <s v="US"/>
    <s v="USD"/>
    <n v="1346462462"/>
    <n v="1343870462"/>
    <b v="0"/>
    <n v="27"/>
    <b v="1"/>
    <s v="music/rock"/>
    <n v="7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22000"/>
    <n v="1040"/>
    <x v="0"/>
    <s v="US"/>
    <s v="USD"/>
    <n v="1373475120"/>
    <n v="1371569202"/>
    <b v="0"/>
    <n v="12"/>
    <b v="1"/>
    <s v="music/rock"/>
    <n v="5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22000"/>
    <n v="911"/>
    <x v="0"/>
    <s v="US"/>
    <s v="USD"/>
    <n v="1362146280"/>
    <n v="1357604752"/>
    <b v="0"/>
    <n v="33"/>
    <b v="1"/>
    <s v="music/rock"/>
    <n v="4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22000"/>
    <n v="2399.94"/>
    <x v="0"/>
    <s v="US"/>
    <s v="USD"/>
    <n v="1342825365"/>
    <n v="1340233365"/>
    <b v="0"/>
    <n v="96"/>
    <b v="1"/>
    <s v="music/rock"/>
    <n v="11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22000"/>
    <n v="1273"/>
    <x v="0"/>
    <s v="US"/>
    <s v="USD"/>
    <n v="1306865040"/>
    <n v="1305568201"/>
    <b v="0"/>
    <n v="28"/>
    <b v="1"/>
    <s v="music/rock"/>
    <n v="6"/>
    <n v="45.46"/>
    <x v="4"/>
    <s v="rock"/>
    <x v="814"/>
    <d v="2011-05-31T18:04:00"/>
  </r>
  <r>
    <n v="815"/>
    <s v="Some Late Help for The Early Reset"/>
    <s v="Be a part of helping The Early Reset finish their new 7 song EP."/>
    <n v="22000"/>
    <n v="4280"/>
    <x v="0"/>
    <s v="US"/>
    <s v="USD"/>
    <n v="1414879303"/>
    <n v="1412287303"/>
    <b v="0"/>
    <n v="43"/>
    <b v="1"/>
    <s v="music/rock"/>
    <n v="19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22000"/>
    <n v="8058.55"/>
    <x v="0"/>
    <s v="US"/>
    <s v="USD"/>
    <n v="1365489000"/>
    <n v="1362776043"/>
    <b v="0"/>
    <n v="205"/>
    <b v="1"/>
    <s v="music/rock"/>
    <n v="37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22000"/>
    <n v="2056.66"/>
    <x v="0"/>
    <s v="US"/>
    <s v="USD"/>
    <n v="1331441940"/>
    <n v="1326810211"/>
    <b v="0"/>
    <n v="23"/>
    <b v="1"/>
    <s v="music/rock"/>
    <n v="9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22000"/>
    <n v="545"/>
    <x v="0"/>
    <s v="US"/>
    <s v="USD"/>
    <n v="1344358860"/>
    <n v="1343682681"/>
    <b v="0"/>
    <n v="19"/>
    <b v="1"/>
    <s v="music/rock"/>
    <n v="2"/>
    <n v="28.68"/>
    <x v="4"/>
    <s v="rock"/>
    <x v="818"/>
    <d v="2012-08-07T17:01:00"/>
  </r>
  <r>
    <n v="819"/>
    <s v="Winter Tour"/>
    <s v="We are touring the Southeast in support of our new EP"/>
    <n v="22000"/>
    <n v="435"/>
    <x v="0"/>
    <s v="US"/>
    <s v="USD"/>
    <n v="1387601040"/>
    <n v="1386806254"/>
    <b v="0"/>
    <n v="14"/>
    <b v="1"/>
    <s v="music/rock"/>
    <n v="2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2000"/>
    <n v="2681"/>
    <x v="0"/>
    <s v="US"/>
    <s v="USD"/>
    <n v="1402290000"/>
    <n v="1399666342"/>
    <b v="0"/>
    <n v="38"/>
    <b v="1"/>
    <s v="music/rock"/>
    <n v="12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22000"/>
    <n v="17482"/>
    <x v="0"/>
    <s v="US"/>
    <s v="USD"/>
    <n v="1430712060"/>
    <n v="1427753265"/>
    <b v="0"/>
    <n v="78"/>
    <b v="1"/>
    <s v="music/rock"/>
    <n v="79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21000"/>
    <n v="3575"/>
    <x v="0"/>
    <s v="US"/>
    <s v="USD"/>
    <n v="1349477050"/>
    <n v="1346885050"/>
    <b v="0"/>
    <n v="69"/>
    <b v="1"/>
    <s v="music/rock"/>
    <n v="17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21000"/>
    <n v="1436"/>
    <x v="0"/>
    <s v="US"/>
    <s v="USD"/>
    <n v="1427062852"/>
    <n v="1424474452"/>
    <b v="0"/>
    <n v="33"/>
    <b v="1"/>
    <s v="music/rock"/>
    <n v="7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21000"/>
    <n v="2150.1"/>
    <x v="0"/>
    <s v="US"/>
    <s v="USD"/>
    <n v="1271573940"/>
    <n v="1268459318"/>
    <b v="0"/>
    <n v="54"/>
    <b v="1"/>
    <s v="music/rock"/>
    <n v="10"/>
    <n v="39.82"/>
    <x v="4"/>
    <s v="rock"/>
    <x v="824"/>
    <d v="2010-04-18T06:59:00"/>
  </r>
  <r>
    <n v="825"/>
    <s v="KILL FREEMAN"/>
    <s v="Kickstarting Kill Freeman independently. Help fund the New Record, Video and Live Shows."/>
    <n v="21000"/>
    <n v="12554"/>
    <x v="0"/>
    <s v="US"/>
    <s v="USD"/>
    <n v="1351495284"/>
    <n v="1349335284"/>
    <b v="0"/>
    <n v="99"/>
    <b v="1"/>
    <s v="music/rock"/>
    <n v="6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20000"/>
    <n v="5580"/>
    <x v="0"/>
    <s v="US"/>
    <s v="USD"/>
    <n v="1332719730"/>
    <n v="1330908930"/>
    <b v="0"/>
    <n v="49"/>
    <b v="1"/>
    <s v="music/rock"/>
    <n v="28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20000"/>
    <n v="310"/>
    <x v="0"/>
    <s v="US"/>
    <s v="USD"/>
    <n v="1329248940"/>
    <n v="1326972107"/>
    <b v="0"/>
    <n v="11"/>
    <b v="1"/>
    <s v="music/rock"/>
    <n v="2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20000"/>
    <n v="1391"/>
    <x v="0"/>
    <s v="US"/>
    <s v="USD"/>
    <n v="1340641440"/>
    <n v="1339549982"/>
    <b v="0"/>
    <n v="38"/>
    <b v="1"/>
    <s v="music/rock"/>
    <n v="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20000"/>
    <n v="520"/>
    <x v="0"/>
    <s v="GB"/>
    <s v="GBP"/>
    <n v="1468437240"/>
    <n v="1463253240"/>
    <b v="0"/>
    <n v="16"/>
    <b v="1"/>
    <s v="music/rock"/>
    <n v="3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20000"/>
    <n v="1941"/>
    <x v="0"/>
    <s v="US"/>
    <s v="USD"/>
    <n v="1363952225"/>
    <n v="1361363825"/>
    <b v="0"/>
    <n v="32"/>
    <b v="1"/>
    <s v="music/rock"/>
    <n v="10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20000"/>
    <n v="3500"/>
    <x v="0"/>
    <s v="US"/>
    <s v="USD"/>
    <n v="1335540694"/>
    <n v="1332948694"/>
    <b v="0"/>
    <n v="20"/>
    <b v="1"/>
    <s v="music/rock"/>
    <n v="18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20000"/>
    <n v="15091.06"/>
    <x v="0"/>
    <s v="US"/>
    <s v="USD"/>
    <n v="1327133580"/>
    <n v="1321978335"/>
    <b v="0"/>
    <n v="154"/>
    <b v="1"/>
    <s v="music/rock"/>
    <n v="75"/>
    <n v="97.99"/>
    <x v="4"/>
    <s v="rock"/>
    <x v="832"/>
    <d v="2012-01-21T08:13:00"/>
  </r>
  <r>
    <n v="833"/>
    <s v="Ragman Rolls"/>
    <s v="This is an American rock album."/>
    <n v="20000"/>
    <n v="6100"/>
    <x v="0"/>
    <s v="US"/>
    <s v="USD"/>
    <n v="1397941475"/>
    <n v="1395349475"/>
    <b v="0"/>
    <n v="41"/>
    <b v="1"/>
    <s v="music/rock"/>
    <n v="31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20000"/>
    <n v="7206"/>
    <x v="0"/>
    <s v="US"/>
    <s v="USD"/>
    <n v="1372651140"/>
    <n v="1369770292"/>
    <b v="0"/>
    <n v="75"/>
    <b v="1"/>
    <s v="music/rock"/>
    <n v="36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0"/>
    <n v="2345"/>
    <x v="0"/>
    <s v="US"/>
    <s v="USD"/>
    <n v="1337396400"/>
    <n v="1333709958"/>
    <b v="0"/>
    <n v="40"/>
    <b v="1"/>
    <s v="music/rock"/>
    <n v="12"/>
    <n v="58.63"/>
    <x v="4"/>
    <s v="rock"/>
    <x v="835"/>
    <d v="2012-05-19T03:00:00"/>
  </r>
  <r>
    <n v="836"/>
    <s v="DESMADRE Full Album + Press Kit"/>
    <s v="An album you can bring home to mom."/>
    <n v="20000"/>
    <n v="5046.5200000000004"/>
    <x v="0"/>
    <s v="US"/>
    <s v="USD"/>
    <n v="1381108918"/>
    <n v="1378516918"/>
    <b v="0"/>
    <n v="46"/>
    <b v="1"/>
    <s v="music/rock"/>
    <n v="25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0000"/>
    <n v="3045"/>
    <x v="0"/>
    <s v="US"/>
    <s v="USD"/>
    <n v="1398988662"/>
    <n v="1396396662"/>
    <b v="0"/>
    <n v="62"/>
    <b v="1"/>
    <s v="music/rock"/>
    <n v="15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0"/>
    <n v="2908"/>
    <x v="0"/>
    <s v="US"/>
    <s v="USD"/>
    <n v="1326835985"/>
    <n v="1324243985"/>
    <b v="0"/>
    <n v="61"/>
    <b v="1"/>
    <s v="music/rock"/>
    <n v="1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20000"/>
    <n v="5830.83"/>
    <x v="0"/>
    <s v="US"/>
    <s v="USD"/>
    <n v="1348337956"/>
    <n v="1345745956"/>
    <b v="0"/>
    <n v="96"/>
    <b v="1"/>
    <s v="music/rock"/>
    <n v="29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20000"/>
    <n v="12041.66"/>
    <x v="0"/>
    <s v="US"/>
    <s v="USD"/>
    <n v="1474694787"/>
    <n v="1472102787"/>
    <b v="0"/>
    <n v="190"/>
    <b v="1"/>
    <s v="music/metal"/>
    <n v="6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20000"/>
    <n v="5066"/>
    <x v="0"/>
    <s v="US"/>
    <s v="USD"/>
    <n v="1415653663"/>
    <n v="1413058063"/>
    <b v="1"/>
    <n v="94"/>
    <b v="1"/>
    <s v="music/metal"/>
    <n v="25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0000"/>
    <n v="2608"/>
    <x v="0"/>
    <s v="CA"/>
    <s v="CAD"/>
    <n v="1381723140"/>
    <n v="1378735983"/>
    <b v="1"/>
    <n v="39"/>
    <b v="1"/>
    <s v="music/metal"/>
    <n v="13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20000"/>
    <n v="8014"/>
    <x v="0"/>
    <s v="US"/>
    <s v="USD"/>
    <n v="1481184000"/>
    <n v="1479708680"/>
    <b v="0"/>
    <n v="127"/>
    <b v="1"/>
    <s v="music/metal"/>
    <n v="40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20000"/>
    <n v="5824"/>
    <x v="0"/>
    <s v="US"/>
    <s v="USD"/>
    <n v="1414817940"/>
    <n v="1411489552"/>
    <b v="1"/>
    <n v="159"/>
    <b v="1"/>
    <s v="music/metal"/>
    <n v="29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20000"/>
    <n v="6019.01"/>
    <x v="0"/>
    <s v="US"/>
    <s v="USD"/>
    <n v="1473047940"/>
    <n v="1469595396"/>
    <b v="0"/>
    <n v="177"/>
    <b v="1"/>
    <s v="music/metal"/>
    <n v="3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20000"/>
    <n v="1342.01"/>
    <x v="0"/>
    <s v="GB"/>
    <s v="GBP"/>
    <n v="1394460000"/>
    <n v="1393233855"/>
    <b v="0"/>
    <n v="47"/>
    <b v="1"/>
    <s v="music/metal"/>
    <n v="7"/>
    <n v="28.55"/>
    <x v="4"/>
    <s v="metal"/>
    <x v="846"/>
    <d v="2014-03-10T14:00:00"/>
  </r>
  <r>
    <n v="847"/>
    <s v="CENTROPYMUSIC"/>
    <s v="MUSIC WITH MEANING!  MUSIC THAT MATTERS!!!"/>
    <n v="20000"/>
    <n v="10"/>
    <x v="0"/>
    <s v="US"/>
    <s v="USD"/>
    <n v="1436555376"/>
    <n v="1433963376"/>
    <b v="0"/>
    <n v="1"/>
    <b v="1"/>
    <s v="music/metal"/>
    <n v="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20000"/>
    <n v="300"/>
    <x v="0"/>
    <s v="US"/>
    <s v="USD"/>
    <n v="1429038033"/>
    <n v="1426446033"/>
    <b v="0"/>
    <n v="16"/>
    <b v="1"/>
    <s v="music/metal"/>
    <n v="2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20000"/>
    <n v="4796"/>
    <x v="0"/>
    <s v="US"/>
    <s v="USD"/>
    <n v="1426473264"/>
    <n v="1424057664"/>
    <b v="0"/>
    <n v="115"/>
    <b v="1"/>
    <s v="music/metal"/>
    <n v="24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20000"/>
    <n v="6207"/>
    <x v="0"/>
    <s v="US"/>
    <s v="USD"/>
    <n v="1461560340"/>
    <n v="1458762717"/>
    <b v="0"/>
    <n v="133"/>
    <b v="1"/>
    <s v="music/metal"/>
    <n v="31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0"/>
    <n v="2609"/>
    <x v="0"/>
    <s v="FR"/>
    <s v="EUR"/>
    <n v="1469994300"/>
    <n v="1464815253"/>
    <b v="0"/>
    <n v="70"/>
    <b v="1"/>
    <s v="music/metal"/>
    <n v="13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20000"/>
    <n v="3674"/>
    <x v="0"/>
    <s v="US"/>
    <s v="USD"/>
    <n v="1477342800"/>
    <n v="1476386395"/>
    <b v="0"/>
    <n v="62"/>
    <b v="1"/>
    <s v="music/metal"/>
    <n v="18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20000"/>
    <n v="300"/>
    <x v="0"/>
    <s v="US"/>
    <s v="USD"/>
    <n v="1424116709"/>
    <n v="1421524709"/>
    <b v="0"/>
    <n v="10"/>
    <b v="1"/>
    <s v="music/metal"/>
    <n v="2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0000"/>
    <n v="32865.300000000003"/>
    <x v="0"/>
    <s v="US"/>
    <s v="USD"/>
    <n v="1482901546"/>
    <n v="1480309546"/>
    <b v="0"/>
    <n v="499"/>
    <b v="1"/>
    <s v="music/metal"/>
    <n v="164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20000"/>
    <n v="1500"/>
    <x v="0"/>
    <s v="US"/>
    <s v="USD"/>
    <n v="1469329217"/>
    <n v="1466737217"/>
    <b v="0"/>
    <n v="47"/>
    <b v="1"/>
    <s v="music/metal"/>
    <n v="8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0000"/>
    <n v="545"/>
    <x v="0"/>
    <s v="DE"/>
    <s v="EUR"/>
    <n v="1477422000"/>
    <n v="1472282956"/>
    <b v="0"/>
    <n v="28"/>
    <b v="1"/>
    <s v="music/metal"/>
    <n v="3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20000"/>
    <n v="1200"/>
    <x v="0"/>
    <s v="ES"/>
    <s v="EUR"/>
    <n v="1448463431"/>
    <n v="1444831031"/>
    <b v="0"/>
    <n v="24"/>
    <b v="1"/>
    <s v="music/metal"/>
    <n v="6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20000"/>
    <n v="1728.07"/>
    <x v="0"/>
    <s v="GB"/>
    <s v="GBP"/>
    <n v="1429138740"/>
    <n v="1426528418"/>
    <b v="0"/>
    <n v="76"/>
    <b v="1"/>
    <s v="music/metal"/>
    <n v="9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20000"/>
    <n v="4187"/>
    <x v="0"/>
    <s v="US"/>
    <s v="USD"/>
    <n v="1433376000"/>
    <n v="1430768468"/>
    <b v="0"/>
    <n v="98"/>
    <b v="1"/>
    <s v="music/metal"/>
    <n v="21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20000"/>
    <n v="2540"/>
    <x v="2"/>
    <s v="US"/>
    <s v="USD"/>
    <n v="1385123713"/>
    <n v="1382528113"/>
    <b v="0"/>
    <n v="48"/>
    <b v="0"/>
    <s v="music/jazz"/>
    <n v="13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20000"/>
    <n v="101"/>
    <x v="2"/>
    <s v="US"/>
    <s v="USD"/>
    <n v="1474067404"/>
    <n v="1471475404"/>
    <b v="0"/>
    <n v="2"/>
    <b v="0"/>
    <s v="music/jazz"/>
    <n v="1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20000"/>
    <n v="170"/>
    <x v="2"/>
    <s v="GB"/>
    <s v="GBP"/>
    <n v="1384179548"/>
    <n v="1381583948"/>
    <b v="0"/>
    <n v="4"/>
    <b v="0"/>
    <s v="music/jazz"/>
    <n v="1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0"/>
    <n v="90"/>
    <x v="2"/>
    <s v="US"/>
    <s v="USD"/>
    <n v="1329014966"/>
    <n v="1326422966"/>
    <b v="0"/>
    <n v="5"/>
    <b v="0"/>
    <s v="music/jazz"/>
    <n v="0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20000"/>
    <n v="2700"/>
    <x v="2"/>
    <s v="US"/>
    <s v="USD"/>
    <n v="1381917540"/>
    <n v="1379990038"/>
    <b v="0"/>
    <n v="79"/>
    <b v="0"/>
    <s v="music/jazz"/>
    <n v="14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0000"/>
    <n v="45"/>
    <x v="2"/>
    <s v="US"/>
    <s v="USD"/>
    <n v="1358361197"/>
    <n v="1353177197"/>
    <b v="0"/>
    <n v="2"/>
    <b v="0"/>
    <s v="music/jazz"/>
    <n v="0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20000"/>
    <n v="640"/>
    <x v="2"/>
    <s v="US"/>
    <s v="USD"/>
    <n v="1425136200"/>
    <n v="1421853518"/>
    <b v="0"/>
    <n v="11"/>
    <b v="0"/>
    <s v="music/jazz"/>
    <n v="3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20000"/>
    <n v="1201"/>
    <x v="2"/>
    <s v="US"/>
    <s v="USD"/>
    <n v="1259643540"/>
    <n v="1254450706"/>
    <b v="0"/>
    <n v="11"/>
    <b v="0"/>
    <s v="music/jazz"/>
    <n v="6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20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20000"/>
    <n v="1040"/>
    <x v="2"/>
    <s v="US"/>
    <s v="USD"/>
    <n v="1365448657"/>
    <n v="1362860257"/>
    <b v="0"/>
    <n v="3"/>
    <b v="0"/>
    <s v="music/jazz"/>
    <n v="5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20000"/>
    <n v="325"/>
    <x v="2"/>
    <s v="US"/>
    <s v="USD"/>
    <n v="1385735295"/>
    <n v="1383139695"/>
    <b v="0"/>
    <n v="12"/>
    <b v="0"/>
    <s v="music/jazz"/>
    <n v="2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20000"/>
    <n v="65"/>
    <x v="2"/>
    <s v="US"/>
    <s v="USD"/>
    <n v="1299786527"/>
    <n v="1295898527"/>
    <b v="0"/>
    <n v="2"/>
    <b v="0"/>
    <s v="music/jazz"/>
    <n v="0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20000"/>
    <n v="45"/>
    <x v="2"/>
    <s v="US"/>
    <s v="USD"/>
    <n v="1352610040"/>
    <n v="1349150440"/>
    <b v="0"/>
    <n v="5"/>
    <b v="0"/>
    <s v="music/jazz"/>
    <n v="0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20000"/>
    <n v="730"/>
    <x v="2"/>
    <s v="US"/>
    <s v="USD"/>
    <n v="1367676034"/>
    <n v="1365084034"/>
    <b v="0"/>
    <n v="21"/>
    <b v="0"/>
    <s v="music/jazz"/>
    <n v="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20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20000"/>
    <n v="1286"/>
    <x v="2"/>
    <s v="GB"/>
    <s v="GBP"/>
    <n v="1359978927"/>
    <n v="1357127727"/>
    <b v="0"/>
    <n v="45"/>
    <b v="0"/>
    <s v="music/jazz"/>
    <n v="6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0"/>
    <n v="1351"/>
    <x v="2"/>
    <s v="US"/>
    <s v="USD"/>
    <n v="1387479360"/>
    <n v="1384887360"/>
    <b v="0"/>
    <n v="29"/>
    <b v="0"/>
    <s v="music/jazz"/>
    <n v="7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20000"/>
    <n v="65"/>
    <x v="2"/>
    <s v="US"/>
    <s v="USD"/>
    <n v="1293082524"/>
    <n v="1290490524"/>
    <b v="0"/>
    <n v="2"/>
    <b v="0"/>
    <s v="music/jazz"/>
    <n v="0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0000"/>
    <n v="644"/>
    <x v="2"/>
    <s v="US"/>
    <s v="USD"/>
    <n v="1338321305"/>
    <n v="1336506905"/>
    <b v="0"/>
    <n v="30"/>
    <b v="0"/>
    <s v="music/jazz"/>
    <n v="3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20000"/>
    <n v="113"/>
    <x v="2"/>
    <s v="US"/>
    <s v="USD"/>
    <n v="1351582938"/>
    <n v="1348731738"/>
    <b v="0"/>
    <n v="8"/>
    <b v="0"/>
    <s v="music/indie rock"/>
    <n v="1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20000"/>
    <n v="30"/>
    <x v="2"/>
    <s v="US"/>
    <s v="USD"/>
    <n v="1326520886"/>
    <n v="1322632886"/>
    <b v="0"/>
    <n v="1"/>
    <b v="0"/>
    <s v="music/indie rock"/>
    <n v="0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20000"/>
    <n v="302"/>
    <x v="2"/>
    <s v="US"/>
    <s v="USD"/>
    <n v="1315341550"/>
    <n v="1312490350"/>
    <b v="0"/>
    <n v="14"/>
    <b v="0"/>
    <s v="music/indie rock"/>
    <n v="2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20000"/>
    <n v="2001"/>
    <x v="2"/>
    <s v="US"/>
    <s v="USD"/>
    <n v="1456957635"/>
    <n v="1451773635"/>
    <b v="0"/>
    <n v="24"/>
    <b v="0"/>
    <s v="music/indie rock"/>
    <n v="1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0"/>
    <n v="20"/>
    <x v="2"/>
    <s v="US"/>
    <s v="USD"/>
    <n v="1336789860"/>
    <n v="1331666146"/>
    <b v="0"/>
    <n v="2"/>
    <b v="0"/>
    <s v="music/indie rock"/>
    <n v="0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20000"/>
    <n v="750"/>
    <x v="2"/>
    <s v="US"/>
    <s v="USD"/>
    <n v="1483137311"/>
    <n v="1481322911"/>
    <b v="0"/>
    <n v="21"/>
    <b v="0"/>
    <s v="music/indie rock"/>
    <n v="4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20000"/>
    <n v="205"/>
    <x v="2"/>
    <s v="US"/>
    <s v="USD"/>
    <n v="1473972813"/>
    <n v="1471812813"/>
    <b v="0"/>
    <n v="7"/>
    <b v="0"/>
    <s v="music/indie rock"/>
    <n v="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20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20000"/>
    <n v="72"/>
    <x v="2"/>
    <s v="US"/>
    <s v="USD"/>
    <n v="1314856800"/>
    <n v="1311789885"/>
    <b v="0"/>
    <n v="4"/>
    <b v="0"/>
    <s v="music/indie rock"/>
    <n v="0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0000"/>
    <n v="2360.3200000000002"/>
    <x v="2"/>
    <s v="US"/>
    <s v="USD"/>
    <n v="1412534943"/>
    <n v="1409942943"/>
    <b v="0"/>
    <n v="32"/>
    <b v="0"/>
    <s v="music/indie rock"/>
    <n v="1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20000"/>
    <n v="125"/>
    <x v="2"/>
    <s v="US"/>
    <s v="USD"/>
    <n v="1385055979"/>
    <n v="1382460379"/>
    <b v="0"/>
    <n v="4"/>
    <b v="0"/>
    <s v="music/indie rock"/>
    <n v="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20000"/>
    <n v="260"/>
    <x v="2"/>
    <s v="US"/>
    <s v="USD"/>
    <n v="1408581930"/>
    <n v="1405989930"/>
    <b v="0"/>
    <n v="9"/>
    <b v="0"/>
    <s v="music/indie rock"/>
    <n v="1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20000"/>
    <n v="2445"/>
    <x v="2"/>
    <s v="US"/>
    <s v="USD"/>
    <n v="1280635200"/>
    <n v="1273121283"/>
    <b v="0"/>
    <n v="17"/>
    <b v="0"/>
    <s v="music/indie rock"/>
    <n v="12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0"/>
    <n v="200"/>
    <x v="2"/>
    <s v="US"/>
    <s v="USD"/>
    <n v="1427920363"/>
    <n v="1425331963"/>
    <b v="0"/>
    <n v="5"/>
    <b v="0"/>
    <s v="music/indie rock"/>
    <n v="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20000"/>
    <n v="195"/>
    <x v="2"/>
    <s v="US"/>
    <s v="USD"/>
    <n v="1287975829"/>
    <n v="1284087829"/>
    <b v="0"/>
    <n v="7"/>
    <b v="0"/>
    <s v="music/indie rock"/>
    <n v="1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20000"/>
    <n v="3200"/>
    <x v="2"/>
    <s v="US"/>
    <s v="USD"/>
    <n v="1440734400"/>
    <n v="1438549026"/>
    <b v="0"/>
    <n v="72"/>
    <b v="0"/>
    <s v="music/indie rock"/>
    <n v="16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20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0000"/>
    <n v="70"/>
    <x v="2"/>
    <s v="US"/>
    <s v="USD"/>
    <n v="1326651110"/>
    <n v="1322763110"/>
    <b v="0"/>
    <n v="2"/>
    <b v="0"/>
    <s v="music/indie rock"/>
    <n v="0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20000"/>
    <n v="280"/>
    <x v="2"/>
    <s v="US"/>
    <s v="USD"/>
    <n v="1306549362"/>
    <n v="1302661362"/>
    <b v="0"/>
    <n v="8"/>
    <b v="0"/>
    <s v="music/indie rock"/>
    <n v="1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20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200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2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20000"/>
    <n v="160"/>
    <x v="2"/>
    <s v="US"/>
    <s v="USD"/>
    <n v="1348367100"/>
    <n v="1346180780"/>
    <b v="0"/>
    <n v="4"/>
    <b v="0"/>
    <s v="music/jazz"/>
    <n v="1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20000"/>
    <n v="151"/>
    <x v="2"/>
    <s v="US"/>
    <s v="USD"/>
    <n v="1451786137"/>
    <n v="1449194137"/>
    <b v="0"/>
    <n v="3"/>
    <b v="0"/>
    <s v="music/jazz"/>
    <n v="1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20000"/>
    <n v="196"/>
    <x v="2"/>
    <s v="US"/>
    <s v="USD"/>
    <n v="1295847926"/>
    <n v="1290663926"/>
    <b v="0"/>
    <n v="6"/>
    <b v="0"/>
    <s v="music/jazz"/>
    <n v="1"/>
    <n v="32.67"/>
    <x v="4"/>
    <s v="jazz"/>
    <x v="905"/>
    <d v="2011-01-24T05:45:26"/>
  </r>
  <r>
    <n v="906"/>
    <s v="24th Music Presents Channeling Motown (Live)"/>
    <s v="The DMV's most respected saxophonist pay tribute to Motown."/>
    <n v="20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00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00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20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20000"/>
    <n v="123"/>
    <x v="2"/>
    <s v="GB"/>
    <s v="GBP"/>
    <n v="1488546319"/>
    <n v="1483362319"/>
    <b v="0"/>
    <n v="5"/>
    <b v="0"/>
    <s v="music/jazz"/>
    <n v="1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2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20000"/>
    <n v="30"/>
    <x v="2"/>
    <s v="US"/>
    <s v="USD"/>
    <n v="1355197047"/>
    <n v="1350009447"/>
    <b v="0"/>
    <n v="2"/>
    <b v="0"/>
    <s v="music/jazz"/>
    <n v="0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20000"/>
    <n v="1982"/>
    <x v="2"/>
    <s v="US"/>
    <s v="USD"/>
    <n v="1336188019"/>
    <n v="1333596019"/>
    <b v="0"/>
    <n v="24"/>
    <b v="0"/>
    <s v="music/jazz"/>
    <n v="10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200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20000"/>
    <n v="375"/>
    <x v="2"/>
    <s v="US"/>
    <s v="USD"/>
    <n v="1330577940"/>
    <n v="1327853914"/>
    <b v="0"/>
    <n v="9"/>
    <b v="0"/>
    <s v="music/jazz"/>
    <n v="2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200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20000"/>
    <n v="30"/>
    <x v="2"/>
    <s v="US"/>
    <s v="USD"/>
    <n v="1405305000"/>
    <n v="1402612730"/>
    <b v="0"/>
    <n v="1"/>
    <b v="0"/>
    <s v="music/jazz"/>
    <n v="0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20000"/>
    <n v="196"/>
    <x v="2"/>
    <s v="GB"/>
    <s v="GBP"/>
    <n v="1417474761"/>
    <n v="1414879161"/>
    <b v="0"/>
    <n v="10"/>
    <b v="0"/>
    <s v="music/jazz"/>
    <n v="1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200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20000"/>
    <n v="4635"/>
    <x v="2"/>
    <s v="US"/>
    <s v="USD"/>
    <n v="1323666376"/>
    <n v="1320033976"/>
    <b v="0"/>
    <n v="20"/>
    <b v="0"/>
    <s v="music/jazz"/>
    <n v="23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0000"/>
    <n v="5680"/>
    <x v="2"/>
    <s v="US"/>
    <s v="USD"/>
    <n v="1412167393"/>
    <n v="1409143393"/>
    <b v="0"/>
    <n v="30"/>
    <b v="0"/>
    <s v="music/jazz"/>
    <n v="28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20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20000"/>
    <n v="327"/>
    <x v="2"/>
    <s v="US"/>
    <s v="USD"/>
    <n v="1360795069"/>
    <n v="1358203069"/>
    <b v="0"/>
    <n v="15"/>
    <b v="0"/>
    <s v="music/jazz"/>
    <n v="2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20000"/>
    <n v="160"/>
    <x v="2"/>
    <s v="US"/>
    <s v="USD"/>
    <n v="1385590111"/>
    <n v="1382994511"/>
    <b v="0"/>
    <n v="5"/>
    <b v="0"/>
    <s v="music/jazz"/>
    <n v="1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20000"/>
    <n v="1575"/>
    <x v="2"/>
    <s v="US"/>
    <s v="USD"/>
    <n v="1353196800"/>
    <n v="1348864913"/>
    <b v="0"/>
    <n v="28"/>
    <b v="0"/>
    <s v="music/jazz"/>
    <n v="8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200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0000"/>
    <n v="345"/>
    <x v="2"/>
    <s v="US"/>
    <s v="USD"/>
    <n v="1277501520"/>
    <n v="1273874306"/>
    <b v="0"/>
    <n v="5"/>
    <b v="0"/>
    <s v="music/jazz"/>
    <n v="2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0"/>
    <n v="131"/>
    <x v="2"/>
    <s v="GB"/>
    <s v="GBP"/>
    <n v="1395007200"/>
    <n v="1392021502"/>
    <b v="0"/>
    <n v="7"/>
    <b v="0"/>
    <s v="music/jazz"/>
    <n v="1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20000"/>
    <n v="1381"/>
    <x v="2"/>
    <s v="US"/>
    <s v="USD"/>
    <n v="1363990545"/>
    <n v="1360106145"/>
    <b v="0"/>
    <n v="30"/>
    <b v="0"/>
    <s v="music/jazz"/>
    <n v="7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0"/>
    <n v="120"/>
    <x v="2"/>
    <s v="US"/>
    <s v="USD"/>
    <n v="1399867409"/>
    <n v="1394683409"/>
    <b v="0"/>
    <n v="2"/>
    <b v="0"/>
    <s v="music/jazz"/>
    <n v="1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20000"/>
    <n v="1520"/>
    <x v="2"/>
    <s v="CA"/>
    <s v="CAD"/>
    <n v="1399183200"/>
    <n v="1396633284"/>
    <b v="0"/>
    <n v="30"/>
    <b v="0"/>
    <s v="music/jazz"/>
    <n v="8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20000"/>
    <n v="50"/>
    <x v="2"/>
    <s v="US"/>
    <s v="USD"/>
    <n v="1454054429"/>
    <n v="1451462429"/>
    <b v="0"/>
    <n v="2"/>
    <b v="0"/>
    <s v="music/jazz"/>
    <n v="0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200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20000"/>
    <n v="40"/>
    <x v="2"/>
    <s v="US"/>
    <s v="USD"/>
    <n v="1383509357"/>
    <n v="1380913757"/>
    <b v="0"/>
    <n v="2"/>
    <b v="0"/>
    <s v="music/jazz"/>
    <n v="0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20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0000"/>
    <n v="40"/>
    <x v="2"/>
    <s v="US"/>
    <s v="USD"/>
    <n v="1372622280"/>
    <n v="1369246738"/>
    <b v="0"/>
    <n v="2"/>
    <b v="0"/>
    <s v="music/jazz"/>
    <n v="0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19980"/>
    <n v="1544"/>
    <x v="2"/>
    <s v="US"/>
    <s v="USD"/>
    <n v="1439251926"/>
    <n v="1435363926"/>
    <b v="0"/>
    <n v="14"/>
    <b v="0"/>
    <s v="technology/wearables"/>
    <n v="8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19800"/>
    <n v="1161"/>
    <x v="2"/>
    <s v="US"/>
    <s v="USD"/>
    <n v="1486693145"/>
    <n v="1484101145"/>
    <b v="0"/>
    <n v="31"/>
    <b v="0"/>
    <s v="technology/wearables"/>
    <n v="6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19500"/>
    <n v="668"/>
    <x v="2"/>
    <s v="US"/>
    <s v="USD"/>
    <n v="1455826460"/>
    <n v="1452716060"/>
    <b v="0"/>
    <n v="16"/>
    <b v="0"/>
    <s v="technology/wearables"/>
    <n v="3"/>
    <n v="41.75"/>
    <x v="2"/>
    <s v="wearables"/>
    <x v="942"/>
    <d v="2016-02-18T20:14:20"/>
  </r>
  <r>
    <n v="943"/>
    <s v="SleepMode"/>
    <s v="A mask for home or travel that will give you the best, undisturbed sleep of your life."/>
    <n v="19500"/>
    <n v="289"/>
    <x v="2"/>
    <s v="US"/>
    <s v="USD"/>
    <n v="1480438905"/>
    <n v="1477843305"/>
    <b v="0"/>
    <n v="12"/>
    <b v="0"/>
    <s v="technology/wearables"/>
    <n v="1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19000"/>
    <n v="6663"/>
    <x v="2"/>
    <s v="US"/>
    <s v="USD"/>
    <n v="1460988000"/>
    <n v="1458050450"/>
    <b v="0"/>
    <n v="96"/>
    <b v="0"/>
    <s v="technology/wearables"/>
    <n v="35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9000"/>
    <n v="2484"/>
    <x v="2"/>
    <s v="FR"/>
    <s v="EUR"/>
    <n v="1487462340"/>
    <n v="1482958626"/>
    <b v="0"/>
    <n v="16"/>
    <b v="0"/>
    <s v="technology/wearables"/>
    <n v="13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9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1900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19000"/>
    <n v="480"/>
    <x v="2"/>
    <s v="NL"/>
    <s v="EUR"/>
    <n v="1457812364"/>
    <n v="1455220364"/>
    <b v="0"/>
    <n v="8"/>
    <b v="0"/>
    <s v="technology/wearables"/>
    <n v="3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1895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18900"/>
    <n v="1402"/>
    <x v="2"/>
    <s v="CA"/>
    <s v="CAD"/>
    <n v="1453053661"/>
    <n v="1450461661"/>
    <b v="0"/>
    <n v="24"/>
    <b v="0"/>
    <s v="technology/wearables"/>
    <n v="7"/>
    <n v="58.42"/>
    <x v="2"/>
    <s v="wearables"/>
    <x v="950"/>
    <d v="2016-01-17T18:01:01"/>
  </r>
  <r>
    <n v="951"/>
    <s v="Smart Harness"/>
    <s v="Revolutionizing the way we walk our dogs!"/>
    <n v="18800"/>
    <n v="19195"/>
    <x v="2"/>
    <s v="US"/>
    <s v="USD"/>
    <n v="1465054872"/>
    <n v="1461166872"/>
    <b v="0"/>
    <n v="121"/>
    <b v="0"/>
    <s v="technology/wearables"/>
    <n v="102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18500"/>
    <n v="19572"/>
    <x v="2"/>
    <s v="US"/>
    <s v="USD"/>
    <n v="1479483812"/>
    <n v="1476888212"/>
    <b v="0"/>
    <n v="196"/>
    <b v="0"/>
    <s v="technology/wearables"/>
    <n v="106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85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8500"/>
    <n v="6511"/>
    <x v="2"/>
    <s v="US"/>
    <s v="USD"/>
    <n v="1440100839"/>
    <n v="1436472039"/>
    <b v="0"/>
    <n v="73"/>
    <b v="0"/>
    <s v="technology/wearables"/>
    <n v="35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18500"/>
    <n v="16984"/>
    <x v="2"/>
    <s v="US"/>
    <s v="USD"/>
    <n v="1473750300"/>
    <n v="1470294300"/>
    <b v="0"/>
    <n v="93"/>
    <b v="0"/>
    <s v="technology/wearables"/>
    <n v="92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18500"/>
    <n v="861"/>
    <x v="2"/>
    <s v="US"/>
    <s v="USD"/>
    <n v="1430081759"/>
    <n v="1424901359"/>
    <b v="0"/>
    <n v="17"/>
    <b v="0"/>
    <s v="technology/wearables"/>
    <n v="5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8500"/>
    <n v="233"/>
    <x v="2"/>
    <s v="US"/>
    <s v="USD"/>
    <n v="1479392133"/>
    <n v="1476710133"/>
    <b v="0"/>
    <n v="7"/>
    <b v="0"/>
    <s v="technology/wearables"/>
    <n v="1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18500"/>
    <n v="881"/>
    <x v="2"/>
    <s v="US"/>
    <s v="USD"/>
    <n v="1428641940"/>
    <n v="1426792563"/>
    <b v="0"/>
    <n v="17"/>
    <b v="0"/>
    <s v="technology/wearables"/>
    <n v="5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18000"/>
    <n v="19430"/>
    <x v="2"/>
    <s v="US"/>
    <s v="USD"/>
    <n v="1421640665"/>
    <n v="1419048665"/>
    <b v="0"/>
    <n v="171"/>
    <b v="0"/>
    <s v="technology/wearables"/>
    <n v="108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18000"/>
    <n v="25655"/>
    <x v="2"/>
    <s v="US"/>
    <s v="USD"/>
    <n v="1489500155"/>
    <n v="1485874955"/>
    <b v="0"/>
    <n v="188"/>
    <b v="0"/>
    <s v="technology/wearables"/>
    <n v="143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18000"/>
    <n v="40079"/>
    <x v="2"/>
    <s v="US"/>
    <s v="USD"/>
    <n v="1487617200"/>
    <n v="1483634335"/>
    <b v="0"/>
    <n v="110"/>
    <b v="0"/>
    <s v="technology/wearables"/>
    <n v="223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18000"/>
    <n v="712"/>
    <x v="2"/>
    <s v="US"/>
    <s v="USD"/>
    <n v="1455210353"/>
    <n v="1451927153"/>
    <b v="0"/>
    <n v="37"/>
    <b v="0"/>
    <s v="technology/wearables"/>
    <n v="4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18000"/>
    <n v="377"/>
    <x v="2"/>
    <s v="US"/>
    <s v="USD"/>
    <n v="1476717319"/>
    <n v="1473693319"/>
    <b v="0"/>
    <n v="9"/>
    <b v="0"/>
    <s v="technology/wearables"/>
    <n v="2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8000"/>
    <n v="879"/>
    <x v="2"/>
    <s v="CA"/>
    <s v="CAD"/>
    <n v="1441119919"/>
    <n v="1437663919"/>
    <b v="0"/>
    <n v="29"/>
    <b v="0"/>
    <s v="technology/wearables"/>
    <n v="5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18000"/>
    <n v="298"/>
    <x v="2"/>
    <s v="US"/>
    <s v="USD"/>
    <n v="1477454340"/>
    <n v="1474676646"/>
    <b v="0"/>
    <n v="6"/>
    <b v="0"/>
    <s v="technology/wearables"/>
    <n v="2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8000"/>
    <n v="1776"/>
    <x v="2"/>
    <s v="US"/>
    <s v="USD"/>
    <n v="1475766932"/>
    <n v="1473174932"/>
    <b v="0"/>
    <n v="30"/>
    <b v="0"/>
    <s v="technology/wearables"/>
    <n v="10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18000"/>
    <n v="3562"/>
    <x v="2"/>
    <s v="US"/>
    <s v="USD"/>
    <n v="1461301574"/>
    <n v="1456121174"/>
    <b v="0"/>
    <n v="81"/>
    <b v="0"/>
    <s v="technology/wearables"/>
    <n v="20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1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18000"/>
    <n v="14000"/>
    <x v="2"/>
    <s v="MX"/>
    <s v="MXN"/>
    <n v="1486624607"/>
    <n v="1483773407"/>
    <b v="0"/>
    <n v="11"/>
    <b v="0"/>
    <s v="technology/wearables"/>
    <n v="78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18000"/>
    <n v="2296"/>
    <x v="2"/>
    <s v="CA"/>
    <s v="CAD"/>
    <n v="1485147540"/>
    <n v="1481951853"/>
    <b v="0"/>
    <n v="14"/>
    <b v="0"/>
    <s v="technology/wearables"/>
    <n v="13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8000"/>
    <n v="226"/>
    <x v="2"/>
    <s v="US"/>
    <s v="USD"/>
    <n v="1433178060"/>
    <n v="1429290060"/>
    <b v="0"/>
    <n v="5"/>
    <b v="0"/>
    <s v="technology/wearables"/>
    <n v="1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18000"/>
    <n v="6925"/>
    <x v="2"/>
    <s v="US"/>
    <s v="USD"/>
    <n v="1409813940"/>
    <n v="1407271598"/>
    <b v="0"/>
    <n v="45"/>
    <b v="0"/>
    <s v="technology/wearables"/>
    <n v="38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18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18000"/>
    <n v="280"/>
    <x v="2"/>
    <s v="US"/>
    <s v="USD"/>
    <n v="1458925156"/>
    <n v="1456336756"/>
    <b v="0"/>
    <n v="3"/>
    <b v="0"/>
    <s v="technology/wearables"/>
    <n v="2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8000"/>
    <n v="2607"/>
    <x v="2"/>
    <s v="US"/>
    <s v="USD"/>
    <n v="1467132185"/>
    <n v="1461948185"/>
    <b v="0"/>
    <n v="24"/>
    <b v="0"/>
    <s v="technology/wearables"/>
    <n v="14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8000"/>
    <n v="2889"/>
    <x v="2"/>
    <s v="AU"/>
    <s v="AUD"/>
    <n v="1439515497"/>
    <n v="1435627497"/>
    <b v="0"/>
    <n v="18"/>
    <b v="0"/>
    <s v="technology/wearables"/>
    <n v="16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18000"/>
    <n v="909"/>
    <x v="2"/>
    <s v="AT"/>
    <s v="EUR"/>
    <n v="1456094197"/>
    <n v="1453502197"/>
    <b v="0"/>
    <n v="12"/>
    <b v="0"/>
    <s v="technology/wearables"/>
    <n v="5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8000"/>
    <n v="97273"/>
    <x v="2"/>
    <s v="SE"/>
    <s v="SEK"/>
    <n v="1456385101"/>
    <n v="1453793101"/>
    <b v="0"/>
    <n v="123"/>
    <b v="0"/>
    <s v="technology/wearables"/>
    <n v="540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18000"/>
    <n v="28986.16"/>
    <x v="2"/>
    <s v="US"/>
    <s v="USD"/>
    <n v="1466449140"/>
    <n v="1463392828"/>
    <b v="0"/>
    <n v="96"/>
    <b v="0"/>
    <s v="technology/wearables"/>
    <n v="161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8000"/>
    <n v="1486"/>
    <x v="2"/>
    <s v="US"/>
    <s v="USD"/>
    <n v="1417387322"/>
    <n v="1413495722"/>
    <b v="0"/>
    <n v="31"/>
    <b v="0"/>
    <s v="technology/wearables"/>
    <n v="8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17600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7500"/>
    <n v="30751"/>
    <x v="2"/>
    <s v="ES"/>
    <s v="EUR"/>
    <n v="1471985640"/>
    <n v="1469289685"/>
    <b v="0"/>
    <n v="179"/>
    <b v="0"/>
    <s v="technology/wearables"/>
    <n v="176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75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17500"/>
    <n v="1888"/>
    <x v="2"/>
    <s v="DE"/>
    <s v="EUR"/>
    <n v="1451602800"/>
    <n v="1449011610"/>
    <b v="0"/>
    <n v="23"/>
    <b v="0"/>
    <s v="technology/wearables"/>
    <n v="11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17500"/>
    <n v="2550"/>
    <x v="2"/>
    <s v="GB"/>
    <s v="GBP"/>
    <n v="1452384000"/>
    <n v="1447698300"/>
    <b v="0"/>
    <n v="23"/>
    <b v="0"/>
    <s v="technology/wearables"/>
    <n v="15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17482"/>
    <n v="6610"/>
    <x v="2"/>
    <s v="NL"/>
    <s v="EUR"/>
    <n v="1403507050"/>
    <n v="1400051050"/>
    <b v="0"/>
    <n v="41"/>
    <b v="0"/>
    <s v="technology/wearables"/>
    <n v="38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171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7000"/>
    <n v="1677"/>
    <x v="2"/>
    <s v="US"/>
    <s v="USD"/>
    <n v="1475101495"/>
    <n v="1472509495"/>
    <b v="0"/>
    <n v="32"/>
    <b v="0"/>
    <s v="technology/wearables"/>
    <n v="10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17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17000"/>
    <n v="212"/>
    <x v="2"/>
    <s v="GB"/>
    <s v="GBP"/>
    <n v="1468349460"/>
    <n v="1466186988"/>
    <b v="0"/>
    <n v="7"/>
    <b v="0"/>
    <s v="technology/wearables"/>
    <n v="1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7000"/>
    <n v="467"/>
    <x v="2"/>
    <s v="US"/>
    <s v="USD"/>
    <n v="1462655519"/>
    <n v="1457475119"/>
    <b v="0"/>
    <n v="4"/>
    <b v="0"/>
    <s v="technology/wearables"/>
    <n v="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17000"/>
    <n v="17561"/>
    <x v="2"/>
    <s v="US"/>
    <s v="USD"/>
    <n v="1478926800"/>
    <n v="1476054568"/>
    <b v="0"/>
    <n v="196"/>
    <b v="0"/>
    <s v="technology/wearables"/>
    <n v="103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7000"/>
    <n v="4669"/>
    <x v="2"/>
    <s v="US"/>
    <s v="USD"/>
    <n v="1417388340"/>
    <n v="1412835530"/>
    <b v="0"/>
    <n v="11"/>
    <b v="0"/>
    <s v="technology/wearables"/>
    <n v="27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7000"/>
    <n v="726"/>
    <x v="2"/>
    <s v="US"/>
    <s v="USD"/>
    <n v="1417276800"/>
    <n v="1415140480"/>
    <b v="0"/>
    <n v="9"/>
    <b v="0"/>
    <s v="technology/wearables"/>
    <n v="4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17000"/>
    <n v="65"/>
    <x v="2"/>
    <s v="US"/>
    <s v="USD"/>
    <n v="1406474820"/>
    <n v="1403902060"/>
    <b v="0"/>
    <n v="5"/>
    <b v="0"/>
    <s v="technology/wearables"/>
    <n v="0"/>
    <n v="13"/>
    <x v="2"/>
    <s v="wearables"/>
    <x v="996"/>
    <d v="2014-07-27T15:27:00"/>
  </r>
  <r>
    <n v="997"/>
    <s v="iPhanny"/>
    <s v="The iPhanny keeps your iPhone 6 safe from bending in those dangerous pants pockets."/>
    <n v="16870"/>
    <n v="65"/>
    <x v="2"/>
    <s v="US"/>
    <s v="USD"/>
    <n v="1417145297"/>
    <n v="1414549697"/>
    <b v="0"/>
    <n v="8"/>
    <b v="0"/>
    <s v="technology/wearables"/>
    <n v="0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16700"/>
    <n v="35135"/>
    <x v="2"/>
    <s v="CA"/>
    <s v="CAD"/>
    <n v="1447909401"/>
    <n v="1444017801"/>
    <b v="0"/>
    <n v="229"/>
    <b v="0"/>
    <s v="technology/wearables"/>
    <n v="210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6500"/>
    <n v="11683"/>
    <x v="2"/>
    <s v="CA"/>
    <s v="CAD"/>
    <n v="1415865720"/>
    <n v="1413270690"/>
    <b v="0"/>
    <n v="40"/>
    <b v="0"/>
    <s v="technology/wearables"/>
    <n v="71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16500"/>
    <n v="19824"/>
    <x v="1"/>
    <s v="US"/>
    <s v="USD"/>
    <n v="1489537560"/>
    <n v="1484357160"/>
    <b v="0"/>
    <n v="6"/>
    <b v="0"/>
    <s v="technology/wearables"/>
    <n v="120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6350"/>
    <n v="5200"/>
    <x v="1"/>
    <s v="GB"/>
    <s v="GBP"/>
    <n v="1485796613"/>
    <n v="1481908613"/>
    <b v="0"/>
    <n v="4"/>
    <b v="0"/>
    <s v="technology/wearables"/>
    <n v="32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16300"/>
    <n v="2960"/>
    <x v="1"/>
    <s v="US"/>
    <s v="USD"/>
    <n v="1450331940"/>
    <n v="1447777514"/>
    <b v="0"/>
    <n v="22"/>
    <b v="0"/>
    <s v="technology/wearables"/>
    <n v="18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16000"/>
    <n v="3211"/>
    <x v="1"/>
    <s v="FR"/>
    <s v="EUR"/>
    <n v="1489680061"/>
    <n v="1487091661"/>
    <b v="0"/>
    <n v="15"/>
    <b v="0"/>
    <s v="technology/wearables"/>
    <n v="20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16000"/>
    <n v="20552"/>
    <x v="1"/>
    <s v="US"/>
    <s v="USD"/>
    <n v="1455814827"/>
    <n v="1453222827"/>
    <b v="0"/>
    <n v="95"/>
    <b v="0"/>
    <s v="technology/wearables"/>
    <n v="128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16000"/>
    <n v="150102"/>
    <x v="1"/>
    <s v="US"/>
    <s v="USD"/>
    <n v="1446217183"/>
    <n v="1443538783"/>
    <b v="0"/>
    <n v="161"/>
    <b v="0"/>
    <s v="technology/wearables"/>
    <n v="938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16000"/>
    <n v="234"/>
    <x v="1"/>
    <s v="US"/>
    <s v="USD"/>
    <n v="1418368260"/>
    <n v="1417654672"/>
    <b v="0"/>
    <n v="8"/>
    <b v="0"/>
    <s v="technology/wearables"/>
    <n v="1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16000"/>
    <n v="13296"/>
    <x v="1"/>
    <s v="US"/>
    <s v="USD"/>
    <n v="1481727623"/>
    <n v="1478095223"/>
    <b v="0"/>
    <n v="76"/>
    <b v="0"/>
    <s v="technology/wearables"/>
    <n v="83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16000"/>
    <n v="250"/>
    <x v="1"/>
    <s v="MX"/>
    <s v="MXN"/>
    <n v="1482953115"/>
    <n v="1480361115"/>
    <b v="0"/>
    <n v="1"/>
    <b v="0"/>
    <s v="technology/wearables"/>
    <n v="2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16000"/>
    <n v="6565"/>
    <x v="1"/>
    <s v="US"/>
    <s v="USD"/>
    <n v="1466346646"/>
    <n v="1463754646"/>
    <b v="0"/>
    <n v="101"/>
    <b v="0"/>
    <s v="technology/wearables"/>
    <n v="41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6000"/>
    <n v="220"/>
    <x v="1"/>
    <s v="US"/>
    <s v="USD"/>
    <n v="1473044340"/>
    <n v="1468180462"/>
    <b v="0"/>
    <n v="4"/>
    <b v="0"/>
    <s v="technology/wearables"/>
    <n v="1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16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16000"/>
    <n v="1076751.05"/>
    <x v="1"/>
    <s v="US"/>
    <s v="USD"/>
    <n v="1485254052"/>
    <n v="1481366052"/>
    <b v="0"/>
    <n v="775"/>
    <b v="0"/>
    <s v="technology/wearables"/>
    <n v="6730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16000"/>
    <n v="8632"/>
    <x v="1"/>
    <s v="US"/>
    <s v="USD"/>
    <n v="1451419200"/>
    <n v="1449000056"/>
    <b v="0"/>
    <n v="90"/>
    <b v="0"/>
    <s v="technology/wearables"/>
    <n v="54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5500"/>
    <n v="3060"/>
    <x v="1"/>
    <s v="US"/>
    <s v="USD"/>
    <n v="1420070615"/>
    <n v="1415750615"/>
    <b v="0"/>
    <n v="16"/>
    <b v="0"/>
    <s v="technology/wearables"/>
    <n v="20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15500"/>
    <n v="240"/>
    <x v="1"/>
    <s v="CH"/>
    <s v="CHF"/>
    <n v="1448489095"/>
    <n v="1445893495"/>
    <b v="0"/>
    <n v="6"/>
    <b v="0"/>
    <s v="technology/wearables"/>
    <n v="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5000"/>
    <n v="2842"/>
    <x v="1"/>
    <s v="US"/>
    <s v="USD"/>
    <n v="1459992856"/>
    <n v="1456108456"/>
    <b v="0"/>
    <n v="38"/>
    <b v="0"/>
    <s v="technology/wearables"/>
    <n v="19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15000"/>
    <n v="57197"/>
    <x v="1"/>
    <s v="US"/>
    <s v="USD"/>
    <n v="1448125935"/>
    <n v="1444666335"/>
    <b v="0"/>
    <n v="355"/>
    <b v="0"/>
    <s v="technology/wearables"/>
    <n v="381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15000"/>
    <n v="621"/>
    <x v="1"/>
    <s v="US"/>
    <s v="USD"/>
    <n v="1468496933"/>
    <n v="1465904933"/>
    <b v="0"/>
    <n v="7"/>
    <b v="0"/>
    <s v="technology/wearables"/>
    <n v="4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15000"/>
    <n v="21300"/>
    <x v="1"/>
    <s v="US"/>
    <s v="USD"/>
    <n v="1423092149"/>
    <n v="1420500149"/>
    <b v="0"/>
    <n v="400"/>
    <b v="0"/>
    <s v="technology/wearables"/>
    <n v="142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000"/>
    <n v="3186"/>
    <x v="0"/>
    <s v="CA"/>
    <s v="CAD"/>
    <n v="1433206020"/>
    <n v="1430617209"/>
    <b v="0"/>
    <n v="30"/>
    <b v="1"/>
    <s v="music/electronic music"/>
    <n v="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15000"/>
    <n v="10554.11"/>
    <x v="0"/>
    <s v="US"/>
    <s v="USD"/>
    <n v="1445054400"/>
    <n v="1443074571"/>
    <b v="1"/>
    <n v="478"/>
    <b v="1"/>
    <s v="music/electronic music"/>
    <n v="70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15000"/>
    <n v="2298"/>
    <x v="0"/>
    <s v="US"/>
    <s v="USD"/>
    <n v="1431876677"/>
    <n v="1429284677"/>
    <b v="1"/>
    <n v="74"/>
    <b v="1"/>
    <s v="music/electronic music"/>
    <n v="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15000"/>
    <n v="4743"/>
    <x v="0"/>
    <s v="GB"/>
    <s v="GBP"/>
    <n v="1434837861"/>
    <n v="1432245861"/>
    <b v="0"/>
    <n v="131"/>
    <b v="1"/>
    <s v="music/electronic music"/>
    <n v="32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15000"/>
    <n v="23727.55"/>
    <x v="0"/>
    <s v="SE"/>
    <s v="SEK"/>
    <n v="1454248563"/>
    <n v="1451656563"/>
    <b v="1"/>
    <n v="61"/>
    <b v="1"/>
    <s v="music/electronic music"/>
    <n v="158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15000"/>
    <n v="76949.820000000007"/>
    <x v="0"/>
    <s v="US"/>
    <s v="USD"/>
    <n v="1426532437"/>
    <n v="1423944037"/>
    <b v="1"/>
    <n v="1071"/>
    <b v="1"/>
    <s v="music/electronic music"/>
    <n v="513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15000"/>
    <n v="7000.58"/>
    <x v="0"/>
    <s v="GB"/>
    <s v="GBP"/>
    <n v="1459414016"/>
    <n v="1456480016"/>
    <b v="1"/>
    <n v="122"/>
    <b v="1"/>
    <s v="music/electronic music"/>
    <n v="47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15000"/>
    <n v="7733"/>
    <x v="0"/>
    <s v="US"/>
    <s v="USD"/>
    <n v="1414025347"/>
    <n v="1411433347"/>
    <b v="1"/>
    <n v="111"/>
    <b v="1"/>
    <s v="music/electronic music"/>
    <n v="52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5000"/>
    <n v="11727"/>
    <x v="0"/>
    <s v="GB"/>
    <s v="GBP"/>
    <n v="1488830400"/>
    <n v="1484924605"/>
    <b v="1"/>
    <n v="255"/>
    <b v="1"/>
    <s v="music/electronic music"/>
    <n v="78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5000"/>
    <n v="11176"/>
    <x v="0"/>
    <s v="SE"/>
    <s v="SEK"/>
    <n v="1428184740"/>
    <n v="1423501507"/>
    <b v="0"/>
    <n v="141"/>
    <b v="1"/>
    <s v="music/electronic music"/>
    <n v="75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15000"/>
    <n v="6842"/>
    <x v="0"/>
    <s v="US"/>
    <s v="USD"/>
    <n v="1473680149"/>
    <n v="1472470549"/>
    <b v="0"/>
    <n v="159"/>
    <b v="1"/>
    <s v="music/electronic music"/>
    <n v="46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5000"/>
    <n v="10740"/>
    <x v="0"/>
    <s v="US"/>
    <s v="USD"/>
    <n v="1450290010"/>
    <n v="1447698010"/>
    <b v="0"/>
    <n v="99"/>
    <b v="1"/>
    <s v="music/electronic music"/>
    <n v="72"/>
    <n v="108.48"/>
    <x v="4"/>
    <s v="electronic music"/>
    <x v="1031"/>
    <d v="2015-12-16T18:20:10"/>
  </r>
  <r>
    <n v="1032"/>
    <s v="Phantom Ship / Coastal (Album Preorder)"/>
    <s v="Ideal for living rooms and open spaces."/>
    <n v="15000"/>
    <n v="5858.84"/>
    <x v="0"/>
    <s v="US"/>
    <s v="USD"/>
    <n v="1466697625"/>
    <n v="1464105625"/>
    <b v="0"/>
    <n v="96"/>
    <b v="1"/>
    <s v="music/electronic music"/>
    <n v="39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5000"/>
    <n v="1366"/>
    <x v="0"/>
    <s v="GB"/>
    <s v="GBP"/>
    <n v="1481564080"/>
    <n v="1479144880"/>
    <b v="0"/>
    <n v="27"/>
    <b v="1"/>
    <s v="music/electronic music"/>
    <n v="9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15000"/>
    <n v="6500.09"/>
    <x v="0"/>
    <s v="US"/>
    <s v="USD"/>
    <n v="1470369540"/>
    <n v="1467604804"/>
    <b v="0"/>
    <n v="166"/>
    <b v="1"/>
    <s v="music/electronic music"/>
    <n v="43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15000"/>
    <n v="4952"/>
    <x v="0"/>
    <s v="US"/>
    <s v="USD"/>
    <n v="1423668220"/>
    <n v="1421076220"/>
    <b v="0"/>
    <n v="76"/>
    <b v="1"/>
    <s v="music/electronic music"/>
    <n v="33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15000"/>
    <n v="5056.22"/>
    <x v="0"/>
    <s v="US"/>
    <s v="USD"/>
    <n v="1357545600"/>
    <n v="1354790790"/>
    <b v="0"/>
    <n v="211"/>
    <b v="1"/>
    <s v="music/electronic music"/>
    <n v="34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5000"/>
    <n v="1021"/>
    <x v="0"/>
    <s v="US"/>
    <s v="USD"/>
    <n v="1431925200"/>
    <n v="1429991062"/>
    <b v="0"/>
    <n v="21"/>
    <b v="1"/>
    <s v="music/electronic music"/>
    <n v="7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0"/>
    <n v="2180"/>
    <x v="0"/>
    <s v="US"/>
    <s v="USD"/>
    <n v="1458362023"/>
    <n v="1455773623"/>
    <b v="0"/>
    <n v="61"/>
    <b v="1"/>
    <s v="music/electronic music"/>
    <n v="1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15000"/>
    <n v="641"/>
    <x v="0"/>
    <s v="US"/>
    <s v="USD"/>
    <n v="1481615940"/>
    <n v="1479436646"/>
    <b v="0"/>
    <n v="30"/>
    <b v="1"/>
    <s v="music/electronic music"/>
    <n v="4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15000"/>
    <n v="250"/>
    <x v="1"/>
    <s v="US"/>
    <s v="USD"/>
    <n v="1472317209"/>
    <n v="1469725209"/>
    <b v="0"/>
    <n v="1"/>
    <b v="0"/>
    <s v="journalism/audio"/>
    <n v="2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1500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15000"/>
    <n v="10"/>
    <x v="1"/>
    <s v="US"/>
    <s v="USD"/>
    <n v="1410516000"/>
    <n v="1406824948"/>
    <b v="0"/>
    <n v="1"/>
    <b v="0"/>
    <s v="journalism/audio"/>
    <n v="0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5000"/>
    <n v="8537"/>
    <x v="1"/>
    <s v="US"/>
    <s v="USD"/>
    <n v="1432101855"/>
    <n v="1429509855"/>
    <b v="0"/>
    <n v="292"/>
    <b v="0"/>
    <s v="journalism/audio"/>
    <n v="57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15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5000"/>
    <n v="266"/>
    <x v="1"/>
    <s v="US"/>
    <s v="USD"/>
    <n v="1408827550"/>
    <n v="1406235550"/>
    <b v="0"/>
    <n v="8"/>
    <b v="0"/>
    <s v="journalism/audio"/>
    <n v="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15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15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5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150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150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15000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0"/>
    <n v="15"/>
    <x v="1"/>
    <s v="US"/>
    <s v="USD"/>
    <n v="1488773332"/>
    <n v="1486613332"/>
    <b v="0"/>
    <n v="1"/>
    <b v="0"/>
    <s v="journalism/audio"/>
    <n v="0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150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150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5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5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15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50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15000"/>
    <n v="50"/>
    <x v="1"/>
    <s v="US"/>
    <s v="USD"/>
    <n v="1429134893"/>
    <n v="1426542893"/>
    <b v="0"/>
    <n v="1"/>
    <b v="0"/>
    <s v="journalism/audio"/>
    <n v="0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15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5000"/>
    <n v="190"/>
    <x v="1"/>
    <s v="US"/>
    <s v="USD"/>
    <n v="1468351341"/>
    <n v="1467746541"/>
    <b v="0"/>
    <n v="4"/>
    <b v="0"/>
    <s v="journalism/audio"/>
    <n v="1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5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15000"/>
    <n v="8077"/>
    <x v="2"/>
    <s v="US"/>
    <s v="USD"/>
    <n v="1373174903"/>
    <n v="1369286903"/>
    <b v="0"/>
    <n v="123"/>
    <b v="0"/>
    <s v="games/video games"/>
    <n v="54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15000"/>
    <n v="81"/>
    <x v="2"/>
    <s v="AU"/>
    <s v="AUD"/>
    <n v="1392800922"/>
    <n v="1390381722"/>
    <b v="0"/>
    <n v="5"/>
    <b v="0"/>
    <s v="games/video games"/>
    <n v="1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"/>
    <n v="5051"/>
    <x v="2"/>
    <s v="US"/>
    <s v="USD"/>
    <n v="1375657582"/>
    <n v="1371769582"/>
    <b v="0"/>
    <n v="148"/>
    <b v="0"/>
    <s v="games/video games"/>
    <n v="34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15000"/>
    <n v="130"/>
    <x v="2"/>
    <s v="US"/>
    <s v="USD"/>
    <n v="1387657931"/>
    <n v="1385065931"/>
    <b v="0"/>
    <n v="10"/>
    <b v="0"/>
    <s v="games/video games"/>
    <n v="1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15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15000"/>
    <n v="850"/>
    <x v="2"/>
    <s v="US"/>
    <s v="USD"/>
    <n v="1385447459"/>
    <n v="1382679059"/>
    <b v="0"/>
    <n v="21"/>
    <b v="0"/>
    <s v="games/video games"/>
    <n v="6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5000"/>
    <n v="70"/>
    <x v="2"/>
    <s v="US"/>
    <s v="USD"/>
    <n v="1349050622"/>
    <n v="1347322622"/>
    <b v="0"/>
    <n v="2"/>
    <b v="0"/>
    <s v="games/video games"/>
    <n v="0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50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1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15000"/>
    <n v="10"/>
    <x v="2"/>
    <s v="US"/>
    <s v="USD"/>
    <n v="1318806541"/>
    <n v="1316214541"/>
    <b v="0"/>
    <n v="1"/>
    <b v="0"/>
    <s v="games/video games"/>
    <n v="0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15000"/>
    <n v="3407"/>
    <x v="2"/>
    <s v="US"/>
    <s v="USD"/>
    <n v="1388808545"/>
    <n v="1386216545"/>
    <b v="0"/>
    <n v="30"/>
    <b v="0"/>
    <s v="games/video games"/>
    <n v="23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5000"/>
    <n v="45"/>
    <x v="2"/>
    <s v="US"/>
    <s v="USD"/>
    <n v="1336340516"/>
    <n v="1333748516"/>
    <b v="0"/>
    <n v="3"/>
    <b v="0"/>
    <s v="games/video games"/>
    <n v="0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15000"/>
    <n v="47074"/>
    <x v="2"/>
    <s v="US"/>
    <s v="USD"/>
    <n v="1410426250"/>
    <n v="1405674250"/>
    <b v="0"/>
    <n v="975"/>
    <b v="0"/>
    <s v="games/video games"/>
    <n v="314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15000"/>
    <n v="7344"/>
    <x v="2"/>
    <s v="US"/>
    <s v="USD"/>
    <n v="1452744011"/>
    <n v="1450152011"/>
    <b v="0"/>
    <n v="167"/>
    <b v="0"/>
    <s v="games/video games"/>
    <n v="4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15000"/>
    <n v="45"/>
    <x v="2"/>
    <s v="US"/>
    <s v="USD"/>
    <n v="1311309721"/>
    <n v="1307421721"/>
    <b v="0"/>
    <n v="5"/>
    <b v="0"/>
    <s v="games/video games"/>
    <n v="0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15000"/>
    <n v="678"/>
    <x v="2"/>
    <s v="DE"/>
    <s v="EUR"/>
    <n v="1463232936"/>
    <n v="1461072936"/>
    <b v="0"/>
    <n v="18"/>
    <b v="0"/>
    <s v="games/video games"/>
    <n v="5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15000"/>
    <n v="1821"/>
    <x v="2"/>
    <s v="US"/>
    <s v="USD"/>
    <n v="1399778333"/>
    <n v="1397186333"/>
    <b v="0"/>
    <n v="98"/>
    <b v="0"/>
    <s v="games/video games"/>
    <n v="12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15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5000"/>
    <n v="56"/>
    <x v="2"/>
    <s v="US"/>
    <s v="USD"/>
    <n v="1344635088"/>
    <n v="1342043088"/>
    <b v="0"/>
    <n v="3"/>
    <b v="0"/>
    <s v="games/video games"/>
    <n v="0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15000"/>
    <n v="410"/>
    <x v="2"/>
    <s v="CA"/>
    <s v="CAD"/>
    <n v="1406994583"/>
    <n v="1401810583"/>
    <b v="0"/>
    <n v="1"/>
    <b v="0"/>
    <s v="games/video games"/>
    <n v="3"/>
    <n v="410"/>
    <x v="6"/>
    <s v="video games"/>
    <x v="1083"/>
    <d v="2014-08-02T15:49:43"/>
  </r>
  <r>
    <n v="1084"/>
    <s v="My own channel"/>
    <s v="I want to start my own channel for gaming"/>
    <n v="1500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15000"/>
    <n v="1026"/>
    <x v="2"/>
    <s v="CA"/>
    <s v="CAD"/>
    <n v="1457967975"/>
    <n v="1455379575"/>
    <b v="0"/>
    <n v="9"/>
    <b v="0"/>
    <s v="games/video games"/>
    <n v="7"/>
    <n v="114"/>
    <x v="6"/>
    <s v="video games"/>
    <x v="1085"/>
    <d v="2016-03-14T15:06:15"/>
  </r>
  <r>
    <n v="1086"/>
    <s v="Cyber Universe Online"/>
    <s v="Humanity's future in the Galaxy"/>
    <n v="15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50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15000"/>
    <n v="6382.34"/>
    <x v="2"/>
    <s v="US"/>
    <s v="USD"/>
    <n v="1398366667"/>
    <n v="1395774667"/>
    <b v="0"/>
    <n v="147"/>
    <b v="0"/>
    <s v="games/video games"/>
    <n v="43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5000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15000"/>
    <n v="25"/>
    <x v="2"/>
    <s v="GB"/>
    <s v="GBP"/>
    <n v="1460313672"/>
    <n v="1457725272"/>
    <b v="0"/>
    <n v="2"/>
    <b v="0"/>
    <s v="games/video games"/>
    <n v="0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15000"/>
    <n v="21"/>
    <x v="2"/>
    <s v="US"/>
    <s v="USD"/>
    <n v="1357432638"/>
    <n v="1354840638"/>
    <b v="0"/>
    <n v="7"/>
    <b v="0"/>
    <s v="games/video games"/>
    <n v="0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15000"/>
    <n v="42.25"/>
    <x v="2"/>
    <s v="CA"/>
    <s v="CAD"/>
    <n v="1455232937"/>
    <n v="1453936937"/>
    <b v="0"/>
    <n v="4"/>
    <b v="0"/>
    <s v="games/video games"/>
    <n v="0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5000"/>
    <n v="3294.01"/>
    <x v="2"/>
    <s v="US"/>
    <s v="USD"/>
    <n v="1318180033"/>
    <n v="1315588033"/>
    <b v="0"/>
    <n v="27"/>
    <b v="0"/>
    <s v="games/video games"/>
    <n v="22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15000"/>
    <n v="25174"/>
    <x v="2"/>
    <s v="US"/>
    <s v="USD"/>
    <n v="1377867220"/>
    <n v="1375275220"/>
    <b v="0"/>
    <n v="94"/>
    <b v="0"/>
    <s v="games/video games"/>
    <n v="168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5000"/>
    <n v="2152"/>
    <x v="2"/>
    <s v="US"/>
    <s v="USD"/>
    <n v="1412393400"/>
    <n v="1409747154"/>
    <b v="0"/>
    <n v="29"/>
    <b v="0"/>
    <s v="games/video games"/>
    <n v="14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5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15000"/>
    <n v="1803"/>
    <x v="2"/>
    <s v="US"/>
    <s v="USD"/>
    <n v="1397413095"/>
    <n v="1394821095"/>
    <b v="0"/>
    <n v="22"/>
    <b v="0"/>
    <s v="games/video games"/>
    <n v="12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15000"/>
    <n v="25"/>
    <x v="2"/>
    <s v="GB"/>
    <s v="GBP"/>
    <n v="1431547468"/>
    <n v="1428955468"/>
    <b v="0"/>
    <n v="1"/>
    <b v="0"/>
    <s v="games/video games"/>
    <n v="0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15000"/>
    <n v="100"/>
    <x v="2"/>
    <s v="DE"/>
    <s v="EUR"/>
    <n v="1455417571"/>
    <n v="1452825571"/>
    <b v="0"/>
    <n v="10"/>
    <b v="0"/>
    <s v="games/video games"/>
    <n v="1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5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15000"/>
    <n v="425"/>
    <x v="2"/>
    <s v="US"/>
    <s v="USD"/>
    <n v="1386568740"/>
    <n v="1383095125"/>
    <b v="0"/>
    <n v="24"/>
    <b v="0"/>
    <s v="games/video games"/>
    <n v="3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15000"/>
    <n v="2971"/>
    <x v="2"/>
    <s v="GB"/>
    <s v="GBP"/>
    <n v="1402480221"/>
    <n v="1399888221"/>
    <b v="0"/>
    <n v="37"/>
    <b v="0"/>
    <s v="games/video games"/>
    <n v="20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15000"/>
    <n v="1431"/>
    <x v="2"/>
    <s v="US"/>
    <s v="USD"/>
    <n v="1395627327"/>
    <n v="1393038927"/>
    <b v="0"/>
    <n v="20"/>
    <b v="0"/>
    <s v="games/video games"/>
    <n v="1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15000"/>
    <n v="165"/>
    <x v="2"/>
    <s v="US"/>
    <s v="USD"/>
    <n v="1333557975"/>
    <n v="1330969575"/>
    <b v="0"/>
    <n v="7"/>
    <b v="0"/>
    <s v="games/video games"/>
    <n v="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5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15000"/>
    <n v="732.5"/>
    <x v="2"/>
    <s v="US"/>
    <s v="USD"/>
    <n v="1334326635"/>
    <n v="1329146235"/>
    <b v="0"/>
    <n v="21"/>
    <b v="0"/>
    <s v="games/video games"/>
    <n v="5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5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15000"/>
    <n v="255"/>
    <x v="2"/>
    <s v="US"/>
    <s v="USD"/>
    <n v="1354919022"/>
    <n v="1352327022"/>
    <b v="0"/>
    <n v="11"/>
    <b v="0"/>
    <s v="games/video games"/>
    <n v="2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150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15000"/>
    <n v="31272.92"/>
    <x v="2"/>
    <s v="US"/>
    <s v="USD"/>
    <n v="1421656200"/>
    <n v="1416507211"/>
    <b v="0"/>
    <n v="312"/>
    <b v="0"/>
    <s v="games/video games"/>
    <n v="208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5000"/>
    <n v="5"/>
    <x v="2"/>
    <s v="GB"/>
    <s v="GBP"/>
    <n v="1408058820"/>
    <n v="1405466820"/>
    <b v="0"/>
    <n v="1"/>
    <b v="0"/>
    <s v="games/video games"/>
    <n v="0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15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15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15000"/>
    <n v="178.52"/>
    <x v="2"/>
    <s v="US"/>
    <s v="USD"/>
    <n v="1339273208"/>
    <n v="1334089208"/>
    <b v="0"/>
    <n v="10"/>
    <b v="0"/>
    <s v="games/video games"/>
    <n v="1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5000"/>
    <n v="83"/>
    <x v="2"/>
    <s v="DE"/>
    <s v="EUR"/>
    <n v="1451053313"/>
    <n v="1448461313"/>
    <b v="0"/>
    <n v="8"/>
    <b v="0"/>
    <s v="games/video games"/>
    <n v="1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15000"/>
    <n v="109"/>
    <x v="2"/>
    <s v="AU"/>
    <s v="AUD"/>
    <n v="1396666779"/>
    <n v="1394078379"/>
    <b v="0"/>
    <n v="3"/>
    <b v="0"/>
    <s v="games/video games"/>
    <n v="1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150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1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15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150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1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15000"/>
    <n v="425"/>
    <x v="2"/>
    <s v="US"/>
    <s v="USD"/>
    <n v="1430409651"/>
    <n v="1427817651"/>
    <b v="0"/>
    <n v="7"/>
    <b v="0"/>
    <s v="games/mobile games"/>
    <n v="3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15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15000"/>
    <n v="10"/>
    <x v="2"/>
    <s v="US"/>
    <s v="USD"/>
    <n v="1468482694"/>
    <n v="1465890694"/>
    <b v="0"/>
    <n v="2"/>
    <b v="0"/>
    <s v="games/mobile games"/>
    <n v="0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15000"/>
    <n v="585"/>
    <x v="2"/>
    <s v="US"/>
    <s v="USD"/>
    <n v="1416000600"/>
    <n v="1413318600"/>
    <b v="0"/>
    <n v="23"/>
    <b v="0"/>
    <s v="games/mobile games"/>
    <n v="4"/>
    <n v="25.43"/>
    <x v="6"/>
    <s v="mobile games"/>
    <x v="1127"/>
    <d v="2014-11-14T21:30:00"/>
  </r>
  <r>
    <n v="1128"/>
    <s v="Flying Turds"/>
    <s v="#havingfunFTW"/>
    <n v="15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15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1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15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5000"/>
    <n v="1438"/>
    <x v="2"/>
    <s v="CA"/>
    <s v="CAD"/>
    <n v="1483238771"/>
    <n v="1480646771"/>
    <b v="0"/>
    <n v="13"/>
    <b v="0"/>
    <s v="games/mobile games"/>
    <n v="10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15000"/>
    <n v="20"/>
    <x v="2"/>
    <s v="GB"/>
    <s v="GBP"/>
    <n v="1406799981"/>
    <n v="1404207981"/>
    <b v="0"/>
    <n v="1"/>
    <b v="0"/>
    <s v="games/mobile games"/>
    <n v="0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1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5000"/>
    <n v="50"/>
    <x v="2"/>
    <s v="DE"/>
    <s v="EUR"/>
    <n v="1470527094"/>
    <n v="1467935094"/>
    <b v="0"/>
    <n v="1"/>
    <b v="0"/>
    <s v="games/mobile games"/>
    <n v="0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15000"/>
    <n v="270"/>
    <x v="2"/>
    <s v="FR"/>
    <s v="EUR"/>
    <n v="1450541229"/>
    <n v="1447949229"/>
    <b v="0"/>
    <n v="6"/>
    <b v="0"/>
    <s v="games/mobile games"/>
    <n v="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15000"/>
    <n v="9875"/>
    <x v="2"/>
    <s v="US"/>
    <s v="USD"/>
    <n v="1461440421"/>
    <n v="1458848421"/>
    <b v="0"/>
    <n v="39"/>
    <b v="0"/>
    <s v="games/mobile games"/>
    <n v="66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15000"/>
    <n v="125"/>
    <x v="2"/>
    <s v="US"/>
    <s v="USD"/>
    <n v="1485035131"/>
    <n v="1483307131"/>
    <b v="0"/>
    <n v="4"/>
    <b v="0"/>
    <s v="games/mobile games"/>
    <n v="1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15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1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150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15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15000"/>
    <n v="186"/>
    <x v="2"/>
    <s v="US"/>
    <s v="USD"/>
    <n v="1450327126"/>
    <n v="1447735126"/>
    <b v="0"/>
    <n v="8"/>
    <b v="0"/>
    <s v="games/mobile games"/>
    <n v="1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150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14920"/>
    <n v="100"/>
    <x v="2"/>
    <s v="US"/>
    <s v="USD"/>
    <n v="1412272592"/>
    <n v="1407088592"/>
    <b v="0"/>
    <n v="1"/>
    <b v="0"/>
    <s v="food/food trucks"/>
    <n v="1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14500"/>
    <n v="530"/>
    <x v="2"/>
    <s v="US"/>
    <s v="USD"/>
    <n v="1399071173"/>
    <n v="1395787973"/>
    <b v="0"/>
    <n v="12"/>
    <b v="0"/>
    <s v="food/food trucks"/>
    <n v="4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145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4500"/>
    <n v="73"/>
    <x v="2"/>
    <s v="US"/>
    <s v="USD"/>
    <n v="1480568781"/>
    <n v="1477973181"/>
    <b v="0"/>
    <n v="3"/>
    <b v="0"/>
    <s v="food/food trucks"/>
    <n v="1"/>
    <n v="24.33"/>
    <x v="7"/>
    <s v="food trucks"/>
    <x v="1148"/>
    <d v="2016-12-01T05:06:21"/>
  </r>
  <r>
    <n v="1149"/>
    <s v="The Floridian Food Truck"/>
    <s v="Bringing culturally diverse Floridian cuisine to the people!"/>
    <n v="14500"/>
    <n v="75"/>
    <x v="2"/>
    <s v="US"/>
    <s v="USD"/>
    <n v="1466096566"/>
    <n v="1463504566"/>
    <b v="0"/>
    <n v="2"/>
    <b v="0"/>
    <s v="food/food trucks"/>
    <n v="1"/>
    <n v="37.5"/>
    <x v="7"/>
    <s v="food trucks"/>
    <x v="1149"/>
    <d v="2016-06-16T17:02:46"/>
  </r>
  <r>
    <n v="1150"/>
    <s v="Chef Po's Food Truck"/>
    <s v="Bringing delicious authentic and fusion Taiwanese Food to the West Coast."/>
    <n v="14440"/>
    <n v="252"/>
    <x v="2"/>
    <s v="US"/>
    <s v="USD"/>
    <n v="1452293675"/>
    <n v="1447109675"/>
    <b v="0"/>
    <n v="6"/>
    <b v="0"/>
    <s v="food/food trucks"/>
    <n v="2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14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4000"/>
    <n v="911"/>
    <x v="2"/>
    <s v="US"/>
    <s v="USD"/>
    <n v="1431709312"/>
    <n v="1429117312"/>
    <b v="0"/>
    <n v="15"/>
    <b v="0"/>
    <s v="food/food trucks"/>
    <n v="7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14000"/>
    <n v="50"/>
    <x v="2"/>
    <s v="US"/>
    <s v="USD"/>
    <n v="1434647305"/>
    <n v="1432055305"/>
    <b v="0"/>
    <n v="1"/>
    <b v="0"/>
    <s v="food/food trucks"/>
    <n v="0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14000"/>
    <n v="325"/>
    <x v="2"/>
    <s v="US"/>
    <s v="USD"/>
    <n v="1441507006"/>
    <n v="1438915006"/>
    <b v="0"/>
    <n v="3"/>
    <b v="0"/>
    <s v="food/food trucks"/>
    <n v="2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14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140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4000"/>
    <n v="151"/>
    <x v="2"/>
    <s v="US"/>
    <s v="USD"/>
    <n v="1417795480"/>
    <n v="1412607880"/>
    <b v="0"/>
    <n v="3"/>
    <b v="0"/>
    <s v="food/food trucks"/>
    <n v="1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140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1400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14000"/>
    <n v="1155"/>
    <x v="2"/>
    <s v="US"/>
    <s v="USD"/>
    <n v="1427510586"/>
    <n v="1424922186"/>
    <b v="0"/>
    <n v="19"/>
    <b v="0"/>
    <s v="food/food trucks"/>
    <n v="8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4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14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140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3803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3500"/>
    <n v="2070.5"/>
    <x v="2"/>
    <s v="US"/>
    <s v="USD"/>
    <n v="1404623330"/>
    <n v="1401685730"/>
    <b v="0"/>
    <n v="25"/>
    <b v="0"/>
    <s v="food/food trucks"/>
    <n v="15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3111"/>
    <n v="2871"/>
    <x v="2"/>
    <s v="US"/>
    <s v="USD"/>
    <n v="1435291200"/>
    <n v="1432640342"/>
    <b v="0"/>
    <n v="8"/>
    <b v="0"/>
    <s v="food/food trucks"/>
    <n v="22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13000"/>
    <n v="979"/>
    <x v="2"/>
    <s v="US"/>
    <s v="USD"/>
    <n v="1410543495"/>
    <n v="1407865095"/>
    <b v="0"/>
    <n v="16"/>
    <b v="0"/>
    <s v="food/food trucks"/>
    <n v="8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3000"/>
    <n v="1020"/>
    <x v="2"/>
    <s v="US"/>
    <s v="USD"/>
    <n v="1474507065"/>
    <n v="1471915065"/>
    <b v="0"/>
    <n v="3"/>
    <b v="0"/>
    <s v="food/food trucks"/>
    <n v="8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3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13000"/>
    <n v="100"/>
    <x v="2"/>
    <s v="GB"/>
    <s v="GBP"/>
    <n v="1433021171"/>
    <n v="1430429171"/>
    <b v="0"/>
    <n v="2"/>
    <b v="0"/>
    <s v="food/food trucks"/>
    <n v="1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13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13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3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3000"/>
    <n v="886"/>
    <x v="2"/>
    <s v="US"/>
    <s v="USD"/>
    <n v="1462738327"/>
    <n v="1460146327"/>
    <b v="0"/>
    <n v="19"/>
    <b v="0"/>
    <s v="food/food trucks"/>
    <n v="7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13000"/>
    <n v="585"/>
    <x v="2"/>
    <s v="US"/>
    <s v="USD"/>
    <n v="1436981339"/>
    <n v="1434389339"/>
    <b v="0"/>
    <n v="9"/>
    <b v="0"/>
    <s v="food/food trucks"/>
    <n v="5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3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13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13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13000"/>
    <n v="3200"/>
    <x v="2"/>
    <s v="CA"/>
    <s v="CAD"/>
    <n v="1446052627"/>
    <n v="1443460627"/>
    <b v="0"/>
    <n v="5"/>
    <b v="0"/>
    <s v="food/food trucks"/>
    <n v="2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13000"/>
    <n v="5875"/>
    <x v="2"/>
    <s v="US"/>
    <s v="USD"/>
    <n v="1403983314"/>
    <n v="1400786514"/>
    <b v="0"/>
    <n v="85"/>
    <b v="0"/>
    <s v="food/food trucks"/>
    <n v="45"/>
    <n v="69.12"/>
    <x v="7"/>
    <s v="food trucks"/>
    <x v="1180"/>
    <d v="2014-06-28T19:21:54"/>
  </r>
  <r>
    <n v="1181"/>
    <s v="Gringo Loco Tacos Food Truck"/>
    <s v="Bringing the best tacos to the streets of Chicago!"/>
    <n v="13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2999"/>
    <n v="42"/>
    <x v="2"/>
    <s v="US"/>
    <s v="USD"/>
    <n v="1484239320"/>
    <n v="1482609088"/>
    <b v="0"/>
    <n v="4"/>
    <b v="0"/>
    <s v="food/food trucks"/>
    <n v="0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12800"/>
    <n v="100"/>
    <x v="2"/>
    <s v="US"/>
    <s v="USD"/>
    <n v="1478059140"/>
    <n v="1476391223"/>
    <b v="0"/>
    <n v="3"/>
    <b v="0"/>
    <s v="food/food trucks"/>
    <n v="1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12700"/>
    <n v="23086"/>
    <x v="0"/>
    <s v="GB"/>
    <s v="GBP"/>
    <n v="1486391011"/>
    <n v="1483712611"/>
    <b v="0"/>
    <n v="375"/>
    <b v="1"/>
    <s v="photography/photobooks"/>
    <n v="182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700"/>
    <n v="13180"/>
    <x v="0"/>
    <s v="US"/>
    <s v="USD"/>
    <n v="1433736000"/>
    <n v="1430945149"/>
    <b v="0"/>
    <n v="111"/>
    <b v="1"/>
    <s v="photography/photobooks"/>
    <n v="104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12516"/>
    <n v="8005"/>
    <x v="0"/>
    <s v="GB"/>
    <s v="GBP"/>
    <n v="1433198520"/>
    <n v="1430340195"/>
    <b v="0"/>
    <n v="123"/>
    <b v="1"/>
    <s v="photography/photobooks"/>
    <n v="64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12500"/>
    <n v="9111"/>
    <x v="0"/>
    <s v="US"/>
    <s v="USD"/>
    <n v="1431885600"/>
    <n v="1429133323"/>
    <b v="0"/>
    <n v="70"/>
    <b v="1"/>
    <s v="photography/photobooks"/>
    <n v="73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12500"/>
    <n v="3211"/>
    <x v="0"/>
    <s v="CA"/>
    <s v="CAD"/>
    <n v="1482943740"/>
    <n v="1481129340"/>
    <b v="0"/>
    <n v="85"/>
    <b v="1"/>
    <s v="photography/photobooks"/>
    <n v="26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12500"/>
    <n v="9700"/>
    <x v="0"/>
    <s v="US"/>
    <s v="USD"/>
    <n v="1467242995"/>
    <n v="1465428595"/>
    <b v="0"/>
    <n v="86"/>
    <b v="1"/>
    <s v="photography/photobooks"/>
    <n v="7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12500"/>
    <n v="675"/>
    <x v="0"/>
    <s v="US"/>
    <s v="USD"/>
    <n v="1409500725"/>
    <n v="1406908725"/>
    <b v="0"/>
    <n v="13"/>
    <b v="1"/>
    <s v="photography/photobooks"/>
    <n v="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12500"/>
    <n v="2945"/>
    <x v="0"/>
    <s v="US"/>
    <s v="USD"/>
    <n v="1458480560"/>
    <n v="1455892160"/>
    <b v="0"/>
    <n v="33"/>
    <b v="1"/>
    <s v="photography/photobooks"/>
    <n v="24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2500"/>
    <n v="290"/>
    <x v="0"/>
    <s v="GB"/>
    <s v="GBP"/>
    <n v="1486814978"/>
    <n v="1484222978"/>
    <b v="0"/>
    <n v="15"/>
    <b v="1"/>
    <s v="photography/photobooks"/>
    <n v="2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12500"/>
    <n v="21831"/>
    <x v="0"/>
    <s v="US"/>
    <s v="USD"/>
    <n v="1460223453"/>
    <n v="1455043053"/>
    <b v="0"/>
    <n v="273"/>
    <b v="1"/>
    <s v="photography/photobooks"/>
    <n v="175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2500"/>
    <n v="13500"/>
    <x v="0"/>
    <s v="IT"/>
    <s v="EUR"/>
    <n v="1450602000"/>
    <n v="1445415653"/>
    <b v="0"/>
    <n v="170"/>
    <b v="1"/>
    <s v="photography/photobooks"/>
    <n v="108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2500"/>
    <n v="39137"/>
    <x v="0"/>
    <s v="GB"/>
    <s v="GBP"/>
    <n v="1450467539"/>
    <n v="1447875539"/>
    <b v="0"/>
    <n v="512"/>
    <b v="1"/>
    <s v="photography/photobooks"/>
    <n v="313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2444"/>
    <n v="37994"/>
    <x v="0"/>
    <s v="US"/>
    <s v="USD"/>
    <n v="1465797540"/>
    <n v="1463155034"/>
    <b v="0"/>
    <n v="314"/>
    <b v="1"/>
    <s v="photography/photobooks"/>
    <n v="305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12200"/>
    <n v="9121"/>
    <x v="0"/>
    <s v="US"/>
    <s v="USD"/>
    <n v="1451530800"/>
    <n v="1448463086"/>
    <b v="0"/>
    <n v="167"/>
    <b v="1"/>
    <s v="photography/photobooks"/>
    <n v="75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12100"/>
    <n v="2693"/>
    <x v="0"/>
    <s v="GB"/>
    <s v="GBP"/>
    <n v="1436380200"/>
    <n v="1433615400"/>
    <b v="0"/>
    <n v="9"/>
    <b v="1"/>
    <s v="photography/photobooks"/>
    <n v="22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12001"/>
    <n v="6029"/>
    <x v="0"/>
    <s v="US"/>
    <s v="USD"/>
    <n v="1429183656"/>
    <n v="1427369256"/>
    <b v="0"/>
    <n v="103"/>
    <b v="1"/>
    <s v="photography/photobooks"/>
    <n v="50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12000"/>
    <n v="6146.27"/>
    <x v="0"/>
    <s v="GB"/>
    <s v="GBP"/>
    <n v="1468593246"/>
    <n v="1466001246"/>
    <b v="0"/>
    <n v="111"/>
    <b v="1"/>
    <s v="photography/photobooks"/>
    <n v="51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12000"/>
    <n v="49811"/>
    <x v="0"/>
    <s v="AU"/>
    <s v="AUD"/>
    <n v="1435388154"/>
    <n v="1432796154"/>
    <b v="0"/>
    <n v="271"/>
    <b v="1"/>
    <s v="photography/photobooks"/>
    <n v="415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2000"/>
    <n v="16700"/>
    <x v="0"/>
    <s v="US"/>
    <s v="USD"/>
    <n v="1433083527"/>
    <n v="1430491527"/>
    <b v="0"/>
    <n v="101"/>
    <b v="1"/>
    <s v="photography/photobooks"/>
    <n v="139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2000"/>
    <n v="13383"/>
    <x v="0"/>
    <s v="US"/>
    <s v="USD"/>
    <n v="1449205200"/>
    <n v="1445363833"/>
    <b v="0"/>
    <n v="57"/>
    <b v="1"/>
    <s v="photography/photobooks"/>
    <n v="112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2000"/>
    <n v="13112"/>
    <x v="0"/>
    <s v="DE"/>
    <s v="EUR"/>
    <n v="1434197351"/>
    <n v="1431605351"/>
    <b v="0"/>
    <n v="62"/>
    <b v="1"/>
    <s v="photography/photobooks"/>
    <n v="109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12000"/>
    <n v="1035"/>
    <x v="0"/>
    <s v="AT"/>
    <s v="EUR"/>
    <n v="1489238940"/>
    <n v="1486406253"/>
    <b v="0"/>
    <n v="32"/>
    <b v="1"/>
    <s v="photography/photobooks"/>
    <n v="9"/>
    <n v="32.340000000000003"/>
    <x v="8"/>
    <s v="photobooks"/>
    <x v="1206"/>
    <d v="2017-03-11T13:29:00"/>
  </r>
  <r>
    <n v="1207"/>
    <s v="ITALIANA"/>
    <s v="A humanistic photo book about ancestral &amp; post-modern Italy."/>
    <n v="12000"/>
    <n v="17396"/>
    <x v="0"/>
    <s v="IT"/>
    <s v="EUR"/>
    <n v="1459418400"/>
    <n v="1456827573"/>
    <b v="0"/>
    <n v="141"/>
    <b v="1"/>
    <s v="photography/photobooks"/>
    <n v="145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2000"/>
    <n v="15530"/>
    <x v="0"/>
    <s v="US"/>
    <s v="USD"/>
    <n v="1458835264"/>
    <n v="1456246864"/>
    <b v="0"/>
    <n v="75"/>
    <b v="1"/>
    <s v="photography/photobooks"/>
    <n v="129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12000"/>
    <n v="6360"/>
    <x v="0"/>
    <s v="US"/>
    <s v="USD"/>
    <n v="1488053905"/>
    <n v="1485461905"/>
    <b v="0"/>
    <n v="46"/>
    <b v="1"/>
    <s v="photography/photobooks"/>
    <n v="53"/>
    <n v="138.26"/>
    <x v="8"/>
    <s v="photobooks"/>
    <x v="1209"/>
    <d v="2017-02-25T20:18:25"/>
  </r>
  <r>
    <n v="1210"/>
    <s v="Det Andra GÃ¶teborg"/>
    <s v="En fotobok om livet i det enda andra GÃ¶teborg i vÃ¤rlden"/>
    <n v="12000"/>
    <n v="50863"/>
    <x v="0"/>
    <s v="SE"/>
    <s v="SEK"/>
    <n v="1433106000"/>
    <n v="1431124572"/>
    <b v="0"/>
    <n v="103"/>
    <b v="1"/>
    <s v="photography/photobooks"/>
    <n v="42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2000"/>
    <n v="1011"/>
    <x v="0"/>
    <s v="CA"/>
    <s v="CAD"/>
    <n v="1465505261"/>
    <n v="1464209261"/>
    <b v="0"/>
    <n v="6"/>
    <b v="1"/>
    <s v="photography/photobooks"/>
    <n v="8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12000"/>
    <n v="3226"/>
    <x v="0"/>
    <s v="US"/>
    <s v="USD"/>
    <n v="1448586000"/>
    <n v="1447195695"/>
    <b v="0"/>
    <n v="83"/>
    <b v="1"/>
    <s v="photography/photobooks"/>
    <n v="27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12000"/>
    <n v="6645"/>
    <x v="0"/>
    <s v="GB"/>
    <s v="GBP"/>
    <n v="1485886100"/>
    <n v="1482862100"/>
    <b v="0"/>
    <n v="108"/>
    <b v="1"/>
    <s v="photography/photobooks"/>
    <n v="55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12000"/>
    <n v="2636"/>
    <x v="0"/>
    <s v="US"/>
    <s v="USD"/>
    <n v="1433880605"/>
    <n v="1428696605"/>
    <b v="0"/>
    <n v="25"/>
    <b v="1"/>
    <s v="photography/photobooks"/>
    <n v="2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12000"/>
    <n v="39304.01"/>
    <x v="0"/>
    <s v="US"/>
    <s v="USD"/>
    <n v="1401487756"/>
    <n v="1398895756"/>
    <b v="0"/>
    <n v="549"/>
    <b v="1"/>
    <s v="photography/photobooks"/>
    <n v="328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2000"/>
    <n v="20398"/>
    <x v="0"/>
    <s v="US"/>
    <s v="USD"/>
    <n v="1443826980"/>
    <n v="1441032457"/>
    <b v="0"/>
    <n v="222"/>
    <b v="1"/>
    <s v="photography/photobooks"/>
    <n v="170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12000"/>
    <n v="27189"/>
    <x v="0"/>
    <s v="US"/>
    <s v="USD"/>
    <n v="1468524340"/>
    <n v="1465932340"/>
    <b v="0"/>
    <n v="183"/>
    <b v="1"/>
    <s v="photography/photobooks"/>
    <n v="227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12000"/>
    <n v="15505"/>
    <x v="0"/>
    <s v="US"/>
    <s v="USD"/>
    <n v="1446346800"/>
    <n v="1443714800"/>
    <b v="0"/>
    <n v="89"/>
    <b v="1"/>
    <s v="photography/photobooks"/>
    <n v="129"/>
    <n v="174.21"/>
    <x v="8"/>
    <s v="photobooks"/>
    <x v="1218"/>
    <d v="2015-11-01T03:00:00"/>
  </r>
  <r>
    <n v="1219"/>
    <s v="The Box"/>
    <s v="The Box is a fine art book of Ron Amato's innovative and seductive photography project."/>
    <n v="12000"/>
    <n v="26024"/>
    <x v="0"/>
    <s v="US"/>
    <s v="USD"/>
    <n v="1476961513"/>
    <n v="1474369513"/>
    <b v="0"/>
    <n v="253"/>
    <b v="1"/>
    <s v="photography/photobooks"/>
    <n v="217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2000"/>
    <n v="15565"/>
    <x v="0"/>
    <s v="DE"/>
    <s v="EUR"/>
    <n v="1440515112"/>
    <n v="1437923112"/>
    <b v="0"/>
    <n v="140"/>
    <b v="1"/>
    <s v="photography/photobooks"/>
    <n v="130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12000"/>
    <n v="2451.0100000000002"/>
    <x v="0"/>
    <s v="GB"/>
    <s v="GBP"/>
    <n v="1480809600"/>
    <n v="1478431488"/>
    <b v="0"/>
    <n v="103"/>
    <b v="1"/>
    <s v="photography/photobooks"/>
    <n v="20"/>
    <n v="23.8"/>
    <x v="8"/>
    <s v="photobooks"/>
    <x v="1221"/>
    <d v="2016-12-04T00:00:00"/>
  </r>
  <r>
    <n v="1222"/>
    <s v="Project Pilgrim"/>
    <s v="Project Pilgrim is my effort to work towards normalizing mental health."/>
    <n v="12000"/>
    <n v="11215"/>
    <x v="0"/>
    <s v="CA"/>
    <s v="CAD"/>
    <n v="1459483200"/>
    <n v="1456852647"/>
    <b v="0"/>
    <n v="138"/>
    <b v="1"/>
    <s v="photography/photobooks"/>
    <n v="93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2000"/>
    <n v="22197"/>
    <x v="0"/>
    <s v="US"/>
    <s v="USD"/>
    <n v="1478754909"/>
    <n v="1476159309"/>
    <b v="0"/>
    <n v="191"/>
    <b v="1"/>
    <s v="photography/photobooks"/>
    <n v="185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2000"/>
    <n v="1060"/>
    <x v="1"/>
    <s v="US"/>
    <s v="USD"/>
    <n v="1402060302"/>
    <n v="1396876302"/>
    <b v="0"/>
    <n v="18"/>
    <b v="0"/>
    <s v="music/world music"/>
    <n v="9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12000"/>
    <n v="132"/>
    <x v="1"/>
    <s v="US"/>
    <s v="USD"/>
    <n v="1382478278"/>
    <n v="1377294278"/>
    <b v="0"/>
    <n v="3"/>
    <b v="0"/>
    <s v="music/world music"/>
    <n v="1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12000"/>
    <n v="1937"/>
    <x v="1"/>
    <s v="US"/>
    <s v="USD"/>
    <n v="1398042000"/>
    <n v="1395089981"/>
    <b v="0"/>
    <n v="40"/>
    <b v="0"/>
    <s v="music/world music"/>
    <n v="16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1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12000"/>
    <n v="1465"/>
    <x v="1"/>
    <s v="US"/>
    <s v="USD"/>
    <n v="1317231008"/>
    <n v="1312047008"/>
    <b v="0"/>
    <n v="24"/>
    <b v="0"/>
    <s v="music/world music"/>
    <n v="12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12000"/>
    <n v="25"/>
    <x v="1"/>
    <s v="US"/>
    <s v="USD"/>
    <n v="1334592000"/>
    <n v="1331982127"/>
    <b v="0"/>
    <n v="1"/>
    <b v="0"/>
    <s v="music/world music"/>
    <n v="0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12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12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12000"/>
    <n v="40"/>
    <x v="1"/>
    <s v="US"/>
    <s v="USD"/>
    <n v="1381090870"/>
    <n v="1377030070"/>
    <b v="0"/>
    <n v="1"/>
    <b v="0"/>
    <s v="music/world music"/>
    <n v="0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2000"/>
    <n v="116"/>
    <x v="1"/>
    <s v="US"/>
    <s v="USD"/>
    <n v="1329864374"/>
    <n v="1328049974"/>
    <b v="0"/>
    <n v="6"/>
    <b v="0"/>
    <s v="music/world music"/>
    <n v="1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12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12000"/>
    <n v="210"/>
    <x v="1"/>
    <s v="US"/>
    <s v="USD"/>
    <n v="1387077299"/>
    <n v="1383621299"/>
    <b v="0"/>
    <n v="6"/>
    <b v="0"/>
    <s v="music/world music"/>
    <n v="2"/>
    <n v="35"/>
    <x v="4"/>
    <s v="world music"/>
    <x v="1235"/>
    <d v="2013-12-15T03:14:59"/>
  </r>
  <r>
    <n v="1236"/>
    <s v="&quot;Volando&quot; CD Release (Canceled)"/>
    <s v="Raising money to give the musicians their due."/>
    <n v="120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12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2000"/>
    <n v="178"/>
    <x v="1"/>
    <s v="US"/>
    <s v="USD"/>
    <n v="1312641536"/>
    <n v="1310049536"/>
    <b v="0"/>
    <n v="3"/>
    <b v="0"/>
    <s v="music/world music"/>
    <n v="1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120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12000"/>
    <n v="241"/>
    <x v="1"/>
    <s v="US"/>
    <s v="USD"/>
    <n v="1373665860"/>
    <n v="1368579457"/>
    <b v="0"/>
    <n v="8"/>
    <b v="0"/>
    <s v="music/world music"/>
    <n v="2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12000"/>
    <n v="2537"/>
    <x v="1"/>
    <s v="US"/>
    <s v="USD"/>
    <n v="1414994340"/>
    <n v="1413057980"/>
    <b v="0"/>
    <n v="34"/>
    <b v="0"/>
    <s v="music/world music"/>
    <n v="2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12000"/>
    <n v="5"/>
    <x v="1"/>
    <s v="US"/>
    <s v="USD"/>
    <n v="1315747080"/>
    <n v="1314417502"/>
    <b v="0"/>
    <n v="1"/>
    <b v="0"/>
    <s v="music/world music"/>
    <n v="0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12000"/>
    <n v="2076"/>
    <x v="0"/>
    <s v="US"/>
    <s v="USD"/>
    <n v="1366664400"/>
    <n v="1363981723"/>
    <b v="1"/>
    <n v="45"/>
    <b v="1"/>
    <s v="music/rock"/>
    <n v="17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12000"/>
    <n v="2405"/>
    <x v="0"/>
    <s v="US"/>
    <s v="USD"/>
    <n v="1402755834"/>
    <n v="1400163834"/>
    <b v="1"/>
    <n v="17"/>
    <b v="1"/>
    <s v="music/rock"/>
    <n v="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12000"/>
    <n v="2340"/>
    <x v="0"/>
    <s v="US"/>
    <s v="USD"/>
    <n v="1323136949"/>
    <n v="1319245349"/>
    <b v="1"/>
    <n v="31"/>
    <b v="1"/>
    <s v="music/rock"/>
    <n v="20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12000"/>
    <n v="4275"/>
    <x v="0"/>
    <s v="US"/>
    <s v="USD"/>
    <n v="1367823655"/>
    <n v="1365231655"/>
    <b v="1"/>
    <n v="50"/>
    <b v="1"/>
    <s v="music/rock"/>
    <n v="36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12000"/>
    <n v="3791"/>
    <x v="0"/>
    <s v="US"/>
    <s v="USD"/>
    <n v="1402642740"/>
    <n v="1399563953"/>
    <b v="1"/>
    <n v="59"/>
    <b v="1"/>
    <s v="music/rock"/>
    <n v="3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12000"/>
    <n v="5222"/>
    <x v="0"/>
    <s v="US"/>
    <s v="USD"/>
    <n v="1341683211"/>
    <n v="1339091211"/>
    <b v="1"/>
    <n v="81"/>
    <b v="1"/>
    <s v="music/rock"/>
    <n v="4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12000"/>
    <n v="60046"/>
    <x v="0"/>
    <s v="US"/>
    <s v="USD"/>
    <n v="1410017131"/>
    <n v="1406129131"/>
    <b v="1"/>
    <n v="508"/>
    <b v="1"/>
    <s v="music/rock"/>
    <n v="5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12000"/>
    <n v="6108"/>
    <x v="0"/>
    <s v="US"/>
    <s v="USD"/>
    <n v="1316979167"/>
    <n v="1311795167"/>
    <b v="1"/>
    <n v="74"/>
    <b v="1"/>
    <s v="music/rock"/>
    <n v="51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12000"/>
    <n v="4818"/>
    <x v="0"/>
    <s v="US"/>
    <s v="USD"/>
    <n v="1382658169"/>
    <n v="1380238969"/>
    <b v="1"/>
    <n v="141"/>
    <b v="1"/>
    <s v="music/rock"/>
    <n v="40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2000"/>
    <n v="30383.32"/>
    <x v="0"/>
    <s v="US"/>
    <s v="USD"/>
    <n v="1409770107"/>
    <n v="1407178107"/>
    <b v="1"/>
    <n v="711"/>
    <b v="1"/>
    <s v="music/rock"/>
    <n v="25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12000"/>
    <n v="13323"/>
    <x v="0"/>
    <s v="US"/>
    <s v="USD"/>
    <n v="1293857940"/>
    <n v="1288968886"/>
    <b v="1"/>
    <n v="141"/>
    <b v="1"/>
    <s v="music/rock"/>
    <n v="111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11999"/>
    <n v="6071"/>
    <x v="0"/>
    <s v="US"/>
    <s v="USD"/>
    <n v="1385932652"/>
    <n v="1383337052"/>
    <b v="1"/>
    <n v="109"/>
    <b v="1"/>
    <s v="music/rock"/>
    <n v="51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11737"/>
    <n v="35389.129999999997"/>
    <x v="0"/>
    <s v="US"/>
    <s v="USD"/>
    <n v="1329084231"/>
    <n v="1326492231"/>
    <b v="1"/>
    <n v="361"/>
    <b v="1"/>
    <s v="music/rock"/>
    <n v="302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11500"/>
    <n v="16210"/>
    <x v="0"/>
    <s v="US"/>
    <s v="USD"/>
    <n v="1301792590"/>
    <n v="1297562590"/>
    <b v="1"/>
    <n v="176"/>
    <b v="1"/>
    <s v="music/rock"/>
    <n v="141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1500"/>
    <n v="25577.56"/>
    <x v="0"/>
    <s v="US"/>
    <s v="USD"/>
    <n v="1377960012"/>
    <n v="1375368012"/>
    <b v="1"/>
    <n v="670"/>
    <b v="1"/>
    <s v="music/rock"/>
    <n v="222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11500"/>
    <n v="2606"/>
    <x v="0"/>
    <s v="US"/>
    <s v="USD"/>
    <n v="1402286340"/>
    <n v="1399504664"/>
    <b v="1"/>
    <n v="96"/>
    <b v="1"/>
    <s v="music/rock"/>
    <n v="23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11260"/>
    <n v="3751"/>
    <x v="0"/>
    <s v="US"/>
    <s v="USD"/>
    <n v="1393445620"/>
    <n v="1390853620"/>
    <b v="1"/>
    <n v="74"/>
    <b v="1"/>
    <s v="music/rock"/>
    <n v="33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11200"/>
    <n v="2025"/>
    <x v="0"/>
    <s v="US"/>
    <s v="USD"/>
    <n v="1390983227"/>
    <n v="1388391227"/>
    <b v="1"/>
    <n v="52"/>
    <b v="1"/>
    <s v="music/rock"/>
    <n v="18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11180"/>
    <n v="8152"/>
    <x v="0"/>
    <s v="CA"/>
    <s v="CAD"/>
    <n v="1392574692"/>
    <n v="1389982692"/>
    <b v="1"/>
    <n v="105"/>
    <b v="1"/>
    <s v="music/rock"/>
    <n v="73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1140"/>
    <n v="1785"/>
    <x v="0"/>
    <s v="US"/>
    <s v="USD"/>
    <n v="1396054800"/>
    <n v="1393034470"/>
    <b v="1"/>
    <n v="41"/>
    <b v="1"/>
    <s v="music/rock"/>
    <n v="16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11000"/>
    <n v="1082"/>
    <x v="0"/>
    <s v="US"/>
    <s v="USD"/>
    <n v="1383062083"/>
    <n v="1380556483"/>
    <b v="1"/>
    <n v="34"/>
    <b v="1"/>
    <s v="music/rock"/>
    <n v="10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11000"/>
    <n v="4170.17"/>
    <x v="0"/>
    <s v="US"/>
    <s v="USD"/>
    <n v="1291131815"/>
    <n v="1287071015"/>
    <b v="1"/>
    <n v="66"/>
    <b v="1"/>
    <s v="music/rock"/>
    <n v="38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11000"/>
    <n v="9545"/>
    <x v="0"/>
    <s v="US"/>
    <s v="USD"/>
    <n v="1389474145"/>
    <n v="1386882145"/>
    <b v="1"/>
    <n v="50"/>
    <b v="1"/>
    <s v="music/rock"/>
    <n v="87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11000"/>
    <n v="22396"/>
    <x v="0"/>
    <s v="US"/>
    <s v="USD"/>
    <n v="1374674558"/>
    <n v="1372082558"/>
    <b v="1"/>
    <n v="159"/>
    <b v="1"/>
    <s v="music/rock"/>
    <n v="204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1000"/>
    <n v="14000"/>
    <x v="0"/>
    <s v="US"/>
    <s v="USD"/>
    <n v="1379708247"/>
    <n v="1377116247"/>
    <b v="1"/>
    <n v="182"/>
    <b v="1"/>
    <s v="music/rock"/>
    <n v="12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1000"/>
    <n v="20426"/>
    <x v="0"/>
    <s v="US"/>
    <s v="USD"/>
    <n v="1460764800"/>
    <n v="1458157512"/>
    <b v="1"/>
    <n v="206"/>
    <b v="1"/>
    <s v="music/rock"/>
    <n v="186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1000"/>
    <n v="11472"/>
    <x v="0"/>
    <s v="US"/>
    <s v="USD"/>
    <n v="1332704042"/>
    <n v="1327523642"/>
    <b v="1"/>
    <n v="169"/>
    <b v="1"/>
    <s v="music/rock"/>
    <n v="104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11000"/>
    <n v="7635"/>
    <x v="0"/>
    <s v="US"/>
    <s v="USD"/>
    <n v="1384363459"/>
    <n v="1381767859"/>
    <b v="1"/>
    <n v="31"/>
    <b v="1"/>
    <s v="music/rock"/>
    <n v="69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11000"/>
    <n v="5300"/>
    <x v="0"/>
    <s v="US"/>
    <s v="USD"/>
    <n v="1276574400"/>
    <n v="1270576379"/>
    <b v="1"/>
    <n v="28"/>
    <b v="1"/>
    <s v="music/rock"/>
    <n v="48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10600"/>
    <n v="4140"/>
    <x v="0"/>
    <s v="CA"/>
    <s v="CAD"/>
    <n v="1409506291"/>
    <n v="1406914291"/>
    <b v="1"/>
    <n v="54"/>
    <b v="1"/>
    <s v="music/rock"/>
    <n v="39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10557"/>
    <n v="38743.839999999997"/>
    <x v="0"/>
    <s v="US"/>
    <s v="USD"/>
    <n v="1346344425"/>
    <n v="1343320425"/>
    <b v="1"/>
    <n v="467"/>
    <b v="1"/>
    <s v="music/rock"/>
    <n v="367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0500"/>
    <n v="24321.1"/>
    <x v="0"/>
    <s v="US"/>
    <s v="USD"/>
    <n v="1375908587"/>
    <n v="1372884587"/>
    <b v="1"/>
    <n v="389"/>
    <b v="1"/>
    <s v="music/rock"/>
    <n v="232"/>
    <n v="62.52"/>
    <x v="4"/>
    <s v="rock"/>
    <x v="1275"/>
    <d v="2013-08-07T20:49:47"/>
  </r>
  <r>
    <n v="1276"/>
    <s v="MR. DREAM GOES TO JAIL"/>
    <s v="Sponsor this Brooklyn punk band's debut seven-inch, MR. DREAM GOES TO JAIL."/>
    <n v="10500"/>
    <n v="3132.63"/>
    <x v="0"/>
    <s v="US"/>
    <s v="USD"/>
    <n v="1251777600"/>
    <n v="1247504047"/>
    <b v="1"/>
    <n v="68"/>
    <b v="1"/>
    <s v="music/rock"/>
    <n v="30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0500"/>
    <n v="15918.65"/>
    <x v="0"/>
    <s v="US"/>
    <s v="USD"/>
    <n v="1346765347"/>
    <n v="1343741347"/>
    <b v="1"/>
    <n v="413"/>
    <b v="1"/>
    <s v="music/rock"/>
    <n v="152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10500"/>
    <n v="10071"/>
    <x v="0"/>
    <s v="US"/>
    <s v="USD"/>
    <n v="1403661600"/>
    <n v="1401196766"/>
    <b v="1"/>
    <n v="190"/>
    <b v="1"/>
    <s v="music/rock"/>
    <n v="96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0500"/>
    <n v="13864.17"/>
    <x v="0"/>
    <s v="US"/>
    <s v="USD"/>
    <n v="1395624170"/>
    <n v="1392171770"/>
    <b v="1"/>
    <n v="189"/>
    <b v="1"/>
    <s v="music/rock"/>
    <n v="132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0500"/>
    <n v="16636.78"/>
    <x v="0"/>
    <s v="US"/>
    <s v="USD"/>
    <n v="1299003054"/>
    <n v="1291227054"/>
    <b v="1"/>
    <n v="130"/>
    <b v="1"/>
    <s v="music/rock"/>
    <n v="158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10275"/>
    <n v="7750"/>
    <x v="0"/>
    <s v="US"/>
    <s v="USD"/>
    <n v="1375033836"/>
    <n v="1373305836"/>
    <b v="1"/>
    <n v="74"/>
    <b v="1"/>
    <s v="music/rock"/>
    <n v="75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0115"/>
    <n v="18542"/>
    <x v="0"/>
    <s v="US"/>
    <s v="USD"/>
    <n v="1386565140"/>
    <n v="1383909855"/>
    <b v="1"/>
    <n v="274"/>
    <b v="1"/>
    <s v="music/rock"/>
    <n v="183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50"/>
    <n v="2110.5"/>
    <x v="0"/>
    <s v="US"/>
    <s v="USD"/>
    <n v="1362974400"/>
    <n v="1360948389"/>
    <b v="1"/>
    <n v="22"/>
    <b v="1"/>
    <s v="music/rock"/>
    <n v="2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10000"/>
    <n v="2020"/>
    <x v="0"/>
    <s v="US"/>
    <s v="USD"/>
    <n v="1483203540"/>
    <n v="1481175482"/>
    <b v="0"/>
    <n v="31"/>
    <b v="1"/>
    <s v="theater/plays"/>
    <n v="20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10000"/>
    <n v="2033"/>
    <x v="0"/>
    <s v="GB"/>
    <s v="GBP"/>
    <n v="1434808775"/>
    <n v="1433512775"/>
    <b v="0"/>
    <n v="63"/>
    <b v="1"/>
    <s v="theater/plays"/>
    <n v="20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0000"/>
    <n v="1625"/>
    <x v="0"/>
    <s v="GB"/>
    <s v="GBP"/>
    <n v="1424181600"/>
    <n v="1423041227"/>
    <b v="0"/>
    <n v="20"/>
    <b v="1"/>
    <s v="theater/plays"/>
    <n v="16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10000"/>
    <n v="605"/>
    <x v="0"/>
    <s v="GB"/>
    <s v="GBP"/>
    <n v="1434120856"/>
    <n v="1428936856"/>
    <b v="0"/>
    <n v="25"/>
    <b v="1"/>
    <s v="theater/plays"/>
    <n v="6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10000"/>
    <n v="4018"/>
    <x v="0"/>
    <s v="US"/>
    <s v="USD"/>
    <n v="1470801600"/>
    <n v="1468122163"/>
    <b v="0"/>
    <n v="61"/>
    <b v="1"/>
    <s v="theater/plays"/>
    <n v="4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0000"/>
    <n v="1876"/>
    <x v="0"/>
    <s v="US"/>
    <s v="USD"/>
    <n v="1483499645"/>
    <n v="1480907645"/>
    <b v="0"/>
    <n v="52"/>
    <b v="1"/>
    <s v="theater/plays"/>
    <n v="19"/>
    <n v="36.08"/>
    <x v="1"/>
    <s v="plays"/>
    <x v="1289"/>
    <d v="2017-01-04T03:14:05"/>
  </r>
  <r>
    <n v="1290"/>
    <s v="I Died... I Came Back, ... Whatever"/>
    <s v="Sometimes your Heart has to STOP for your Life to START."/>
    <n v="10000"/>
    <n v="3800"/>
    <x v="0"/>
    <s v="US"/>
    <s v="USD"/>
    <n v="1429772340"/>
    <n v="1427121931"/>
    <b v="0"/>
    <n v="86"/>
    <b v="1"/>
    <s v="theater/plays"/>
    <n v="38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10000"/>
    <n v="4371"/>
    <x v="0"/>
    <s v="US"/>
    <s v="USD"/>
    <n v="1428390000"/>
    <n v="1425224391"/>
    <b v="0"/>
    <n v="42"/>
    <b v="1"/>
    <s v="theater/plays"/>
    <n v="44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0000"/>
    <n v="1870"/>
    <x v="0"/>
    <s v="GB"/>
    <s v="GBP"/>
    <n v="1444172340"/>
    <n v="1441822828"/>
    <b v="0"/>
    <n v="52"/>
    <b v="1"/>
    <s v="theater/plays"/>
    <n v="19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0000"/>
    <n v="15335"/>
    <x v="0"/>
    <s v="US"/>
    <s v="USD"/>
    <n v="1447523371"/>
    <n v="1444927771"/>
    <b v="0"/>
    <n v="120"/>
    <b v="1"/>
    <s v="theater/plays"/>
    <n v="153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10000"/>
    <n v="610"/>
    <x v="0"/>
    <s v="GB"/>
    <s v="GBP"/>
    <n v="1445252400"/>
    <n v="1443696797"/>
    <b v="0"/>
    <n v="22"/>
    <b v="1"/>
    <s v="theater/plays"/>
    <n v="6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10000"/>
    <n v="2549"/>
    <x v="0"/>
    <s v="GB"/>
    <s v="GBP"/>
    <n v="1438189200"/>
    <n v="1435585497"/>
    <b v="0"/>
    <n v="64"/>
    <b v="1"/>
    <s v="theater/plays"/>
    <n v="25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10000"/>
    <n v="1200"/>
    <x v="0"/>
    <s v="GB"/>
    <s v="GBP"/>
    <n v="1457914373"/>
    <n v="1456189973"/>
    <b v="0"/>
    <n v="23"/>
    <b v="1"/>
    <s v="theater/plays"/>
    <n v="12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10000"/>
    <n v="21905"/>
    <x v="0"/>
    <s v="US"/>
    <s v="USD"/>
    <n v="1462125358"/>
    <n v="1459533358"/>
    <b v="0"/>
    <n v="238"/>
    <b v="1"/>
    <s v="theater/plays"/>
    <n v="219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10000"/>
    <n v="2093"/>
    <x v="0"/>
    <s v="GB"/>
    <s v="GBP"/>
    <n v="1461860432"/>
    <n v="1459268432"/>
    <b v="0"/>
    <n v="33"/>
    <b v="1"/>
    <s v="theater/plays"/>
    <n v="21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10000"/>
    <n v="4340"/>
    <x v="0"/>
    <s v="US"/>
    <s v="USD"/>
    <n v="1436902359"/>
    <n v="1434310359"/>
    <b v="0"/>
    <n v="32"/>
    <b v="1"/>
    <s v="theater/plays"/>
    <n v="43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10000"/>
    <n v="4050"/>
    <x v="0"/>
    <s v="US"/>
    <s v="USD"/>
    <n v="1464807420"/>
    <n v="1461427938"/>
    <b v="0"/>
    <n v="24"/>
    <b v="1"/>
    <s v="theater/plays"/>
    <n v="41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10000"/>
    <n v="2055"/>
    <x v="0"/>
    <s v="US"/>
    <s v="USD"/>
    <n v="1437447600"/>
    <n v="1436551178"/>
    <b v="0"/>
    <n v="29"/>
    <b v="1"/>
    <s v="theater/plays"/>
    <n v="21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10000"/>
    <n v="2500"/>
    <x v="0"/>
    <s v="US"/>
    <s v="USD"/>
    <n v="1480559011"/>
    <n v="1477963411"/>
    <b v="0"/>
    <n v="50"/>
    <b v="1"/>
    <s v="theater/plays"/>
    <n v="25"/>
    <n v="50"/>
    <x v="1"/>
    <s v="plays"/>
    <x v="1302"/>
    <d v="2016-12-01T02:23:31"/>
  </r>
  <r>
    <n v="1303"/>
    <s v="Forward Arena Theatre Company: Summer Season"/>
    <s v="Groundbreaking queer theatre."/>
    <n v="10000"/>
    <n v="4559.13"/>
    <x v="0"/>
    <s v="GB"/>
    <s v="GBP"/>
    <n v="1469962800"/>
    <n v="1468578920"/>
    <b v="0"/>
    <n v="108"/>
    <b v="1"/>
    <s v="theater/plays"/>
    <n v="46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10000"/>
    <n v="15851"/>
    <x v="1"/>
    <s v="GB"/>
    <s v="GBP"/>
    <n v="1489376405"/>
    <n v="1484196005"/>
    <b v="0"/>
    <n v="104"/>
    <b v="0"/>
    <s v="technology/wearables"/>
    <n v="159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10000"/>
    <n v="7793"/>
    <x v="1"/>
    <s v="US"/>
    <s v="USD"/>
    <n v="1469122200"/>
    <n v="1466611108"/>
    <b v="0"/>
    <n v="86"/>
    <b v="0"/>
    <s v="technology/wearables"/>
    <n v="78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0000"/>
    <n v="71771"/>
    <x v="1"/>
    <s v="US"/>
    <s v="USD"/>
    <n v="1417690734"/>
    <n v="1415098734"/>
    <b v="0"/>
    <n v="356"/>
    <b v="0"/>
    <s v="technology/wearables"/>
    <n v="718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10000"/>
    <n v="5757"/>
    <x v="1"/>
    <s v="US"/>
    <s v="USD"/>
    <n v="1455710679"/>
    <n v="1453118679"/>
    <b v="0"/>
    <n v="45"/>
    <b v="0"/>
    <s v="technology/wearables"/>
    <n v="58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0000"/>
    <n v="12879"/>
    <x v="1"/>
    <s v="US"/>
    <s v="USD"/>
    <n v="1444943468"/>
    <n v="1441919468"/>
    <b v="0"/>
    <n v="35"/>
    <b v="0"/>
    <s v="technology/wearables"/>
    <n v="129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10000"/>
    <n v="3100"/>
    <x v="1"/>
    <s v="US"/>
    <s v="USD"/>
    <n v="1471622450"/>
    <n v="1467734450"/>
    <b v="0"/>
    <n v="24"/>
    <b v="0"/>
    <s v="technology/wearables"/>
    <n v="31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10000"/>
    <n v="80070"/>
    <x v="1"/>
    <s v="US"/>
    <s v="USD"/>
    <n v="1480536919"/>
    <n v="1477509319"/>
    <b v="0"/>
    <n v="100"/>
    <b v="0"/>
    <s v="technology/wearables"/>
    <n v="8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10000"/>
    <n v="28"/>
    <x v="1"/>
    <s v="US"/>
    <s v="USD"/>
    <n v="1429375922"/>
    <n v="1426783922"/>
    <b v="0"/>
    <n v="1"/>
    <b v="0"/>
    <s v="technology/wearables"/>
    <n v="0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10000"/>
    <n v="12446"/>
    <x v="1"/>
    <s v="US"/>
    <s v="USD"/>
    <n v="1457024514"/>
    <n v="1454432514"/>
    <b v="0"/>
    <n v="122"/>
    <b v="0"/>
    <s v="technology/wearables"/>
    <n v="124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0000"/>
    <n v="2028"/>
    <x v="1"/>
    <s v="US"/>
    <s v="USD"/>
    <n v="1477065860"/>
    <n v="1471881860"/>
    <b v="0"/>
    <n v="11"/>
    <b v="0"/>
    <s v="technology/wearables"/>
    <n v="20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"/>
    <n v="40404"/>
    <x v="1"/>
    <s v="US"/>
    <s v="USD"/>
    <n v="1446771600"/>
    <n v="1443700648"/>
    <b v="0"/>
    <n v="248"/>
    <b v="0"/>
    <s v="technology/wearables"/>
    <n v="404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10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10000"/>
    <n v="11467"/>
    <x v="1"/>
    <s v="DK"/>
    <s v="DKK"/>
    <n v="1469109600"/>
    <n v="1464586746"/>
    <b v="0"/>
    <n v="19"/>
    <b v="0"/>
    <s v="technology/wearables"/>
    <n v="115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10000"/>
    <n v="6130"/>
    <x v="1"/>
    <s v="US"/>
    <s v="USD"/>
    <n v="1420938172"/>
    <n v="1418346172"/>
    <b v="0"/>
    <n v="135"/>
    <b v="0"/>
    <s v="technology/wearables"/>
    <n v="61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10000"/>
    <n v="876"/>
    <x v="1"/>
    <s v="GB"/>
    <s v="GBP"/>
    <n v="1405094400"/>
    <n v="1403810965"/>
    <b v="0"/>
    <n v="9"/>
    <b v="0"/>
    <s v="technology/wearables"/>
    <n v="9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"/>
    <n v="503"/>
    <x v="1"/>
    <s v="NL"/>
    <s v="EUR"/>
    <n v="1483138800"/>
    <n v="1480610046"/>
    <b v="0"/>
    <n v="3"/>
    <b v="0"/>
    <s v="technology/wearables"/>
    <n v="5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10000"/>
    <n v="6019"/>
    <x v="1"/>
    <s v="SE"/>
    <s v="SEK"/>
    <n v="1482515937"/>
    <n v="1479923937"/>
    <b v="0"/>
    <n v="7"/>
    <b v="0"/>
    <s v="technology/wearables"/>
    <n v="60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10000"/>
    <n v="106"/>
    <x v="1"/>
    <s v="GB"/>
    <s v="GBP"/>
    <n v="1432223125"/>
    <n v="1429631125"/>
    <b v="0"/>
    <n v="4"/>
    <b v="0"/>
    <s v="technology/wearables"/>
    <n v="1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0000"/>
    <n v="1332"/>
    <x v="1"/>
    <s v="US"/>
    <s v="USD"/>
    <n v="1461653700"/>
    <n v="1458665146"/>
    <b v="0"/>
    <n v="44"/>
    <b v="0"/>
    <s v="technology/wearables"/>
    <n v="13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10000"/>
    <n v="4920"/>
    <x v="1"/>
    <s v="US"/>
    <s v="USD"/>
    <n v="1476371552"/>
    <n v="1473779552"/>
    <b v="0"/>
    <n v="90"/>
    <b v="0"/>
    <s v="technology/wearables"/>
    <n v="49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10000"/>
    <n v="486"/>
    <x v="1"/>
    <s v="US"/>
    <s v="USD"/>
    <n v="1483063435"/>
    <n v="1480471435"/>
    <b v="0"/>
    <n v="8"/>
    <b v="0"/>
    <s v="technology/wearables"/>
    <n v="5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"/>
    <n v="1130"/>
    <x v="1"/>
    <s v="US"/>
    <s v="USD"/>
    <n v="1421348428"/>
    <n v="1417460428"/>
    <b v="0"/>
    <n v="11"/>
    <b v="0"/>
    <s v="technology/wearables"/>
    <n v="1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10000"/>
    <n v="1705"/>
    <x v="1"/>
    <s v="US"/>
    <s v="USD"/>
    <n v="1432916235"/>
    <n v="1430324235"/>
    <b v="0"/>
    <n v="41"/>
    <b v="0"/>
    <s v="technology/wearables"/>
    <n v="17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10000"/>
    <n v="1748"/>
    <x v="1"/>
    <s v="US"/>
    <s v="USD"/>
    <n v="1476458734"/>
    <n v="1472570734"/>
    <b v="0"/>
    <n v="15"/>
    <b v="0"/>
    <s v="technology/wearables"/>
    <n v="17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10000"/>
    <n v="408"/>
    <x v="1"/>
    <s v="US"/>
    <s v="USD"/>
    <n v="1417501145"/>
    <n v="1414041545"/>
    <b v="0"/>
    <n v="9"/>
    <b v="0"/>
    <s v="technology/wearables"/>
    <n v="4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10000"/>
    <n v="7873"/>
    <x v="1"/>
    <s v="US"/>
    <s v="USD"/>
    <n v="1467432000"/>
    <n v="1464763109"/>
    <b v="0"/>
    <n v="50"/>
    <b v="0"/>
    <s v="technology/wearables"/>
    <n v="79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10000"/>
    <n v="3417"/>
    <x v="1"/>
    <s v="US"/>
    <s v="USD"/>
    <n v="1471435554"/>
    <n v="1468843554"/>
    <b v="0"/>
    <n v="34"/>
    <b v="0"/>
    <s v="technology/wearables"/>
    <n v="34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000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100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0000"/>
    <n v="14303"/>
    <x v="1"/>
    <s v="US"/>
    <s v="USD"/>
    <n v="1457721287"/>
    <n v="1455129287"/>
    <b v="0"/>
    <n v="276"/>
    <b v="0"/>
    <s v="technology/wearables"/>
    <n v="143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10000"/>
    <n v="4940"/>
    <x v="1"/>
    <s v="US"/>
    <s v="USD"/>
    <n v="1449354502"/>
    <n v="1446762502"/>
    <b v="0"/>
    <n v="16"/>
    <b v="0"/>
    <s v="technology/wearables"/>
    <n v="49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"/>
    <n v="84947"/>
    <x v="1"/>
    <s v="US"/>
    <s v="USD"/>
    <n v="1418849028"/>
    <n v="1415825028"/>
    <b v="0"/>
    <n v="224"/>
    <b v="0"/>
    <s v="technology/wearables"/>
    <n v="849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10000"/>
    <n v="24691"/>
    <x v="1"/>
    <s v="US"/>
    <s v="USD"/>
    <n v="1488549079"/>
    <n v="1485957079"/>
    <b v="0"/>
    <n v="140"/>
    <b v="0"/>
    <s v="technology/wearables"/>
    <n v="247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10000"/>
    <n v="991"/>
    <x v="1"/>
    <s v="US"/>
    <s v="USD"/>
    <n v="1438543033"/>
    <n v="1435951033"/>
    <b v="0"/>
    <n v="15"/>
    <b v="0"/>
    <s v="technology/wearables"/>
    <n v="10"/>
    <n v="66.069999999999993"/>
    <x v="2"/>
    <s v="wearables"/>
    <x v="1338"/>
    <d v="2015-08-02T19:17:13"/>
  </r>
  <r>
    <n v="1339"/>
    <s v="Linkoo (Canceled)"/>
    <s v="World's Smallest customizable Phone &amp; GPS Watch for kids !"/>
    <n v="10000"/>
    <n v="3317"/>
    <x v="1"/>
    <s v="US"/>
    <s v="USD"/>
    <n v="1418056315"/>
    <n v="1414164715"/>
    <b v="0"/>
    <n v="37"/>
    <b v="0"/>
    <s v="technology/wearables"/>
    <n v="33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000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10000"/>
    <n v="17590"/>
    <x v="1"/>
    <s v="GB"/>
    <s v="GBP"/>
    <n v="1475333917"/>
    <n v="1472569117"/>
    <b v="0"/>
    <n v="46"/>
    <b v="0"/>
    <s v="technology/wearables"/>
    <n v="176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10000"/>
    <n v="100"/>
    <x v="1"/>
    <s v="US"/>
    <s v="USD"/>
    <n v="1437161739"/>
    <n v="1434569739"/>
    <b v="0"/>
    <n v="1"/>
    <b v="0"/>
    <s v="technology/wearables"/>
    <n v="1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10000"/>
    <n v="51149"/>
    <x v="1"/>
    <s v="US"/>
    <s v="USD"/>
    <n v="1471579140"/>
    <n v="1466512683"/>
    <b v="0"/>
    <n v="323"/>
    <b v="0"/>
    <s v="technology/wearables"/>
    <n v="511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0000"/>
    <n v="5666"/>
    <x v="0"/>
    <s v="CA"/>
    <s v="CAD"/>
    <n v="1467313039"/>
    <n v="1464807439"/>
    <b v="0"/>
    <n v="139"/>
    <b v="1"/>
    <s v="publishing/nonfiction"/>
    <n v="57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10000"/>
    <n v="375"/>
    <x v="0"/>
    <s v="US"/>
    <s v="USD"/>
    <n v="1405366359"/>
    <n v="1402342359"/>
    <b v="0"/>
    <n v="7"/>
    <b v="1"/>
    <s v="publishing/nonfiction"/>
    <n v="4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10000"/>
    <n v="7219"/>
    <x v="0"/>
    <s v="US"/>
    <s v="USD"/>
    <n v="1372297751"/>
    <n v="1369705751"/>
    <b v="0"/>
    <n v="149"/>
    <b v="1"/>
    <s v="publishing/nonfiction"/>
    <n v="72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10000"/>
    <n v="2555"/>
    <x v="0"/>
    <s v="US"/>
    <s v="USD"/>
    <n v="1425741525"/>
    <n v="1423149525"/>
    <b v="0"/>
    <n v="31"/>
    <b v="1"/>
    <s v="publishing/nonfiction"/>
    <n v="26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10000"/>
    <n v="5985"/>
    <x v="0"/>
    <s v="US"/>
    <s v="USD"/>
    <n v="1418904533"/>
    <n v="1416485333"/>
    <b v="0"/>
    <n v="26"/>
    <b v="1"/>
    <s v="publishing/nonfiction"/>
    <n v="60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10000"/>
    <n v="10210"/>
    <x v="0"/>
    <s v="CA"/>
    <s v="CAD"/>
    <n v="1450249140"/>
    <n v="1447055935"/>
    <b v="0"/>
    <n v="172"/>
    <b v="1"/>
    <s v="publishing/nonfiction"/>
    <n v="102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10000"/>
    <n v="5202.5"/>
    <x v="0"/>
    <s v="US"/>
    <s v="USD"/>
    <n v="1451089134"/>
    <n v="1448497134"/>
    <b v="0"/>
    <n v="78"/>
    <b v="1"/>
    <s v="publishing/nonfiction"/>
    <n v="52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10000"/>
    <n v="20253"/>
    <x v="0"/>
    <s v="US"/>
    <s v="USD"/>
    <n v="1455299144"/>
    <n v="1452707144"/>
    <b v="0"/>
    <n v="120"/>
    <b v="1"/>
    <s v="publishing/nonfiction"/>
    <n v="203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0"/>
    <n v="1336"/>
    <x v="0"/>
    <s v="US"/>
    <s v="USD"/>
    <n v="1362960000"/>
    <n v="1359946188"/>
    <b v="0"/>
    <n v="42"/>
    <b v="1"/>
    <s v="publishing/nonfiction"/>
    <n v="13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0000"/>
    <n v="1563"/>
    <x v="0"/>
    <s v="GB"/>
    <s v="GBP"/>
    <n v="1465672979"/>
    <n v="1463080979"/>
    <b v="0"/>
    <n v="64"/>
    <b v="1"/>
    <s v="publishing/nonfiction"/>
    <n v="16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10000"/>
    <n v="3067"/>
    <x v="0"/>
    <s v="GB"/>
    <s v="GBP"/>
    <n v="1354269600"/>
    <n v="1351663605"/>
    <b v="0"/>
    <n v="121"/>
    <b v="1"/>
    <s v="publishing/nonfiction"/>
    <n v="31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10000"/>
    <n v="6215.56"/>
    <x v="0"/>
    <s v="US"/>
    <s v="USD"/>
    <n v="1372985760"/>
    <n v="1370393760"/>
    <b v="0"/>
    <n v="87"/>
    <b v="1"/>
    <s v="publishing/nonfiction"/>
    <n v="62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10000"/>
    <n v="2506"/>
    <x v="0"/>
    <s v="US"/>
    <s v="USD"/>
    <n v="1362117540"/>
    <n v="1359587137"/>
    <b v="0"/>
    <n v="65"/>
    <b v="1"/>
    <s v="publishing/nonfiction"/>
    <n v="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10000"/>
    <n v="3350"/>
    <x v="0"/>
    <s v="US"/>
    <s v="USD"/>
    <n v="1309009323"/>
    <n v="1306417323"/>
    <b v="0"/>
    <n v="49"/>
    <b v="1"/>
    <s v="publishing/nonfiction"/>
    <n v="34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10000"/>
    <n v="764"/>
    <x v="0"/>
    <s v="US"/>
    <s v="USD"/>
    <n v="1309980790"/>
    <n v="1304623990"/>
    <b v="0"/>
    <n v="19"/>
    <b v="1"/>
    <s v="publishing/nonfiction"/>
    <n v="8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0000"/>
    <n v="2598"/>
    <x v="0"/>
    <s v="US"/>
    <s v="USD"/>
    <n v="1343943420"/>
    <n v="1341524220"/>
    <b v="0"/>
    <n v="81"/>
    <b v="1"/>
    <s v="publishing/nonfiction"/>
    <n v="26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10000"/>
    <n v="7559"/>
    <x v="0"/>
    <s v="GB"/>
    <s v="GBP"/>
    <n v="1403370772"/>
    <n v="1400778772"/>
    <b v="0"/>
    <n v="264"/>
    <b v="1"/>
    <s v="publishing/nonfiction"/>
    <n v="7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0"/>
    <n v="1091"/>
    <x v="0"/>
    <s v="US"/>
    <s v="USD"/>
    <n v="1378592731"/>
    <n v="1373408731"/>
    <b v="0"/>
    <n v="25"/>
    <b v="1"/>
    <s v="publishing/nonfiction"/>
    <n v="1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10000"/>
    <n v="200"/>
    <x v="0"/>
    <s v="US"/>
    <s v="USD"/>
    <n v="1455523140"/>
    <n v="1453925727"/>
    <b v="0"/>
    <n v="5"/>
    <b v="1"/>
    <s v="publishing/nonfiction"/>
    <n v="2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"/>
    <n v="49830"/>
    <x v="0"/>
    <s v="DK"/>
    <s v="DKK"/>
    <n v="1420648906"/>
    <n v="1415464906"/>
    <b v="0"/>
    <n v="144"/>
    <b v="1"/>
    <s v="music/rock"/>
    <n v="498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10000"/>
    <n v="7520"/>
    <x v="0"/>
    <s v="US"/>
    <s v="USD"/>
    <n v="1426523752"/>
    <n v="1423935352"/>
    <b v="0"/>
    <n v="92"/>
    <b v="1"/>
    <s v="music/rock"/>
    <n v="75"/>
    <n v="81.739999999999995"/>
    <x v="4"/>
    <s v="rock"/>
    <x v="1365"/>
    <d v="2015-03-16T16:35:52"/>
  </r>
  <r>
    <n v="1366"/>
    <s v="Kick It! A Tribute to the A.K.s"/>
    <s v="A musical memorial for Alexi Petersen."/>
    <n v="10000"/>
    <n v="9486.69"/>
    <x v="0"/>
    <s v="US"/>
    <s v="USD"/>
    <n v="1417049663"/>
    <n v="1413158063"/>
    <b v="0"/>
    <n v="147"/>
    <b v="1"/>
    <s v="music/rock"/>
    <n v="95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10000"/>
    <n v="5713"/>
    <x v="0"/>
    <s v="US"/>
    <s v="USD"/>
    <n v="1447463050"/>
    <n v="1444867450"/>
    <b v="0"/>
    <n v="90"/>
    <b v="1"/>
    <s v="music/rock"/>
    <n v="57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10000"/>
    <n v="5535"/>
    <x v="0"/>
    <s v="US"/>
    <s v="USD"/>
    <n v="1434342894"/>
    <n v="1432269294"/>
    <b v="0"/>
    <n v="87"/>
    <b v="1"/>
    <s v="music/rock"/>
    <n v="55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10000"/>
    <n v="34090.629999999997"/>
    <x v="0"/>
    <s v="US"/>
    <s v="USD"/>
    <n v="1397225746"/>
    <n v="1394633746"/>
    <b v="0"/>
    <n v="406"/>
    <b v="1"/>
    <s v="music/rock"/>
    <n v="341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0000"/>
    <n v="1555"/>
    <x v="0"/>
    <s v="US"/>
    <s v="USD"/>
    <n v="1381881890"/>
    <n v="1380585890"/>
    <b v="0"/>
    <n v="20"/>
    <b v="1"/>
    <s v="music/rock"/>
    <n v="1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10000"/>
    <n v="7495"/>
    <x v="0"/>
    <s v="US"/>
    <s v="USD"/>
    <n v="1431022342"/>
    <n v="1428430342"/>
    <b v="0"/>
    <n v="70"/>
    <b v="1"/>
    <s v="music/rock"/>
    <n v="75"/>
    <n v="107.07"/>
    <x v="4"/>
    <s v="rock"/>
    <x v="1371"/>
    <d v="2015-05-07T18:12:22"/>
  </r>
  <r>
    <n v="1372"/>
    <s v="Ted Lukas &amp; the Misled new CD - &quot;FEED&quot;"/>
    <s v="Please help us raise funds to press our new CD!"/>
    <n v="10000"/>
    <n v="620"/>
    <x v="0"/>
    <s v="US"/>
    <s v="USD"/>
    <n v="1342115132"/>
    <n v="1339523132"/>
    <b v="0"/>
    <n v="16"/>
    <b v="1"/>
    <s v="music/rock"/>
    <n v="6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0000"/>
    <n v="2842"/>
    <x v="0"/>
    <s v="US"/>
    <s v="USD"/>
    <n v="1458874388"/>
    <n v="1456285988"/>
    <b v="0"/>
    <n v="66"/>
    <b v="1"/>
    <s v="music/rock"/>
    <n v="28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10000"/>
    <n v="6853"/>
    <x v="0"/>
    <s v="FR"/>
    <s v="EUR"/>
    <n v="1484444119"/>
    <n v="1481852119"/>
    <b v="0"/>
    <n v="109"/>
    <b v="1"/>
    <s v="music/rock"/>
    <n v="69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10000"/>
    <n v="9342"/>
    <x v="0"/>
    <s v="GB"/>
    <s v="GBP"/>
    <n v="1480784606"/>
    <n v="1478189006"/>
    <b v="0"/>
    <n v="168"/>
    <b v="1"/>
    <s v="music/rock"/>
    <n v="93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0000"/>
    <n v="1510"/>
    <x v="0"/>
    <s v="US"/>
    <s v="USD"/>
    <n v="1486095060"/>
    <n v="1484198170"/>
    <b v="0"/>
    <n v="31"/>
    <b v="1"/>
    <s v="music/rock"/>
    <n v="15"/>
    <n v="48.71"/>
    <x v="4"/>
    <s v="rock"/>
    <x v="1377"/>
    <d v="2017-02-03T04:11:00"/>
  </r>
  <r>
    <n v="1378"/>
    <s v="SIX BY SEVEN"/>
    <s v="A psychedelic post rock masterpiece!"/>
    <n v="10000"/>
    <n v="4067"/>
    <x v="0"/>
    <s v="GB"/>
    <s v="GBP"/>
    <n v="1470075210"/>
    <n v="1468779210"/>
    <b v="0"/>
    <n v="133"/>
    <b v="1"/>
    <s v="music/rock"/>
    <n v="41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10000"/>
    <n v="106"/>
    <x v="0"/>
    <s v="US"/>
    <s v="USD"/>
    <n v="1433815200"/>
    <n v="1431886706"/>
    <b v="0"/>
    <n v="5"/>
    <b v="1"/>
    <s v="music/rock"/>
    <n v="1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0000"/>
    <n v="5355"/>
    <x v="0"/>
    <s v="US"/>
    <s v="USD"/>
    <n v="1482988125"/>
    <n v="1480396125"/>
    <b v="0"/>
    <n v="73"/>
    <b v="1"/>
    <s v="music/rock"/>
    <n v="54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10000"/>
    <n v="8349"/>
    <x v="0"/>
    <s v="US"/>
    <s v="USD"/>
    <n v="1367867536"/>
    <n v="1365275536"/>
    <b v="0"/>
    <n v="148"/>
    <b v="1"/>
    <s v="music/rock"/>
    <n v="83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10000"/>
    <n v="4673"/>
    <x v="0"/>
    <s v="CA"/>
    <s v="CAD"/>
    <n v="1482457678"/>
    <n v="1480729678"/>
    <b v="0"/>
    <n v="93"/>
    <b v="1"/>
    <s v="music/rock"/>
    <n v="47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10000"/>
    <n v="4343"/>
    <x v="0"/>
    <s v="US"/>
    <s v="USD"/>
    <n v="1436117922"/>
    <n v="1433525922"/>
    <b v="0"/>
    <n v="63"/>
    <b v="1"/>
    <s v="music/rock"/>
    <n v="43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10000"/>
    <n v="8832.49"/>
    <x v="0"/>
    <s v="DE"/>
    <s v="EUR"/>
    <n v="1461931860"/>
    <n v="1457109121"/>
    <b v="0"/>
    <n v="134"/>
    <b v="1"/>
    <s v="music/rock"/>
    <n v="88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10000"/>
    <n v="875"/>
    <x v="0"/>
    <s v="US"/>
    <s v="USD"/>
    <n v="1438183889"/>
    <n v="1435591889"/>
    <b v="0"/>
    <n v="14"/>
    <b v="1"/>
    <s v="music/rock"/>
    <n v="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10000"/>
    <n v="5465"/>
    <x v="0"/>
    <s v="US"/>
    <s v="USD"/>
    <n v="1433305800"/>
    <n v="1430604395"/>
    <b v="0"/>
    <n v="78"/>
    <b v="1"/>
    <s v="music/rock"/>
    <n v="55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10000"/>
    <n v="6740.37"/>
    <x v="0"/>
    <s v="US"/>
    <s v="USD"/>
    <n v="1476720840"/>
    <n v="1474469117"/>
    <b v="0"/>
    <n v="112"/>
    <b v="1"/>
    <s v="music/rock"/>
    <n v="67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10000"/>
    <n v="727"/>
    <x v="0"/>
    <s v="GB"/>
    <s v="GBP"/>
    <n v="1471087957"/>
    <n v="1468495957"/>
    <b v="0"/>
    <n v="34"/>
    <b v="1"/>
    <s v="music/rock"/>
    <n v="7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10000"/>
    <n v="3055"/>
    <x v="0"/>
    <s v="US"/>
    <s v="USD"/>
    <n v="1430154720"/>
    <n v="1427224606"/>
    <b v="0"/>
    <n v="19"/>
    <b v="1"/>
    <s v="music/rock"/>
    <n v="31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10000"/>
    <n v="551"/>
    <x v="0"/>
    <s v="US"/>
    <s v="USD"/>
    <n v="1440219540"/>
    <n v="1436369818"/>
    <b v="0"/>
    <n v="13"/>
    <b v="1"/>
    <s v="music/rock"/>
    <n v="6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10000"/>
    <n v="2841"/>
    <x v="0"/>
    <s v="US"/>
    <s v="USD"/>
    <n v="1456976586"/>
    <n v="1454298186"/>
    <b v="0"/>
    <n v="104"/>
    <b v="1"/>
    <s v="music/rock"/>
    <n v="28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10000"/>
    <n v="916"/>
    <x v="0"/>
    <s v="US"/>
    <s v="USD"/>
    <n v="1488337200"/>
    <n v="1484623726"/>
    <b v="0"/>
    <n v="17"/>
    <b v="1"/>
    <s v="music/rock"/>
    <n v="9"/>
    <n v="53.88"/>
    <x v="4"/>
    <s v="rock"/>
    <x v="1394"/>
    <d v="2017-03-01T03:00:00"/>
  </r>
  <r>
    <n v="1395"/>
    <s v="Quiet Oaks Full Length Album"/>
    <s v="Help Quiet Oaks record their debut album!!!"/>
    <n v="10000"/>
    <n v="3916"/>
    <x v="0"/>
    <s v="US"/>
    <s v="USD"/>
    <n v="1484430481"/>
    <n v="1481838481"/>
    <b v="0"/>
    <n v="82"/>
    <b v="1"/>
    <s v="music/rock"/>
    <n v="39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10000"/>
    <n v="6438"/>
    <x v="0"/>
    <s v="US"/>
    <s v="USD"/>
    <n v="1423871882"/>
    <n v="1421279882"/>
    <b v="0"/>
    <n v="73"/>
    <b v="1"/>
    <s v="music/rock"/>
    <n v="64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10000"/>
    <n v="4826"/>
    <x v="0"/>
    <s v="US"/>
    <s v="USD"/>
    <n v="1467752334"/>
    <n v="1465160334"/>
    <b v="0"/>
    <n v="65"/>
    <b v="1"/>
    <s v="music/rock"/>
    <n v="48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10000"/>
    <n v="11353"/>
    <x v="0"/>
    <s v="US"/>
    <s v="USD"/>
    <n v="1412640373"/>
    <n v="1410048373"/>
    <b v="0"/>
    <n v="184"/>
    <b v="1"/>
    <s v="music/rock"/>
    <n v="114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10000"/>
    <n v="586"/>
    <x v="0"/>
    <s v="GB"/>
    <s v="GBP"/>
    <n v="1465709400"/>
    <n v="1462695073"/>
    <b v="0"/>
    <n v="34"/>
    <b v="1"/>
    <s v="music/rock"/>
    <n v="6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10000"/>
    <n v="12413"/>
    <x v="0"/>
    <s v="US"/>
    <s v="USD"/>
    <n v="1369612474"/>
    <n v="1367798074"/>
    <b v="0"/>
    <n v="240"/>
    <b v="1"/>
    <s v="music/rock"/>
    <n v="124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10000"/>
    <n v="2729"/>
    <x v="0"/>
    <s v="GB"/>
    <s v="GBP"/>
    <n v="1430439411"/>
    <n v="1425259011"/>
    <b v="0"/>
    <n v="113"/>
    <b v="1"/>
    <s v="music/rock"/>
    <n v="27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10000"/>
    <n v="4103"/>
    <x v="0"/>
    <s v="US"/>
    <s v="USD"/>
    <n v="1374802235"/>
    <n v="1372210235"/>
    <b v="0"/>
    <n v="66"/>
    <b v="1"/>
    <s v="music/rock"/>
    <n v="41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00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10000"/>
    <n v="105"/>
    <x v="2"/>
    <s v="US"/>
    <s v="USD"/>
    <n v="1417195201"/>
    <n v="1414599601"/>
    <b v="1"/>
    <n v="17"/>
    <b v="0"/>
    <s v="publishing/translations"/>
    <n v="1"/>
    <n v="6.18"/>
    <x v="3"/>
    <s v="translations"/>
    <x v="1405"/>
    <d v="2014-11-28T17:20:01"/>
  </r>
  <r>
    <n v="1406"/>
    <s v="Man Down! Translation project"/>
    <s v="The White coat and the battle dress uniform"/>
    <n v="10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10000"/>
    <n v="15"/>
    <x v="2"/>
    <s v="US"/>
    <s v="USD"/>
    <n v="1407847978"/>
    <n v="1405687978"/>
    <b v="0"/>
    <n v="2"/>
    <b v="0"/>
    <s v="publishing/translations"/>
    <n v="0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0"/>
    <n v="72"/>
    <x v="2"/>
    <s v="GB"/>
    <s v="GBP"/>
    <n v="1447451756"/>
    <n v="1444856156"/>
    <b v="0"/>
    <n v="6"/>
    <b v="0"/>
    <s v="publishing/translations"/>
    <n v="1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10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10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10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10000"/>
    <n v="320"/>
    <x v="2"/>
    <s v="US"/>
    <s v="USD"/>
    <n v="1417656699"/>
    <n v="1415064699"/>
    <b v="0"/>
    <n v="13"/>
    <b v="0"/>
    <s v="publishing/translations"/>
    <n v="3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10000"/>
    <n v="100"/>
    <x v="2"/>
    <s v="IT"/>
    <s v="EUR"/>
    <n v="1455964170"/>
    <n v="1450780170"/>
    <b v="0"/>
    <n v="1"/>
    <b v="0"/>
    <s v="publishing/translations"/>
    <n v="1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100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10000"/>
    <n v="800"/>
    <x v="2"/>
    <s v="US"/>
    <s v="USD"/>
    <n v="1439741591"/>
    <n v="1436285591"/>
    <b v="0"/>
    <n v="9"/>
    <b v="0"/>
    <s v="publishing/translations"/>
    <n v="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1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100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10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10000"/>
    <n v="445"/>
    <x v="2"/>
    <s v="US"/>
    <s v="USD"/>
    <n v="1476010619"/>
    <n v="1473418619"/>
    <b v="0"/>
    <n v="10"/>
    <b v="0"/>
    <s v="publishing/translations"/>
    <n v="4"/>
    <n v="44.5"/>
    <x v="3"/>
    <s v="translations"/>
    <x v="1419"/>
    <d v="2016-10-09T10:56:59"/>
  </r>
  <r>
    <n v="1420"/>
    <s v="Shakespeare in the Hood - Romeo and Juliet"/>
    <s v="Help me butcher Shakespeare in a satirical fashion."/>
    <n v="10000"/>
    <n v="3"/>
    <x v="2"/>
    <s v="US"/>
    <s v="USD"/>
    <n v="1467129686"/>
    <n v="1464969686"/>
    <b v="0"/>
    <n v="3"/>
    <b v="0"/>
    <s v="publishing/translations"/>
    <n v="0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10000"/>
    <n v="200"/>
    <x v="2"/>
    <s v="SE"/>
    <s v="SEK"/>
    <n v="1423432709"/>
    <n v="1420840709"/>
    <b v="0"/>
    <n v="2"/>
    <b v="0"/>
    <s v="publishing/translations"/>
    <n v="2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10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10000"/>
    <n v="100"/>
    <x v="2"/>
    <s v="AU"/>
    <s v="AUD"/>
    <n v="1451637531"/>
    <n v="1449045531"/>
    <b v="0"/>
    <n v="1"/>
    <b v="0"/>
    <s v="publishing/translations"/>
    <n v="1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10000"/>
    <n v="1527"/>
    <x v="2"/>
    <s v="US"/>
    <s v="USD"/>
    <n v="1479233602"/>
    <n v="1478106802"/>
    <b v="0"/>
    <n v="14"/>
    <b v="0"/>
    <s v="publishing/translations"/>
    <n v="15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0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10000"/>
    <n v="419"/>
    <x v="2"/>
    <s v="DE"/>
    <s v="EUR"/>
    <n v="1474230385"/>
    <n v="1471638385"/>
    <b v="0"/>
    <n v="4"/>
    <b v="0"/>
    <s v="publishing/translations"/>
    <n v="4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0"/>
    <n v="45"/>
    <x v="2"/>
    <s v="ES"/>
    <s v="EUR"/>
    <n v="1459584417"/>
    <n v="1456996017"/>
    <b v="0"/>
    <n v="3"/>
    <b v="0"/>
    <s v="publishing/translations"/>
    <n v="0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10000"/>
    <n v="403"/>
    <x v="2"/>
    <s v="US"/>
    <s v="USD"/>
    <n v="1419017488"/>
    <n v="1416339088"/>
    <b v="0"/>
    <n v="5"/>
    <b v="0"/>
    <s v="publishing/translations"/>
    <n v="4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0000"/>
    <n v="5431"/>
    <x v="2"/>
    <s v="US"/>
    <s v="USD"/>
    <n v="1448517816"/>
    <n v="1445922216"/>
    <b v="0"/>
    <n v="47"/>
    <b v="0"/>
    <s v="publishing/translations"/>
    <n v="54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1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0000"/>
    <n v="805"/>
    <x v="2"/>
    <s v="IT"/>
    <s v="EUR"/>
    <n v="1481367600"/>
    <n v="1477839675"/>
    <b v="0"/>
    <n v="10"/>
    <b v="0"/>
    <s v="publishing/translations"/>
    <n v="8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10000"/>
    <n v="8190"/>
    <x v="2"/>
    <s v="DK"/>
    <s v="DKK"/>
    <n v="1433775600"/>
    <n v="1431973478"/>
    <b v="0"/>
    <n v="11"/>
    <b v="0"/>
    <s v="publishing/translations"/>
    <n v="82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0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10000"/>
    <n v="807"/>
    <x v="2"/>
    <s v="US"/>
    <s v="USD"/>
    <n v="1405227540"/>
    <n v="1402058739"/>
    <b v="0"/>
    <n v="22"/>
    <b v="0"/>
    <s v="publishing/translations"/>
    <n v="8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10000"/>
    <n v="600"/>
    <x v="2"/>
    <s v="DK"/>
    <s v="DKK"/>
    <n v="1461765300"/>
    <n v="1459198499"/>
    <b v="0"/>
    <n v="8"/>
    <b v="0"/>
    <s v="publishing/translations"/>
    <n v="6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10000"/>
    <n v="180"/>
    <x v="2"/>
    <s v="CA"/>
    <s v="CAD"/>
    <n v="1425758101"/>
    <n v="1423166101"/>
    <b v="0"/>
    <n v="6"/>
    <b v="0"/>
    <s v="publishing/translations"/>
    <n v="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0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0000"/>
    <n v="2020"/>
    <x v="2"/>
    <s v="GB"/>
    <s v="GBP"/>
    <n v="1441995769"/>
    <n v="1436811769"/>
    <b v="0"/>
    <n v="3"/>
    <b v="0"/>
    <s v="publishing/translations"/>
    <n v="20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00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0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1000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100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10000"/>
    <n v="75"/>
    <x v="2"/>
    <s v="US"/>
    <s v="USD"/>
    <n v="1467999134"/>
    <n v="1465407134"/>
    <b v="0"/>
    <n v="3"/>
    <b v="0"/>
    <s v="publishing/translations"/>
    <n v="1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1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10000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000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0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10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0000"/>
    <n v="15"/>
    <x v="1"/>
    <s v="ES"/>
    <s v="EUR"/>
    <n v="1461535140"/>
    <n v="1459716480"/>
    <b v="0"/>
    <n v="1"/>
    <b v="0"/>
    <s v="publishing/translations"/>
    <n v="0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0000"/>
    <n v="1575"/>
    <x v="1"/>
    <s v="US"/>
    <s v="USD"/>
    <n v="1409924340"/>
    <n v="1405181320"/>
    <b v="0"/>
    <n v="7"/>
    <b v="0"/>
    <s v="publishing/translations"/>
    <n v="16"/>
    <n v="225"/>
    <x v="3"/>
    <s v="translations"/>
    <x v="1455"/>
    <d v="2014-09-05T13:39:00"/>
  </r>
  <r>
    <n v="1456"/>
    <s v="Sometimes you don't need love (Canceled)"/>
    <s v="English Version of my auto-published novel"/>
    <n v="10000"/>
    <n v="145"/>
    <x v="1"/>
    <s v="IT"/>
    <s v="EUR"/>
    <n v="1483459365"/>
    <n v="1480867365"/>
    <b v="0"/>
    <n v="3"/>
    <b v="0"/>
    <s v="publishing/translations"/>
    <n v="1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10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10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10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1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0000"/>
    <n v="15186.69"/>
    <x v="0"/>
    <s v="US"/>
    <s v="USD"/>
    <n v="1413849600"/>
    <n v="1410967754"/>
    <b v="1"/>
    <n v="340"/>
    <b v="1"/>
    <s v="publishing/radio &amp; podcasts"/>
    <n v="152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10000"/>
    <n v="4340.7"/>
    <x v="0"/>
    <s v="US"/>
    <s v="USD"/>
    <n v="1365609271"/>
    <n v="1363017271"/>
    <b v="1"/>
    <n v="150"/>
    <b v="1"/>
    <s v="publishing/radio &amp; podcasts"/>
    <n v="43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10000"/>
    <n v="886"/>
    <x v="0"/>
    <s v="US"/>
    <s v="USD"/>
    <n v="1365367938"/>
    <n v="1361483538"/>
    <b v="1"/>
    <n v="25"/>
    <b v="1"/>
    <s v="publishing/radio &amp; podcasts"/>
    <n v="9"/>
    <n v="35.44"/>
    <x v="3"/>
    <s v="radio &amp; podcasts"/>
    <x v="1463"/>
    <d v="2013-04-07T20:52:18"/>
  </r>
  <r>
    <n v="1464"/>
    <s v="Science Studio"/>
    <s v="The Best Science Media on the Web"/>
    <n v="10000"/>
    <n v="8160"/>
    <x v="0"/>
    <s v="US"/>
    <s v="USD"/>
    <n v="1361029958"/>
    <n v="1358437958"/>
    <b v="1"/>
    <n v="234"/>
    <b v="1"/>
    <s v="publishing/radio &amp; podcasts"/>
    <n v="82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10000"/>
    <n v="136924.35"/>
    <x v="0"/>
    <s v="US"/>
    <s v="USD"/>
    <n v="1332385200"/>
    <n v="1329759452"/>
    <b v="1"/>
    <n v="2602"/>
    <b v="1"/>
    <s v="publishing/radio &amp; podcasts"/>
    <n v="1369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0000"/>
    <n v="17260.37"/>
    <x v="0"/>
    <s v="US"/>
    <s v="USD"/>
    <n v="1452574800"/>
    <n v="1449029266"/>
    <b v="1"/>
    <n v="248"/>
    <b v="1"/>
    <s v="publishing/radio &amp; podcasts"/>
    <n v="173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10000"/>
    <n v="46032"/>
    <x v="0"/>
    <s v="US"/>
    <s v="USD"/>
    <n v="1332699285"/>
    <n v="1327518885"/>
    <b v="1"/>
    <n v="600"/>
    <b v="1"/>
    <s v="publishing/radio &amp; podcasts"/>
    <n v="460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10000"/>
    <n v="9725"/>
    <x v="0"/>
    <s v="US"/>
    <s v="USD"/>
    <n v="1307838049"/>
    <n v="1302654049"/>
    <b v="1"/>
    <n v="293"/>
    <b v="1"/>
    <s v="publishing/radio &amp; podcasts"/>
    <n v="97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10000"/>
    <n v="47978"/>
    <x v="0"/>
    <s v="US"/>
    <s v="USD"/>
    <n v="1360938109"/>
    <n v="1358346109"/>
    <b v="1"/>
    <n v="321"/>
    <b v="1"/>
    <s v="publishing/radio &amp; podcasts"/>
    <n v="480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0000"/>
    <n v="1877"/>
    <x v="0"/>
    <s v="US"/>
    <s v="USD"/>
    <n v="1356724263"/>
    <n v="1354909863"/>
    <b v="1"/>
    <n v="81"/>
    <b v="1"/>
    <s v="publishing/radio &amp; podcasts"/>
    <n v="19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10000"/>
    <n v="33229"/>
    <x v="0"/>
    <s v="US"/>
    <s v="USD"/>
    <n v="1428620334"/>
    <n v="1426028334"/>
    <b v="1"/>
    <n v="343"/>
    <b v="1"/>
    <s v="publishing/radio &amp; podcasts"/>
    <n v="332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10000"/>
    <n v="34676"/>
    <x v="0"/>
    <s v="US"/>
    <s v="USD"/>
    <n v="1381928503"/>
    <n v="1379336503"/>
    <b v="1"/>
    <n v="336"/>
    <b v="1"/>
    <s v="publishing/radio &amp; podcasts"/>
    <n v="347"/>
    <n v="103.2"/>
    <x v="3"/>
    <s v="radio &amp; podcasts"/>
    <x v="1472"/>
    <d v="2013-10-16T13:01:43"/>
  </r>
  <r>
    <n v="1473"/>
    <s v="ONE LOVES ONLY FORM"/>
    <s v="Public Radio Project"/>
    <n v="10000"/>
    <n v="1807.74"/>
    <x v="0"/>
    <s v="US"/>
    <s v="USD"/>
    <n v="1330644639"/>
    <n v="1328052639"/>
    <b v="1"/>
    <n v="47"/>
    <b v="1"/>
    <s v="publishing/radio &amp; podcasts"/>
    <n v="18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10000"/>
    <n v="3368"/>
    <x v="0"/>
    <s v="US"/>
    <s v="USD"/>
    <n v="1379093292"/>
    <n v="1376501292"/>
    <b v="1"/>
    <n v="76"/>
    <b v="1"/>
    <s v="publishing/radio &amp; podcasts"/>
    <n v="34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0000"/>
    <n v="28300.45"/>
    <x v="0"/>
    <s v="US"/>
    <s v="USD"/>
    <n v="1419051540"/>
    <n v="1416244863"/>
    <b v="1"/>
    <n v="441"/>
    <b v="1"/>
    <s v="publishing/radio &amp; podcasts"/>
    <n v="283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10000"/>
    <n v="39693.279999999999"/>
    <x v="0"/>
    <s v="US"/>
    <s v="USD"/>
    <n v="1315616422"/>
    <n v="1313024422"/>
    <b v="1"/>
    <n v="916"/>
    <b v="1"/>
    <s v="publishing/radio &amp; podcasts"/>
    <n v="397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10000"/>
    <n v="33393"/>
    <x v="0"/>
    <s v="US"/>
    <s v="USD"/>
    <n v="1324609200"/>
    <n v="1319467604"/>
    <b v="1"/>
    <n v="369"/>
    <b v="1"/>
    <s v="publishing/radio &amp; podcasts"/>
    <n v="334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10000"/>
    <n v="590807.11"/>
    <x v="0"/>
    <s v="US"/>
    <s v="USD"/>
    <n v="1368564913"/>
    <n v="1367355313"/>
    <b v="1"/>
    <n v="20242"/>
    <b v="1"/>
    <s v="publishing/radio &amp; podcasts"/>
    <n v="5908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0000"/>
    <n v="2198"/>
    <x v="0"/>
    <s v="US"/>
    <s v="USD"/>
    <n v="1399694340"/>
    <n v="1398448389"/>
    <b v="1"/>
    <n v="71"/>
    <b v="1"/>
    <s v="publishing/radio &amp; podcasts"/>
    <n v="22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10000"/>
    <n v="58520.2"/>
    <x v="0"/>
    <s v="US"/>
    <s v="USD"/>
    <n v="1374858000"/>
    <n v="1373408699"/>
    <b v="1"/>
    <n v="635"/>
    <b v="1"/>
    <s v="publishing/radio &amp; podcasts"/>
    <n v="585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10000"/>
    <n v="105"/>
    <x v="2"/>
    <s v="CA"/>
    <s v="CAD"/>
    <n v="1383430145"/>
    <n v="1380838145"/>
    <b v="0"/>
    <n v="6"/>
    <b v="0"/>
    <s v="publishing/fiction"/>
    <n v="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10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10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10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100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1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0000"/>
    <n v="360"/>
    <x v="2"/>
    <s v="AU"/>
    <s v="AUD"/>
    <n v="1388928660"/>
    <n v="1386336660"/>
    <b v="0"/>
    <n v="6"/>
    <b v="0"/>
    <s v="publishing/fiction"/>
    <n v="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10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10000"/>
    <n v="895"/>
    <x v="2"/>
    <s v="US"/>
    <s v="USD"/>
    <n v="1380720474"/>
    <n v="1378214874"/>
    <b v="0"/>
    <n v="19"/>
    <b v="0"/>
    <s v="publishing/fiction"/>
    <n v="9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0000"/>
    <n v="100"/>
    <x v="2"/>
    <s v="US"/>
    <s v="USD"/>
    <n v="1424014680"/>
    <n v="1418922443"/>
    <b v="0"/>
    <n v="1"/>
    <b v="0"/>
    <s v="publishing/fiction"/>
    <n v="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10000"/>
    <n v="30"/>
    <x v="2"/>
    <s v="US"/>
    <s v="USD"/>
    <n v="1308431646"/>
    <n v="1305839646"/>
    <b v="0"/>
    <n v="2"/>
    <b v="0"/>
    <s v="publishing/fiction"/>
    <n v="0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100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10000"/>
    <n v="445"/>
    <x v="2"/>
    <s v="US"/>
    <s v="USD"/>
    <n v="1428075480"/>
    <n v="1425489613"/>
    <b v="0"/>
    <n v="11"/>
    <b v="0"/>
    <s v="publishing/fiction"/>
    <n v="4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10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00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0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10000"/>
    <n v="57"/>
    <x v="2"/>
    <s v="US"/>
    <s v="USD"/>
    <n v="1409787378"/>
    <n v="1405899378"/>
    <b v="0"/>
    <n v="3"/>
    <b v="0"/>
    <s v="publishing/fiction"/>
    <n v="1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10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10000"/>
    <n v="701"/>
    <x v="2"/>
    <s v="US"/>
    <s v="USD"/>
    <n v="1367444557"/>
    <n v="1364852557"/>
    <b v="0"/>
    <n v="15"/>
    <b v="0"/>
    <s v="publishing/fiction"/>
    <n v="7"/>
    <n v="46.73"/>
    <x v="3"/>
    <s v="fiction"/>
    <x v="1500"/>
    <d v="2013-05-01T21:42:37"/>
  </r>
  <r>
    <n v="1501"/>
    <s v="This is Nowhere"/>
    <s v="A hardcover book of surf, outdoor and nature photos from the British Columbia coast."/>
    <n v="10000"/>
    <n v="86492"/>
    <x v="0"/>
    <s v="CA"/>
    <s v="CAD"/>
    <n v="1436364023"/>
    <n v="1433772023"/>
    <b v="1"/>
    <n v="885"/>
    <b v="1"/>
    <s v="photography/photobooks"/>
    <n v="865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10000"/>
    <n v="22318"/>
    <x v="0"/>
    <s v="GB"/>
    <s v="GBP"/>
    <n v="1458943200"/>
    <n v="1456491680"/>
    <b v="1"/>
    <n v="329"/>
    <b v="1"/>
    <s v="photography/photobooks"/>
    <n v="223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10000"/>
    <n v="4045.93"/>
    <x v="0"/>
    <s v="BE"/>
    <s v="EUR"/>
    <n v="1477210801"/>
    <n v="1472026801"/>
    <b v="1"/>
    <n v="71"/>
    <b v="1"/>
    <s v="photography/photobooks"/>
    <n v="40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10000"/>
    <n v="18066"/>
    <x v="0"/>
    <s v="GB"/>
    <s v="GBP"/>
    <n v="1402389180"/>
    <n v="1399996024"/>
    <b v="1"/>
    <n v="269"/>
    <b v="1"/>
    <s v="photography/photobooks"/>
    <n v="181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16573"/>
    <x v="0"/>
    <s v="DE"/>
    <s v="EUR"/>
    <n v="1458676860"/>
    <n v="1455446303"/>
    <b v="1"/>
    <n v="345"/>
    <b v="1"/>
    <s v="photography/photobooks"/>
    <n v="166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9999"/>
    <n v="1671"/>
    <x v="0"/>
    <s v="GB"/>
    <s v="GBP"/>
    <n v="1406227904"/>
    <n v="1403635904"/>
    <b v="1"/>
    <n v="43"/>
    <b v="1"/>
    <s v="photography/photobooks"/>
    <n v="17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9999"/>
    <n v="2580"/>
    <x v="0"/>
    <s v="US"/>
    <s v="USD"/>
    <n v="1273911000"/>
    <n v="1268822909"/>
    <b v="1"/>
    <n v="33"/>
    <b v="1"/>
    <s v="photography/photobooks"/>
    <n v="26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9999"/>
    <n v="20491"/>
    <x v="0"/>
    <s v="US"/>
    <s v="USD"/>
    <n v="1403880281"/>
    <n v="1401201881"/>
    <b v="1"/>
    <n v="211"/>
    <b v="1"/>
    <s v="photography/photobooks"/>
    <n v="205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9850"/>
    <n v="21637.22"/>
    <x v="0"/>
    <s v="DE"/>
    <s v="EUR"/>
    <n v="1487113140"/>
    <n v="1484570885"/>
    <b v="1"/>
    <n v="196"/>
    <b v="1"/>
    <s v="photography/photobooks"/>
    <n v="220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9800"/>
    <n v="16165.6"/>
    <x v="0"/>
    <s v="GB"/>
    <s v="GBP"/>
    <n v="1405761278"/>
    <n v="1403169278"/>
    <b v="1"/>
    <n v="405"/>
    <b v="1"/>
    <s v="photography/photobooks"/>
    <n v="165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9800"/>
    <n v="15651"/>
    <x v="0"/>
    <s v="US"/>
    <s v="USD"/>
    <n v="1447858804"/>
    <n v="1445263204"/>
    <b v="1"/>
    <n v="206"/>
    <b v="1"/>
    <s v="photography/photobooks"/>
    <n v="160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9665"/>
    <n v="19557"/>
    <x v="0"/>
    <s v="US"/>
    <s v="USD"/>
    <n v="1486311939"/>
    <n v="1483719939"/>
    <b v="1"/>
    <n v="335"/>
    <b v="1"/>
    <s v="photography/photobooks"/>
    <n v="202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9600"/>
    <n v="12001.5"/>
    <x v="0"/>
    <s v="GB"/>
    <s v="GBP"/>
    <n v="1405523866"/>
    <n v="1402931866"/>
    <b v="1"/>
    <n v="215"/>
    <b v="1"/>
    <s v="photography/photobooks"/>
    <n v="125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9600"/>
    <n v="26619"/>
    <x v="0"/>
    <s v="US"/>
    <s v="USD"/>
    <n v="1443363640"/>
    <n v="1439907640"/>
    <b v="1"/>
    <n v="176"/>
    <b v="1"/>
    <s v="photography/photobooks"/>
    <n v="277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9500"/>
    <n v="471567"/>
    <x v="0"/>
    <s v="NO"/>
    <s v="NOK"/>
    <n v="1458104697"/>
    <n v="1455516297"/>
    <b v="1"/>
    <n v="555"/>
    <b v="1"/>
    <s v="photography/photobooks"/>
    <n v="4964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9500"/>
    <n v="18472"/>
    <x v="0"/>
    <s v="US"/>
    <s v="USD"/>
    <n v="1475762400"/>
    <n v="1473160292"/>
    <b v="1"/>
    <n v="116"/>
    <b v="1"/>
    <s v="photography/photobooks"/>
    <n v="194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9500"/>
    <n v="24297"/>
    <x v="0"/>
    <s v="US"/>
    <s v="USD"/>
    <n v="1417845600"/>
    <n v="1415194553"/>
    <b v="1"/>
    <n v="615"/>
    <b v="1"/>
    <s v="photography/photobooks"/>
    <n v="256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9500"/>
    <n v="30805"/>
    <x v="0"/>
    <s v="US"/>
    <s v="USD"/>
    <n v="1401565252"/>
    <n v="1398973252"/>
    <b v="1"/>
    <n v="236"/>
    <b v="1"/>
    <s v="photography/photobooks"/>
    <n v="324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500"/>
    <n v="9302.75"/>
    <x v="0"/>
    <s v="US"/>
    <s v="USD"/>
    <n v="1403301540"/>
    <n v="1400867283"/>
    <b v="1"/>
    <n v="145"/>
    <b v="1"/>
    <s v="photography/photobooks"/>
    <n v="98"/>
    <n v="64.16"/>
    <x v="8"/>
    <s v="photobooks"/>
    <x v="1519"/>
    <d v="2014-06-20T21:59:00"/>
  </r>
  <r>
    <n v="1520"/>
    <s v="TULIPS"/>
    <s v="A self-published photography book by Andrew Miksys from his new series about Belarus"/>
    <n v="9500"/>
    <n v="18625"/>
    <x v="0"/>
    <s v="US"/>
    <s v="USD"/>
    <n v="1418961600"/>
    <n v="1415824513"/>
    <b v="1"/>
    <n v="167"/>
    <b v="1"/>
    <s v="photography/photobooks"/>
    <n v="196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9500"/>
    <n v="40055"/>
    <x v="0"/>
    <s v="US"/>
    <s v="USD"/>
    <n v="1465272091"/>
    <n v="1462248091"/>
    <b v="1"/>
    <n v="235"/>
    <b v="1"/>
    <s v="photography/photobooks"/>
    <n v="422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9500"/>
    <n v="60450.1"/>
    <x v="0"/>
    <s v="US"/>
    <s v="USD"/>
    <n v="1413575739"/>
    <n v="1410983739"/>
    <b v="1"/>
    <n v="452"/>
    <b v="1"/>
    <s v="photography/photobooks"/>
    <n v="636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9500"/>
    <n v="23096"/>
    <x v="0"/>
    <s v="US"/>
    <s v="USD"/>
    <n v="1419292800"/>
    <n v="1416592916"/>
    <b v="1"/>
    <n v="241"/>
    <b v="1"/>
    <s v="photography/photobooks"/>
    <n v="243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9300"/>
    <n v="6210"/>
    <x v="0"/>
    <s v="SE"/>
    <s v="SEK"/>
    <n v="1487592090"/>
    <n v="1485000090"/>
    <b v="1"/>
    <n v="28"/>
    <b v="1"/>
    <s v="photography/photobooks"/>
    <n v="6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9072"/>
    <n v="4524.1499999999996"/>
    <x v="0"/>
    <s v="US"/>
    <s v="USD"/>
    <n v="1471539138"/>
    <n v="1468947138"/>
    <b v="1"/>
    <n v="140"/>
    <b v="1"/>
    <s v="photography/photobooks"/>
    <n v="50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9041"/>
    <n v="27675"/>
    <x v="0"/>
    <s v="US"/>
    <s v="USD"/>
    <n v="1453185447"/>
    <n v="1448951847"/>
    <b v="1"/>
    <n v="280"/>
    <b v="1"/>
    <s v="photography/photobooks"/>
    <n v="306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9000"/>
    <n v="3865.55"/>
    <x v="0"/>
    <s v="US"/>
    <s v="USD"/>
    <n v="1489497886"/>
    <n v="1487082286"/>
    <b v="1"/>
    <n v="70"/>
    <b v="1"/>
    <s v="photography/photobooks"/>
    <n v="43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9000"/>
    <n v="8447"/>
    <x v="0"/>
    <s v="US"/>
    <s v="USD"/>
    <n v="1485907200"/>
    <n v="1483292122"/>
    <b v="1"/>
    <n v="160"/>
    <b v="1"/>
    <s v="photography/photobooks"/>
    <n v="94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9000"/>
    <n v="19129"/>
    <x v="0"/>
    <s v="US"/>
    <s v="USD"/>
    <n v="1426773920"/>
    <n v="1424185520"/>
    <b v="1"/>
    <n v="141"/>
    <b v="1"/>
    <s v="photography/photobooks"/>
    <n v="213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9000"/>
    <n v="47189"/>
    <x v="0"/>
    <s v="US"/>
    <s v="USD"/>
    <n v="1445624695"/>
    <n v="1443464695"/>
    <b v="1"/>
    <n v="874"/>
    <b v="1"/>
    <s v="photography/photobooks"/>
    <n v="524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9000"/>
    <n v="4135"/>
    <x v="0"/>
    <s v="US"/>
    <s v="USD"/>
    <n v="1417402800"/>
    <n v="1414610126"/>
    <b v="1"/>
    <n v="73"/>
    <b v="1"/>
    <s v="photography/photobooks"/>
    <n v="4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9000"/>
    <n v="24201"/>
    <x v="0"/>
    <s v="AU"/>
    <s v="AUD"/>
    <n v="1455548400"/>
    <n v="1453461865"/>
    <b v="1"/>
    <n v="294"/>
    <b v="1"/>
    <s v="photography/photobooks"/>
    <n v="269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9000"/>
    <n v="65313"/>
    <x v="0"/>
    <s v="US"/>
    <s v="USD"/>
    <n v="1462161540"/>
    <n v="1457913777"/>
    <b v="1"/>
    <n v="740"/>
    <b v="1"/>
    <s v="photography/photobooks"/>
    <n v="726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9000"/>
    <n v="31330"/>
    <x v="0"/>
    <s v="US"/>
    <s v="USD"/>
    <n v="1441383062"/>
    <n v="1438791062"/>
    <b v="1"/>
    <n v="369"/>
    <b v="1"/>
    <s v="photography/photobooks"/>
    <n v="34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9000"/>
    <n v="5297"/>
    <x v="0"/>
    <s v="US"/>
    <s v="USD"/>
    <n v="1464040800"/>
    <n v="1461527631"/>
    <b v="1"/>
    <n v="110"/>
    <b v="1"/>
    <s v="photography/photobooks"/>
    <n v="59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9000"/>
    <n v="30037.01"/>
    <x v="0"/>
    <s v="US"/>
    <s v="USD"/>
    <n v="1440702910"/>
    <n v="1438110910"/>
    <b v="1"/>
    <n v="455"/>
    <b v="1"/>
    <s v="photography/photobooks"/>
    <n v="334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9000"/>
    <n v="21588"/>
    <x v="0"/>
    <s v="DE"/>
    <s v="EUR"/>
    <n v="1470506400"/>
    <n v="1467358427"/>
    <b v="1"/>
    <n v="224"/>
    <b v="1"/>
    <s v="photography/photobooks"/>
    <n v="24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9000"/>
    <n v="7184"/>
    <x v="0"/>
    <s v="US"/>
    <s v="USD"/>
    <n v="1421952370"/>
    <n v="1418064370"/>
    <b v="1"/>
    <n v="46"/>
    <b v="1"/>
    <s v="photography/photobooks"/>
    <n v="80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9000"/>
    <n v="27197.22"/>
    <x v="0"/>
    <s v="US"/>
    <s v="USD"/>
    <n v="1483481019"/>
    <n v="1480629819"/>
    <b v="0"/>
    <n v="284"/>
    <b v="1"/>
    <s v="photography/photobooks"/>
    <n v="302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9000"/>
    <n v="17680"/>
    <x v="0"/>
    <s v="US"/>
    <s v="USD"/>
    <n v="1416964500"/>
    <n v="1414368616"/>
    <b v="1"/>
    <n v="98"/>
    <b v="1"/>
    <s v="photography/photobooks"/>
    <n v="196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9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9000"/>
    <n v="20"/>
    <x v="2"/>
    <s v="CA"/>
    <s v="CAD"/>
    <n v="1435708500"/>
    <n v="1434412500"/>
    <b v="0"/>
    <n v="1"/>
    <b v="0"/>
    <s v="photography/nature"/>
    <n v="0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900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9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9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9000"/>
    <n v="289"/>
    <x v="2"/>
    <s v="GB"/>
    <s v="GBP"/>
    <n v="1410930399"/>
    <n v="1405746399"/>
    <b v="0"/>
    <n v="11"/>
    <b v="0"/>
    <s v="photography/nature"/>
    <n v="3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900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8925"/>
    <n v="60"/>
    <x v="2"/>
    <s v="US"/>
    <s v="USD"/>
    <n v="1447020620"/>
    <n v="1444425020"/>
    <b v="0"/>
    <n v="1"/>
    <b v="0"/>
    <s v="photography/nature"/>
    <n v="1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8888"/>
    <n v="170"/>
    <x v="2"/>
    <s v="US"/>
    <s v="USD"/>
    <n v="1446524159"/>
    <n v="1443928559"/>
    <b v="0"/>
    <n v="6"/>
    <b v="0"/>
    <s v="photography/nature"/>
    <n v="2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8888"/>
    <n v="101"/>
    <x v="2"/>
    <s v="GB"/>
    <s v="GBP"/>
    <n v="1463050034"/>
    <n v="1460458034"/>
    <b v="0"/>
    <n v="7"/>
    <b v="0"/>
    <s v="photography/nature"/>
    <n v="1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888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8800"/>
    <n v="2115"/>
    <x v="2"/>
    <s v="US"/>
    <s v="USD"/>
    <n v="1412135940"/>
    <n v="1410366708"/>
    <b v="0"/>
    <n v="16"/>
    <b v="0"/>
    <s v="photography/nature"/>
    <n v="24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875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875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8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8600"/>
    <n v="677"/>
    <x v="2"/>
    <s v="CA"/>
    <s v="CAD"/>
    <n v="1467603624"/>
    <n v="1465011624"/>
    <b v="0"/>
    <n v="12"/>
    <b v="0"/>
    <s v="photography/nature"/>
    <n v="8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8500"/>
    <n v="100"/>
    <x v="2"/>
    <s v="US"/>
    <s v="USD"/>
    <n v="1411227633"/>
    <n v="1408549233"/>
    <b v="0"/>
    <n v="1"/>
    <b v="0"/>
    <s v="photography/nature"/>
    <n v="1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8500"/>
    <n v="35"/>
    <x v="2"/>
    <s v="GB"/>
    <s v="GBP"/>
    <n v="1440763920"/>
    <n v="1435656759"/>
    <b v="0"/>
    <n v="3"/>
    <b v="0"/>
    <s v="photography/nature"/>
    <n v="0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8500"/>
    <n v="50"/>
    <x v="2"/>
    <s v="US"/>
    <s v="USD"/>
    <n v="1430270199"/>
    <n v="1428974199"/>
    <b v="0"/>
    <n v="1"/>
    <b v="0"/>
    <s v="photography/nature"/>
    <n v="1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8500"/>
    <n v="94"/>
    <x v="2"/>
    <s v="US"/>
    <s v="USD"/>
    <n v="1415842193"/>
    <n v="1414110593"/>
    <b v="0"/>
    <n v="4"/>
    <b v="0"/>
    <s v="photography/nature"/>
    <n v="1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85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85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85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85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8500"/>
    <n v="100"/>
    <x v="1"/>
    <s v="US"/>
    <s v="USD"/>
    <n v="1307554261"/>
    <n v="1304962261"/>
    <b v="0"/>
    <n v="1"/>
    <b v="0"/>
    <s v="publishing/art books"/>
    <n v="1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8500"/>
    <n v="6375"/>
    <x v="1"/>
    <s v="US"/>
    <s v="USD"/>
    <n v="1469656800"/>
    <n v="1467151204"/>
    <b v="0"/>
    <n v="59"/>
    <b v="0"/>
    <s v="publishing/art books"/>
    <n v="75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8500"/>
    <n v="3410"/>
    <x v="1"/>
    <s v="US"/>
    <s v="USD"/>
    <n v="1419384585"/>
    <n v="1416360585"/>
    <b v="0"/>
    <n v="22"/>
    <b v="0"/>
    <s v="publishing/art books"/>
    <n v="40"/>
    <n v="155"/>
    <x v="3"/>
    <s v="art books"/>
    <x v="1568"/>
    <d v="2014-12-24T01:29:45"/>
  </r>
  <r>
    <n v="1569"/>
    <s v="to be removed (Canceled)"/>
    <s v="to be removed"/>
    <n v="85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8500"/>
    <n v="2484"/>
    <x v="1"/>
    <s v="US"/>
    <s v="USD"/>
    <n v="1460140282"/>
    <n v="1457551882"/>
    <b v="0"/>
    <n v="52"/>
    <b v="0"/>
    <s v="publishing/art books"/>
    <n v="29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85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8500"/>
    <n v="125"/>
    <x v="1"/>
    <s v="GB"/>
    <s v="GBP"/>
    <n v="1456703940"/>
    <n v="1454546859"/>
    <b v="0"/>
    <n v="3"/>
    <b v="0"/>
    <s v="publishing/art books"/>
    <n v="1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8400"/>
    <n v="223"/>
    <x v="1"/>
    <s v="CA"/>
    <s v="CAD"/>
    <n v="1491019140"/>
    <n v="1487548802"/>
    <b v="0"/>
    <n v="3"/>
    <b v="0"/>
    <s v="publishing/art books"/>
    <n v="3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8400"/>
    <n v="506"/>
    <x v="1"/>
    <s v="US"/>
    <s v="USD"/>
    <n v="1424211329"/>
    <n v="1421187329"/>
    <b v="0"/>
    <n v="6"/>
    <b v="0"/>
    <s v="publishing/art books"/>
    <n v="6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8300"/>
    <n v="2291"/>
    <x v="1"/>
    <s v="US"/>
    <s v="USD"/>
    <n v="1404909296"/>
    <n v="1402317296"/>
    <b v="0"/>
    <n v="35"/>
    <b v="0"/>
    <s v="publishing/art books"/>
    <n v="28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8200"/>
    <n v="650"/>
    <x v="1"/>
    <s v="US"/>
    <s v="USD"/>
    <n v="1435698368"/>
    <n v="1431810368"/>
    <b v="0"/>
    <n v="10"/>
    <b v="0"/>
    <s v="publishing/art books"/>
    <n v="8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8012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8000"/>
    <n v="205"/>
    <x v="1"/>
    <s v="US"/>
    <s v="USD"/>
    <n v="1283392800"/>
    <n v="1281317691"/>
    <b v="0"/>
    <n v="4"/>
    <b v="0"/>
    <s v="publishing/art books"/>
    <n v="3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8000"/>
    <n v="28"/>
    <x v="1"/>
    <s v="US"/>
    <s v="USD"/>
    <n v="1377734091"/>
    <n v="1374882891"/>
    <b v="0"/>
    <n v="2"/>
    <b v="0"/>
    <s v="publishing/art books"/>
    <n v="0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800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8000"/>
    <n v="5"/>
    <x v="2"/>
    <s v="GB"/>
    <s v="GBP"/>
    <n v="1450521990"/>
    <n v="1447757190"/>
    <b v="0"/>
    <n v="1"/>
    <b v="0"/>
    <s v="photography/places"/>
    <n v="0"/>
    <n v="5"/>
    <x v="8"/>
    <s v="places"/>
    <x v="1581"/>
    <d v="2015-12-19T10:46:30"/>
  </r>
  <r>
    <n v="1582"/>
    <s v="Scenes from New Orleans"/>
    <s v="I create canvas prints of images from in and around New Orleans"/>
    <n v="8000"/>
    <n v="93"/>
    <x v="2"/>
    <s v="US"/>
    <s v="USD"/>
    <n v="1445894400"/>
    <n v="1440961053"/>
    <b v="0"/>
    <n v="3"/>
    <b v="0"/>
    <s v="photography/places"/>
    <n v="1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8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80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8000"/>
    <n v="1580"/>
    <x v="2"/>
    <s v="CA"/>
    <s v="CAD"/>
    <n v="1482663600"/>
    <n v="1480800568"/>
    <b v="0"/>
    <n v="12"/>
    <b v="0"/>
    <s v="photography/places"/>
    <n v="20"/>
    <n v="131.66999999999999"/>
    <x v="8"/>
    <s v="places"/>
    <x v="1585"/>
    <d v="2016-12-25T11:00:00"/>
  </r>
  <r>
    <n v="1586"/>
    <s v="Missouri In Pictures"/>
    <s v="Show the world the beauty that is in all of our back yards!"/>
    <n v="80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80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8000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80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8000"/>
    <n v="1020"/>
    <x v="2"/>
    <s v="IT"/>
    <s v="EUR"/>
    <n v="1443040464"/>
    <n v="1440448464"/>
    <b v="0"/>
    <n v="2"/>
    <b v="0"/>
    <s v="photography/places"/>
    <n v="13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8000"/>
    <n v="4092"/>
    <x v="2"/>
    <s v="GB"/>
    <s v="GBP"/>
    <n v="1459700741"/>
    <n v="1457112341"/>
    <b v="0"/>
    <n v="92"/>
    <b v="0"/>
    <s v="photography/places"/>
    <n v="51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8000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8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8000"/>
    <n v="205"/>
    <x v="2"/>
    <s v="US"/>
    <s v="USD"/>
    <n v="1463329260"/>
    <n v="1458147982"/>
    <b v="0"/>
    <n v="10"/>
    <b v="0"/>
    <s v="photography/places"/>
    <n v="3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8000"/>
    <n v="280"/>
    <x v="2"/>
    <s v="US"/>
    <s v="USD"/>
    <n v="1403122380"/>
    <n v="1400634728"/>
    <b v="0"/>
    <n v="7"/>
    <b v="0"/>
    <s v="photography/places"/>
    <n v="4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8000"/>
    <n v="75"/>
    <x v="2"/>
    <s v="GB"/>
    <s v="GBP"/>
    <n v="1418469569"/>
    <n v="1414577969"/>
    <b v="0"/>
    <n v="3"/>
    <b v="0"/>
    <s v="photography/places"/>
    <n v="1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8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80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8000"/>
    <n v="367"/>
    <x v="2"/>
    <s v="US"/>
    <s v="USD"/>
    <n v="1405401060"/>
    <n v="1401585752"/>
    <b v="0"/>
    <n v="9"/>
    <b v="0"/>
    <s v="photography/places"/>
    <n v="5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8000"/>
    <n v="2706.23"/>
    <x v="0"/>
    <s v="US"/>
    <s v="USD"/>
    <n v="1304561633"/>
    <n v="1301969633"/>
    <b v="0"/>
    <n v="56"/>
    <b v="1"/>
    <s v="music/rock"/>
    <n v="34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8000"/>
    <n v="1502.5"/>
    <x v="0"/>
    <s v="US"/>
    <s v="USD"/>
    <n v="1318633200"/>
    <n v="1314947317"/>
    <b v="0"/>
    <n v="32"/>
    <b v="1"/>
    <s v="music/rock"/>
    <n v="19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8000"/>
    <n v="2000.66"/>
    <x v="0"/>
    <s v="US"/>
    <s v="USD"/>
    <n v="1327723459"/>
    <n v="1322539459"/>
    <b v="0"/>
    <n v="30"/>
    <b v="1"/>
    <s v="music/rock"/>
    <n v="25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8000"/>
    <n v="3419"/>
    <x v="0"/>
    <s v="US"/>
    <s v="USD"/>
    <n v="1332011835"/>
    <n v="1328559435"/>
    <b v="0"/>
    <n v="70"/>
    <b v="1"/>
    <s v="music/rock"/>
    <n v="43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8000"/>
    <n v="6041.6"/>
    <x v="0"/>
    <s v="US"/>
    <s v="USD"/>
    <n v="1312182000"/>
    <n v="1311380313"/>
    <b v="0"/>
    <n v="44"/>
    <b v="1"/>
    <s v="music/rock"/>
    <n v="76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8000"/>
    <n v="14511"/>
    <x v="0"/>
    <s v="US"/>
    <s v="USD"/>
    <n v="1339701851"/>
    <n v="1337887451"/>
    <b v="0"/>
    <n v="205"/>
    <b v="1"/>
    <s v="music/rock"/>
    <n v="181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8000"/>
    <n v="1215"/>
    <x v="0"/>
    <s v="US"/>
    <s v="USD"/>
    <n v="1388553960"/>
    <n v="1385754986"/>
    <b v="0"/>
    <n v="23"/>
    <b v="1"/>
    <s v="music/rock"/>
    <n v="15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8000"/>
    <n v="1775"/>
    <x v="0"/>
    <s v="US"/>
    <s v="USD"/>
    <n v="1320220800"/>
    <n v="1315612909"/>
    <b v="0"/>
    <n v="4"/>
    <b v="1"/>
    <s v="music/rock"/>
    <n v="22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8000"/>
    <n v="5437"/>
    <x v="0"/>
    <s v="US"/>
    <s v="USD"/>
    <n v="1355609510"/>
    <n v="1353017510"/>
    <b v="0"/>
    <n v="112"/>
    <b v="1"/>
    <s v="music/rock"/>
    <n v="68"/>
    <n v="48.54"/>
    <x v="4"/>
    <s v="rock"/>
    <x v="1610"/>
    <d v="2012-12-15T22:11:50"/>
  </r>
  <r>
    <n v="1611"/>
    <s v="Skelton-Luns CD/7&quot;             No Big Deal."/>
    <s v="Skelton-Luns CD/7&quot; No Big Deal."/>
    <n v="8000"/>
    <n v="1001"/>
    <x v="0"/>
    <s v="US"/>
    <s v="USD"/>
    <n v="1370390432"/>
    <n v="1368576032"/>
    <b v="0"/>
    <n v="27"/>
    <b v="1"/>
    <s v="music/rock"/>
    <n v="13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8000"/>
    <n v="550"/>
    <x v="0"/>
    <s v="US"/>
    <s v="USD"/>
    <n v="1357160384"/>
    <n v="1354568384"/>
    <b v="0"/>
    <n v="11"/>
    <b v="1"/>
    <s v="music/rock"/>
    <n v="7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8000"/>
    <n v="1015"/>
    <x v="0"/>
    <s v="US"/>
    <s v="USD"/>
    <n v="1342921202"/>
    <n v="1340329202"/>
    <b v="0"/>
    <n v="26"/>
    <b v="1"/>
    <s v="music/rock"/>
    <n v="13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8000"/>
    <n v="5135"/>
    <x v="0"/>
    <s v="US"/>
    <s v="USD"/>
    <n v="1407085200"/>
    <n v="1401924769"/>
    <b v="0"/>
    <n v="77"/>
    <b v="1"/>
    <s v="music/rock"/>
    <n v="64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8000"/>
    <n v="10420"/>
    <x v="0"/>
    <s v="US"/>
    <s v="USD"/>
    <n v="1353621600"/>
    <n v="1350061821"/>
    <b v="0"/>
    <n v="157"/>
    <b v="1"/>
    <s v="music/rock"/>
    <n v="130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8000"/>
    <n v="10210"/>
    <x v="0"/>
    <s v="US"/>
    <s v="USD"/>
    <n v="1383332400"/>
    <n v="1380470188"/>
    <b v="0"/>
    <n v="158"/>
    <b v="1"/>
    <s v="music/rock"/>
    <n v="128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8000"/>
    <n v="1576"/>
    <x v="0"/>
    <s v="US"/>
    <s v="USD"/>
    <n v="1362757335"/>
    <n v="1359301335"/>
    <b v="0"/>
    <n v="27"/>
    <b v="1"/>
    <s v="music/rock"/>
    <n v="20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8000"/>
    <n v="2000"/>
    <x v="0"/>
    <s v="US"/>
    <s v="USD"/>
    <n v="1410755286"/>
    <n v="1408940886"/>
    <b v="0"/>
    <n v="23"/>
    <b v="1"/>
    <s v="music/rock"/>
    <n v="25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8000"/>
    <n v="1130"/>
    <x v="0"/>
    <s v="US"/>
    <s v="USD"/>
    <n v="1361606940"/>
    <n v="1361002140"/>
    <b v="0"/>
    <n v="17"/>
    <b v="1"/>
    <s v="music/rock"/>
    <n v="14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8000"/>
    <n v="6060"/>
    <x v="0"/>
    <s v="US"/>
    <s v="USD"/>
    <n v="1338177540"/>
    <n v="1333550015"/>
    <b v="0"/>
    <n v="37"/>
    <b v="1"/>
    <s v="music/rock"/>
    <n v="76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8000"/>
    <n v="7019"/>
    <x v="0"/>
    <s v="US"/>
    <s v="USD"/>
    <n v="1418803140"/>
    <n v="1415343874"/>
    <b v="0"/>
    <n v="65"/>
    <b v="1"/>
    <s v="music/rock"/>
    <n v="88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8000"/>
    <n v="758"/>
    <x v="0"/>
    <s v="GB"/>
    <s v="GBP"/>
    <n v="1377621089"/>
    <n v="1372437089"/>
    <b v="0"/>
    <n v="18"/>
    <b v="1"/>
    <s v="music/rock"/>
    <n v="9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8000"/>
    <n v="1180"/>
    <x v="0"/>
    <s v="US"/>
    <s v="USD"/>
    <n v="1357721335"/>
    <n v="1354265335"/>
    <b v="0"/>
    <n v="25"/>
    <b v="1"/>
    <s v="music/rock"/>
    <n v="15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8000"/>
    <n v="11650"/>
    <x v="0"/>
    <s v="US"/>
    <s v="USD"/>
    <n v="1347382053"/>
    <n v="1344962853"/>
    <b v="0"/>
    <n v="104"/>
    <b v="1"/>
    <s v="music/rock"/>
    <n v="146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8000"/>
    <n v="2340"/>
    <x v="0"/>
    <s v="US"/>
    <s v="USD"/>
    <n v="1353905940"/>
    <n v="1351011489"/>
    <b v="0"/>
    <n v="38"/>
    <b v="1"/>
    <s v="music/rock"/>
    <n v="29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8000"/>
    <n v="4037"/>
    <x v="0"/>
    <s v="US"/>
    <s v="USD"/>
    <n v="1403026882"/>
    <n v="1400175682"/>
    <b v="0"/>
    <n v="88"/>
    <b v="1"/>
    <s v="music/rock"/>
    <n v="50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8000"/>
    <n v="6220"/>
    <x v="0"/>
    <s v="US"/>
    <s v="USD"/>
    <n v="1392929333"/>
    <n v="1389041333"/>
    <b v="0"/>
    <n v="82"/>
    <b v="1"/>
    <s v="music/rock"/>
    <n v="78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8000"/>
    <n v="10610"/>
    <x v="0"/>
    <s v="US"/>
    <s v="USD"/>
    <n v="1330671540"/>
    <n v="1328040375"/>
    <b v="0"/>
    <n v="126"/>
    <b v="1"/>
    <s v="music/rock"/>
    <n v="133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8000"/>
    <n v="15591"/>
    <x v="0"/>
    <s v="US"/>
    <s v="USD"/>
    <n v="1350074261"/>
    <n v="1347482261"/>
    <b v="0"/>
    <n v="133"/>
    <b v="1"/>
    <s v="music/rock"/>
    <n v="195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8000"/>
    <n v="4065"/>
    <x v="0"/>
    <s v="US"/>
    <s v="USD"/>
    <n v="1316851854"/>
    <n v="1311667854"/>
    <b v="0"/>
    <n v="47"/>
    <b v="1"/>
    <s v="music/rock"/>
    <n v="51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8000"/>
    <n v="10000"/>
    <x v="0"/>
    <s v="US"/>
    <s v="USD"/>
    <n v="1326690000"/>
    <n v="1324329156"/>
    <b v="0"/>
    <n v="58"/>
    <b v="1"/>
    <s v="music/rock"/>
    <n v="125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8000"/>
    <n v="2010"/>
    <x v="0"/>
    <s v="US"/>
    <s v="USD"/>
    <n v="1306994340"/>
    <n v="1303706001"/>
    <b v="0"/>
    <n v="32"/>
    <b v="1"/>
    <s v="music/rock"/>
    <n v="25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8000"/>
    <n v="2506"/>
    <x v="0"/>
    <s v="US"/>
    <s v="USD"/>
    <n v="1468270261"/>
    <n v="1463086261"/>
    <b v="0"/>
    <n v="37"/>
    <b v="1"/>
    <s v="music/rock"/>
    <n v="31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8000"/>
    <n v="4660"/>
    <x v="0"/>
    <s v="US"/>
    <s v="USD"/>
    <n v="1307851200"/>
    <n v="1304129088"/>
    <b v="0"/>
    <n v="87"/>
    <b v="1"/>
    <s v="music/rock"/>
    <n v="58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8000"/>
    <n v="519"/>
    <x v="0"/>
    <s v="US"/>
    <s v="USD"/>
    <n v="1262302740"/>
    <n v="1257444140"/>
    <b v="0"/>
    <n v="15"/>
    <b v="1"/>
    <s v="music/rock"/>
    <n v="6"/>
    <n v="34.6"/>
    <x v="4"/>
    <s v="rock"/>
    <x v="1637"/>
    <d v="2009-12-31T23:39:00"/>
  </r>
  <r>
    <n v="1638"/>
    <s v="Avenues EP 2013"/>
    <s v="Avenues will be going in to the studio to record a new EP with Matt Allison!"/>
    <n v="8000"/>
    <n v="1050"/>
    <x v="0"/>
    <s v="US"/>
    <s v="USD"/>
    <n v="1362086700"/>
    <n v="1358180968"/>
    <b v="0"/>
    <n v="27"/>
    <b v="1"/>
    <s v="music/rock"/>
    <n v="13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8000"/>
    <n v="1800"/>
    <x v="0"/>
    <s v="US"/>
    <s v="USD"/>
    <n v="1330789165"/>
    <n v="1328197165"/>
    <b v="0"/>
    <n v="19"/>
    <b v="1"/>
    <s v="music/rock"/>
    <n v="23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8000"/>
    <n v="679.44"/>
    <x v="0"/>
    <s v="US"/>
    <s v="USD"/>
    <n v="1280800740"/>
    <n v="1279603955"/>
    <b v="0"/>
    <n v="17"/>
    <b v="1"/>
    <s v="music/rock"/>
    <n v="8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8000"/>
    <n v="2535"/>
    <x v="0"/>
    <s v="US"/>
    <s v="USD"/>
    <n v="1418998744"/>
    <n v="1416406744"/>
    <b v="0"/>
    <n v="26"/>
    <b v="1"/>
    <s v="music/pop"/>
    <n v="32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8000"/>
    <n v="1200"/>
    <x v="0"/>
    <s v="US"/>
    <s v="USD"/>
    <n v="1308011727"/>
    <n v="1306283727"/>
    <b v="0"/>
    <n v="28"/>
    <b v="1"/>
    <s v="music/pop"/>
    <n v="15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8000"/>
    <n v="6235"/>
    <x v="0"/>
    <s v="US"/>
    <s v="USD"/>
    <n v="1348516012"/>
    <n v="1345924012"/>
    <b v="0"/>
    <n v="37"/>
    <b v="1"/>
    <s v="music/pop"/>
    <n v="78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8000"/>
    <n v="10950"/>
    <x v="0"/>
    <s v="US"/>
    <s v="USD"/>
    <n v="1353551160"/>
    <n v="1348363560"/>
    <b v="0"/>
    <n v="128"/>
    <b v="1"/>
    <s v="music/pop"/>
    <n v="137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8000"/>
    <n v="5540"/>
    <x v="0"/>
    <s v="US"/>
    <s v="USD"/>
    <n v="1379515740"/>
    <n v="1378306140"/>
    <b v="0"/>
    <n v="10"/>
    <b v="1"/>
    <s v="music/pop"/>
    <n v="69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8000"/>
    <n v="2204"/>
    <x v="0"/>
    <s v="GB"/>
    <s v="GBP"/>
    <n v="1408039860"/>
    <n v="1405248503"/>
    <b v="0"/>
    <n v="83"/>
    <b v="1"/>
    <s v="music/pop"/>
    <n v="28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8000"/>
    <n v="5236"/>
    <x v="0"/>
    <s v="US"/>
    <s v="USD"/>
    <n v="1339235377"/>
    <n v="1336643377"/>
    <b v="0"/>
    <n v="46"/>
    <b v="1"/>
    <s v="music/pop"/>
    <n v="6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8000"/>
    <n v="2881"/>
    <x v="0"/>
    <s v="US"/>
    <s v="USD"/>
    <n v="1300636482"/>
    <n v="1298048082"/>
    <b v="0"/>
    <n v="90"/>
    <b v="1"/>
    <s v="music/pop"/>
    <n v="36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8000"/>
    <n v="3822.33"/>
    <x v="0"/>
    <s v="US"/>
    <s v="USD"/>
    <n v="1400862355"/>
    <n v="1396974355"/>
    <b v="0"/>
    <n v="81"/>
    <b v="1"/>
    <s v="music/pop"/>
    <n v="48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8000"/>
    <n v="2831"/>
    <x v="0"/>
    <s v="US"/>
    <s v="USD"/>
    <n v="1381314437"/>
    <n v="1378722437"/>
    <b v="0"/>
    <n v="32"/>
    <b v="1"/>
    <s v="music/pop"/>
    <n v="35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8000"/>
    <n v="2015"/>
    <x v="0"/>
    <s v="US"/>
    <s v="USD"/>
    <n v="1303801140"/>
    <n v="1300916220"/>
    <b v="0"/>
    <n v="20"/>
    <b v="1"/>
    <s v="music/pop"/>
    <n v="2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8000"/>
    <n v="4530"/>
    <x v="0"/>
    <s v="US"/>
    <s v="USD"/>
    <n v="1385297393"/>
    <n v="1382701793"/>
    <b v="0"/>
    <n v="70"/>
    <b v="1"/>
    <s v="music/pop"/>
    <n v="57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8000"/>
    <n v="8711.52"/>
    <x v="0"/>
    <s v="US"/>
    <s v="USD"/>
    <n v="1303675296"/>
    <n v="1300996896"/>
    <b v="0"/>
    <n v="168"/>
    <b v="1"/>
    <s v="music/pop"/>
    <n v="109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8000"/>
    <n v="1319"/>
    <x v="0"/>
    <s v="US"/>
    <s v="USD"/>
    <n v="1334784160"/>
    <n v="1332192160"/>
    <b v="0"/>
    <n v="34"/>
    <b v="1"/>
    <s v="music/pop"/>
    <n v="16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8000"/>
    <n v="2143"/>
    <x v="0"/>
    <s v="US"/>
    <s v="USD"/>
    <n v="1333648820"/>
    <n v="1331060420"/>
    <b v="0"/>
    <n v="48"/>
    <b v="1"/>
    <s v="music/pop"/>
    <n v="27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8000"/>
    <n v="7525.12"/>
    <x v="0"/>
    <s v="US"/>
    <s v="USD"/>
    <n v="1355437052"/>
    <n v="1352845052"/>
    <b v="0"/>
    <n v="48"/>
    <b v="1"/>
    <s v="music/pop"/>
    <n v="94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8000"/>
    <n v="26233.45"/>
    <x v="0"/>
    <s v="US"/>
    <s v="USD"/>
    <n v="1337885168"/>
    <n v="1335293168"/>
    <b v="0"/>
    <n v="221"/>
    <b v="1"/>
    <s v="music/pop"/>
    <n v="328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8000"/>
    <n v="7934"/>
    <x v="0"/>
    <s v="US"/>
    <s v="USD"/>
    <n v="1355840400"/>
    <n v="1352524767"/>
    <b v="0"/>
    <n v="107"/>
    <b v="1"/>
    <s v="music/pop"/>
    <n v="99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8000"/>
    <n v="564"/>
    <x v="0"/>
    <s v="GB"/>
    <s v="GBP"/>
    <n v="1387281600"/>
    <n v="1384811721"/>
    <b v="0"/>
    <n v="45"/>
    <b v="1"/>
    <s v="music/pop"/>
    <n v="7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7900"/>
    <n v="1003"/>
    <x v="0"/>
    <s v="IT"/>
    <s v="EUR"/>
    <n v="1462053540"/>
    <n v="1459355950"/>
    <b v="0"/>
    <n v="36"/>
    <b v="1"/>
    <s v="music/pop"/>
    <n v="13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7900"/>
    <n v="8211"/>
    <x v="0"/>
    <s v="US"/>
    <s v="USD"/>
    <n v="1325310336"/>
    <n v="1320122736"/>
    <b v="0"/>
    <n v="62"/>
    <b v="1"/>
    <s v="music/pop"/>
    <n v="104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7777"/>
    <n v="1080"/>
    <x v="0"/>
    <s v="US"/>
    <s v="USD"/>
    <n v="1422750707"/>
    <n v="1420158707"/>
    <b v="0"/>
    <n v="32"/>
    <b v="1"/>
    <s v="music/pop"/>
    <n v="14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7777"/>
    <n v="3060.22"/>
    <x v="0"/>
    <s v="US"/>
    <s v="USD"/>
    <n v="1331870340"/>
    <n v="1328033818"/>
    <b v="0"/>
    <n v="89"/>
    <b v="1"/>
    <s v="music/pop"/>
    <n v="39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7750"/>
    <n v="4181"/>
    <x v="0"/>
    <s v="US"/>
    <s v="USD"/>
    <n v="1298343600"/>
    <n v="1295624113"/>
    <b v="0"/>
    <n v="93"/>
    <b v="1"/>
    <s v="music/pop"/>
    <n v="54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7534"/>
    <n v="4022"/>
    <x v="0"/>
    <s v="US"/>
    <s v="USD"/>
    <n v="1364447073"/>
    <n v="1361858673"/>
    <b v="0"/>
    <n v="98"/>
    <b v="1"/>
    <s v="music/pop"/>
    <n v="53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7501"/>
    <n v="4313"/>
    <x v="0"/>
    <s v="US"/>
    <s v="USD"/>
    <n v="1394521140"/>
    <n v="1392169298"/>
    <b v="0"/>
    <n v="82"/>
    <b v="1"/>
    <s v="music/pop"/>
    <n v="5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7500"/>
    <n v="8211"/>
    <x v="0"/>
    <s v="US"/>
    <s v="USD"/>
    <n v="1322454939"/>
    <n v="1319859339"/>
    <b v="0"/>
    <n v="116"/>
    <b v="1"/>
    <s v="music/pop"/>
    <n v="109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7500"/>
    <n v="2795"/>
    <x v="0"/>
    <s v="US"/>
    <s v="USD"/>
    <n v="1464729276"/>
    <n v="1459545276"/>
    <b v="0"/>
    <n v="52"/>
    <b v="1"/>
    <s v="music/pop"/>
    <n v="37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7500"/>
    <n v="1026"/>
    <x v="0"/>
    <s v="US"/>
    <s v="USD"/>
    <n v="1278302400"/>
    <n v="1273961999"/>
    <b v="0"/>
    <n v="23"/>
    <b v="1"/>
    <s v="music/pop"/>
    <n v="14"/>
    <n v="44.61"/>
    <x v="4"/>
    <s v="pop"/>
    <x v="1670"/>
    <d v="2010-07-05T04:00:00"/>
  </r>
  <r>
    <n v="1671"/>
    <s v="Luke O'Brien's Kickstarter"/>
    <s v="I am seeking funding in order to help take my music from a hobby to a career."/>
    <n v="7500"/>
    <n v="2013.47"/>
    <x v="0"/>
    <s v="US"/>
    <s v="USD"/>
    <n v="1470056614"/>
    <n v="1467464614"/>
    <b v="0"/>
    <n v="77"/>
    <b v="1"/>
    <s v="music/pop"/>
    <n v="27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7500"/>
    <n v="1920"/>
    <x v="0"/>
    <s v="US"/>
    <s v="USD"/>
    <n v="1338824730"/>
    <n v="1336232730"/>
    <b v="0"/>
    <n v="49"/>
    <b v="1"/>
    <s v="music/pop"/>
    <n v="26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7500"/>
    <n v="2690"/>
    <x v="0"/>
    <s v="US"/>
    <s v="USD"/>
    <n v="1425675892"/>
    <n v="1423083892"/>
    <b v="0"/>
    <n v="59"/>
    <b v="1"/>
    <s v="music/pop"/>
    <n v="36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7500"/>
    <n v="10085"/>
    <x v="0"/>
    <s v="US"/>
    <s v="USD"/>
    <n v="1471503540"/>
    <n v="1468852306"/>
    <b v="0"/>
    <n v="113"/>
    <b v="1"/>
    <s v="music/pop"/>
    <n v="134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7500"/>
    <n v="1374.16"/>
    <x v="0"/>
    <s v="US"/>
    <s v="USD"/>
    <n v="1318802580"/>
    <n v="1316194540"/>
    <b v="0"/>
    <n v="34"/>
    <b v="1"/>
    <s v="music/pop"/>
    <n v="18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7500"/>
    <n v="3460"/>
    <x v="0"/>
    <s v="US"/>
    <s v="USD"/>
    <n v="1334980740"/>
    <n v="1330968347"/>
    <b v="0"/>
    <n v="42"/>
    <b v="1"/>
    <s v="music/pop"/>
    <n v="46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7500"/>
    <n v="6700"/>
    <x v="0"/>
    <s v="ES"/>
    <s v="EUR"/>
    <n v="1460786340"/>
    <n v="1455615976"/>
    <b v="0"/>
    <n v="42"/>
    <b v="1"/>
    <s v="music/pop"/>
    <n v="89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7500"/>
    <n v="1776"/>
    <x v="0"/>
    <s v="US"/>
    <s v="USD"/>
    <n v="1391718671"/>
    <n v="1390509071"/>
    <b v="0"/>
    <n v="49"/>
    <b v="1"/>
    <s v="music/pop"/>
    <n v="24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7500"/>
    <n v="3500"/>
    <x v="0"/>
    <s v="US"/>
    <s v="USD"/>
    <n v="1311298745"/>
    <n v="1309311545"/>
    <b v="0"/>
    <n v="56"/>
    <b v="1"/>
    <s v="music/pop"/>
    <n v="47"/>
    <n v="62.5"/>
    <x v="4"/>
    <s v="pop"/>
    <x v="1679"/>
    <d v="2011-07-22T01:39:05"/>
  </r>
  <r>
    <n v="1680"/>
    <s v="Kick Out a Record"/>
    <s v="Working Musician dilemma #164: how the taxman put Kick the Record 2.0 on hold"/>
    <n v="7500"/>
    <n v="1175"/>
    <x v="0"/>
    <s v="US"/>
    <s v="USD"/>
    <n v="1405188667"/>
    <n v="1402596667"/>
    <b v="0"/>
    <n v="25"/>
    <b v="1"/>
    <s v="music/pop"/>
    <n v="16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7500"/>
    <n v="65924.38"/>
    <x v="3"/>
    <s v="US"/>
    <s v="USD"/>
    <n v="1490752800"/>
    <n v="1486522484"/>
    <b v="0"/>
    <n v="884"/>
    <b v="0"/>
    <s v="music/faith"/>
    <n v="879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75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7500"/>
    <n v="760"/>
    <x v="3"/>
    <s v="FR"/>
    <s v="EUR"/>
    <n v="1491590738"/>
    <n v="1489517138"/>
    <b v="0"/>
    <n v="10"/>
    <b v="0"/>
    <s v="music/faith"/>
    <n v="10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7500"/>
    <n v="8730"/>
    <x v="3"/>
    <s v="US"/>
    <s v="USD"/>
    <n v="1489775641"/>
    <n v="1487360041"/>
    <b v="0"/>
    <n v="101"/>
    <b v="0"/>
    <s v="music/faith"/>
    <n v="116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7500"/>
    <n v="360"/>
    <x v="3"/>
    <s v="US"/>
    <s v="USD"/>
    <n v="1490331623"/>
    <n v="1487743223"/>
    <b v="0"/>
    <n v="15"/>
    <b v="0"/>
    <s v="music/faith"/>
    <n v="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75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7500"/>
    <n v="3125"/>
    <x v="3"/>
    <s v="US"/>
    <s v="USD"/>
    <n v="1491855300"/>
    <n v="1488935245"/>
    <b v="0"/>
    <n v="39"/>
    <b v="0"/>
    <s v="music/faith"/>
    <n v="42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7500"/>
    <n v="1772"/>
    <x v="3"/>
    <s v="US"/>
    <s v="USD"/>
    <n v="1491738594"/>
    <n v="1489150194"/>
    <b v="0"/>
    <n v="7"/>
    <b v="0"/>
    <s v="music/faith"/>
    <n v="24"/>
    <n v="253.14"/>
    <x v="4"/>
    <s v="faith"/>
    <x v="1688"/>
    <d v="2017-04-09T11:49:54"/>
  </r>
  <r>
    <n v="1689"/>
    <s v="Fly Away"/>
    <s v="Praising the Living God in the second half of life."/>
    <n v="7500"/>
    <n v="2400"/>
    <x v="3"/>
    <s v="US"/>
    <s v="USD"/>
    <n v="1489700230"/>
    <n v="1487111830"/>
    <b v="0"/>
    <n v="14"/>
    <b v="0"/>
    <s v="music/faith"/>
    <n v="32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7500"/>
    <n v="635"/>
    <x v="3"/>
    <s v="US"/>
    <s v="USD"/>
    <n v="1491470442"/>
    <n v="1488882042"/>
    <b v="0"/>
    <n v="11"/>
    <b v="0"/>
    <s v="music/faith"/>
    <n v="8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7500"/>
    <n v="10042"/>
    <x v="3"/>
    <s v="US"/>
    <s v="USD"/>
    <n v="1491181200"/>
    <n v="1488387008"/>
    <b v="0"/>
    <n v="38"/>
    <b v="0"/>
    <s v="music/faith"/>
    <n v="134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7500"/>
    <n v="2390"/>
    <x v="3"/>
    <s v="US"/>
    <s v="USD"/>
    <n v="1490572740"/>
    <n v="1487734667"/>
    <b v="0"/>
    <n v="15"/>
    <b v="0"/>
    <s v="music/faith"/>
    <n v="32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7500"/>
    <n v="280"/>
    <x v="3"/>
    <s v="GB"/>
    <s v="GBP"/>
    <n v="1491768000"/>
    <n v="1489097112"/>
    <b v="0"/>
    <n v="8"/>
    <b v="0"/>
    <s v="music/faith"/>
    <n v="4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75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7500"/>
    <n v="1405"/>
    <x v="3"/>
    <s v="US"/>
    <s v="USD"/>
    <n v="1491786000"/>
    <n v="1488847514"/>
    <b v="0"/>
    <n v="23"/>
    <b v="0"/>
    <s v="music/faith"/>
    <n v="19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75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7500"/>
    <n v="2526"/>
    <x v="3"/>
    <s v="US"/>
    <s v="USD"/>
    <n v="1491781648"/>
    <n v="1489193248"/>
    <b v="0"/>
    <n v="22"/>
    <b v="0"/>
    <s v="music/faith"/>
    <n v="34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75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7500"/>
    <n v="216"/>
    <x v="3"/>
    <s v="US"/>
    <s v="USD"/>
    <n v="1491943445"/>
    <n v="1489351445"/>
    <b v="0"/>
    <n v="4"/>
    <b v="0"/>
    <s v="music/faith"/>
    <n v="3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7500"/>
    <n v="5212"/>
    <x v="3"/>
    <s v="US"/>
    <s v="USD"/>
    <n v="1491019200"/>
    <n v="1488418990"/>
    <b v="0"/>
    <n v="79"/>
    <b v="0"/>
    <s v="music/faith"/>
    <n v="69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750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7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75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7500"/>
    <n v="1302"/>
    <x v="2"/>
    <s v="US"/>
    <s v="USD"/>
    <n v="1424056873"/>
    <n v="1421464873"/>
    <b v="0"/>
    <n v="11"/>
    <b v="0"/>
    <s v="music/faith"/>
    <n v="17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75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7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7500"/>
    <n v="487"/>
    <x v="2"/>
    <s v="US"/>
    <s v="USD"/>
    <n v="1459181895"/>
    <n v="1456593495"/>
    <b v="0"/>
    <n v="9"/>
    <b v="0"/>
    <s v="music/faith"/>
    <n v="6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5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7500"/>
    <n v="85"/>
    <x v="2"/>
    <s v="US"/>
    <s v="USD"/>
    <n v="1409513940"/>
    <n v="1405949514"/>
    <b v="0"/>
    <n v="4"/>
    <b v="0"/>
    <s v="music/faith"/>
    <n v="1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7500"/>
    <n v="34"/>
    <x v="2"/>
    <s v="DE"/>
    <s v="EUR"/>
    <n v="1453122000"/>
    <n v="1449151888"/>
    <b v="0"/>
    <n v="1"/>
    <b v="0"/>
    <s v="music/faith"/>
    <n v="0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7500"/>
    <n v="1050"/>
    <x v="2"/>
    <s v="US"/>
    <s v="USD"/>
    <n v="1409585434"/>
    <n v="1406907034"/>
    <b v="0"/>
    <n v="2"/>
    <b v="0"/>
    <s v="music/faith"/>
    <n v="14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75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7500"/>
    <n v="50"/>
    <x v="2"/>
    <s v="US"/>
    <s v="USD"/>
    <n v="1412536412"/>
    <n v="1409944412"/>
    <b v="0"/>
    <n v="1"/>
    <b v="0"/>
    <s v="music/faith"/>
    <n v="1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7500"/>
    <n v="1967"/>
    <x v="2"/>
    <s v="US"/>
    <s v="USD"/>
    <n v="1430517761"/>
    <n v="1427925761"/>
    <b v="0"/>
    <n v="17"/>
    <b v="0"/>
    <s v="music/faith"/>
    <n v="26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7214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7200"/>
    <n v="150"/>
    <x v="2"/>
    <s v="US"/>
    <s v="USD"/>
    <n v="1481295099"/>
    <n v="1477835499"/>
    <b v="0"/>
    <n v="3"/>
    <b v="0"/>
    <s v="music/faith"/>
    <n v="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7200"/>
    <n v="1395"/>
    <x v="2"/>
    <s v="US"/>
    <s v="USD"/>
    <n v="1461211200"/>
    <n v="1459467238"/>
    <b v="0"/>
    <n v="41"/>
    <b v="0"/>
    <s v="music/faith"/>
    <n v="19"/>
    <n v="34.020000000000003"/>
    <x v="4"/>
    <s v="faith"/>
    <x v="1717"/>
    <d v="2016-04-21T04:00:00"/>
  </r>
  <r>
    <n v="1718"/>
    <s v="The Prodigal Son"/>
    <s v="A melody for the galaxy."/>
    <n v="7175"/>
    <n v="75"/>
    <x v="2"/>
    <s v="US"/>
    <s v="USD"/>
    <n v="1463201940"/>
    <n v="1459435149"/>
    <b v="0"/>
    <n v="2"/>
    <b v="0"/>
    <s v="music/faith"/>
    <n v="1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7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7000"/>
    <n v="225"/>
    <x v="2"/>
    <s v="US"/>
    <s v="USD"/>
    <n v="1415562471"/>
    <n v="1412966871"/>
    <b v="0"/>
    <n v="8"/>
    <b v="0"/>
    <s v="music/faith"/>
    <n v="3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7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700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7000"/>
    <n v="650"/>
    <x v="2"/>
    <s v="US"/>
    <s v="USD"/>
    <n v="1435730400"/>
    <n v="1430855315"/>
    <b v="0"/>
    <n v="3"/>
    <b v="0"/>
    <s v="music/faith"/>
    <n v="9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7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7000"/>
    <n v="560"/>
    <x v="2"/>
    <s v="US"/>
    <s v="USD"/>
    <n v="1408922049"/>
    <n v="1406330049"/>
    <b v="0"/>
    <n v="9"/>
    <b v="0"/>
    <s v="music/faith"/>
    <n v="8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7000"/>
    <n v="2196"/>
    <x v="2"/>
    <s v="US"/>
    <s v="USD"/>
    <n v="1403906664"/>
    <n v="1401401064"/>
    <b v="0"/>
    <n v="16"/>
    <b v="0"/>
    <s v="music/faith"/>
    <n v="31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7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7000"/>
    <n v="855"/>
    <x v="2"/>
    <s v="US"/>
    <s v="USD"/>
    <n v="1445439674"/>
    <n v="1442847674"/>
    <b v="0"/>
    <n v="7"/>
    <b v="0"/>
    <s v="music/faith"/>
    <n v="12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7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7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7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7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7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70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7000"/>
    <n v="110"/>
    <x v="2"/>
    <s v="US"/>
    <s v="USD"/>
    <n v="1470598345"/>
    <n v="1468006345"/>
    <b v="0"/>
    <n v="2"/>
    <b v="0"/>
    <s v="music/faith"/>
    <n v="2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7000"/>
    <n v="22"/>
    <x v="2"/>
    <s v="US"/>
    <s v="USD"/>
    <n v="1447018833"/>
    <n v="1444423233"/>
    <b v="0"/>
    <n v="1"/>
    <b v="0"/>
    <s v="music/faith"/>
    <n v="0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7000"/>
    <n v="850"/>
    <x v="2"/>
    <s v="US"/>
    <s v="USD"/>
    <n v="1437432392"/>
    <n v="1434840392"/>
    <b v="0"/>
    <n v="15"/>
    <b v="0"/>
    <s v="music/faith"/>
    <n v="12"/>
    <n v="56.67"/>
    <x v="4"/>
    <s v="faith"/>
    <x v="1737"/>
    <d v="2015-07-20T22:46:32"/>
  </r>
  <r>
    <n v="1738"/>
    <s v="The Flashing Lights"/>
    <s v="Music that inspires and gives hope for overcoming and change. And it is good music."/>
    <n v="7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7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7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7000"/>
    <n v="1330"/>
    <x v="0"/>
    <s v="GB"/>
    <s v="GBP"/>
    <n v="1433948671"/>
    <n v="1430060671"/>
    <b v="0"/>
    <n v="52"/>
    <b v="1"/>
    <s v="photography/photobooks"/>
    <n v="19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7000"/>
    <n v="2175"/>
    <x v="0"/>
    <s v="US"/>
    <s v="USD"/>
    <n v="1483822800"/>
    <n v="1481058170"/>
    <b v="0"/>
    <n v="34"/>
    <b v="1"/>
    <s v="photography/photobooks"/>
    <n v="31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7000"/>
    <n v="6025"/>
    <x v="0"/>
    <s v="US"/>
    <s v="USD"/>
    <n v="1472270340"/>
    <n v="1470348775"/>
    <b v="0"/>
    <n v="67"/>
    <b v="1"/>
    <s v="photography/photobooks"/>
    <n v="86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7000"/>
    <n v="6515"/>
    <x v="0"/>
    <s v="GB"/>
    <s v="GBP"/>
    <n v="1425821477"/>
    <n v="1421937077"/>
    <b v="0"/>
    <n v="70"/>
    <b v="1"/>
    <s v="photography/photobooks"/>
    <n v="93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7000"/>
    <n v="22215"/>
    <x v="0"/>
    <s v="US"/>
    <s v="USD"/>
    <n v="1479952800"/>
    <n v="1477368867"/>
    <b v="0"/>
    <n v="107"/>
    <b v="1"/>
    <s v="photography/photobooks"/>
    <n v="317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7000"/>
    <n v="9446"/>
    <x v="0"/>
    <s v="GB"/>
    <s v="GBP"/>
    <n v="1447426800"/>
    <n v="1444904830"/>
    <b v="0"/>
    <n v="159"/>
    <b v="1"/>
    <s v="photography/photobooks"/>
    <n v="13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7000"/>
    <n v="64974"/>
    <x v="0"/>
    <s v="CA"/>
    <s v="CAD"/>
    <n v="1441234143"/>
    <n v="1438642143"/>
    <b v="0"/>
    <n v="181"/>
    <b v="1"/>
    <s v="photography/photobooks"/>
    <n v="928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7000"/>
    <n v="12410.5"/>
    <x v="0"/>
    <s v="LU"/>
    <s v="EUR"/>
    <n v="1488394800"/>
    <n v="1485213921"/>
    <b v="0"/>
    <n v="131"/>
    <b v="1"/>
    <s v="photography/photobooks"/>
    <n v="177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7000"/>
    <n v="10081"/>
    <x v="0"/>
    <s v="US"/>
    <s v="USD"/>
    <n v="1461096304"/>
    <n v="1458936304"/>
    <b v="0"/>
    <n v="125"/>
    <b v="1"/>
    <s v="photography/photobooks"/>
    <n v="144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7000"/>
    <n v="10290"/>
    <x v="0"/>
    <s v="US"/>
    <s v="USD"/>
    <n v="1426787123"/>
    <n v="1424198723"/>
    <b v="0"/>
    <n v="61"/>
    <b v="1"/>
    <s v="photography/photobooks"/>
    <n v="147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7000"/>
    <n v="3122"/>
    <x v="0"/>
    <s v="GB"/>
    <s v="GBP"/>
    <n v="1476425082"/>
    <n v="1473833082"/>
    <b v="0"/>
    <n v="90"/>
    <b v="1"/>
    <s v="photography/photobooks"/>
    <n v="45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7000"/>
    <n v="16200"/>
    <x v="0"/>
    <s v="DK"/>
    <s v="DKK"/>
    <n v="1458579568"/>
    <n v="1455991168"/>
    <b v="0"/>
    <n v="35"/>
    <b v="1"/>
    <s v="photography/photobooks"/>
    <n v="231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7000"/>
    <n v="9395"/>
    <x v="0"/>
    <s v="CA"/>
    <s v="CAD"/>
    <n v="1428091353"/>
    <n v="1425502953"/>
    <b v="0"/>
    <n v="90"/>
    <b v="1"/>
    <s v="photography/photobooks"/>
    <n v="134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7000"/>
    <n v="30"/>
    <x v="0"/>
    <s v="US"/>
    <s v="USD"/>
    <n v="1444071361"/>
    <n v="1441479361"/>
    <b v="0"/>
    <n v="4"/>
    <b v="1"/>
    <s v="photography/photobooks"/>
    <n v="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7000"/>
    <n v="5655.6"/>
    <x v="0"/>
    <s v="US"/>
    <s v="USD"/>
    <n v="1472443269"/>
    <n v="1468987269"/>
    <b v="0"/>
    <n v="120"/>
    <b v="1"/>
    <s v="photography/photobooks"/>
    <n v="8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7000"/>
    <n v="5800"/>
    <x v="0"/>
    <s v="US"/>
    <s v="USD"/>
    <n v="1485631740"/>
    <n v="1483041083"/>
    <b v="0"/>
    <n v="14"/>
    <b v="1"/>
    <s v="photography/photobooks"/>
    <n v="83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7000"/>
    <n v="1147"/>
    <x v="0"/>
    <s v="US"/>
    <s v="USD"/>
    <n v="1468536992"/>
    <n v="1463352992"/>
    <b v="0"/>
    <n v="27"/>
    <b v="1"/>
    <s v="photography/photobooks"/>
    <n v="16"/>
    <n v="42.48"/>
    <x v="8"/>
    <s v="photobooks"/>
    <x v="1758"/>
    <d v="2016-07-14T22:56:32"/>
  </r>
  <r>
    <n v="1759"/>
    <s v="Death Valley"/>
    <s v="Death Valley will be the first photo book of Andi State"/>
    <n v="7000"/>
    <n v="5330"/>
    <x v="0"/>
    <s v="US"/>
    <s v="USD"/>
    <n v="1427309629"/>
    <n v="1425585229"/>
    <b v="0"/>
    <n v="49"/>
    <b v="1"/>
    <s v="photography/photobooks"/>
    <n v="76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7000"/>
    <n v="8272"/>
    <x v="0"/>
    <s v="US"/>
    <s v="USD"/>
    <n v="1456416513"/>
    <n v="1454688513"/>
    <b v="0"/>
    <n v="102"/>
    <b v="1"/>
    <s v="photography/photobooks"/>
    <n v="118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7000"/>
    <n v="155"/>
    <x v="0"/>
    <s v="GB"/>
    <s v="GBP"/>
    <n v="1442065060"/>
    <n v="1437745060"/>
    <b v="0"/>
    <n v="3"/>
    <b v="1"/>
    <s v="photography/photobooks"/>
    <n v="2"/>
    <n v="51.67"/>
    <x v="8"/>
    <s v="photobooks"/>
    <x v="1761"/>
    <d v="2015-09-12T13:37:40"/>
  </r>
  <r>
    <n v="1762"/>
    <s v="&quot;The Naked Pixel&quot; Ali Pakele"/>
    <s v="Project rewards $25 gets you 190+ digital images"/>
    <n v="6999"/>
    <n v="885"/>
    <x v="0"/>
    <s v="US"/>
    <s v="USD"/>
    <n v="1457739245"/>
    <n v="1455147245"/>
    <b v="0"/>
    <n v="25"/>
    <b v="1"/>
    <s v="photography/photobooks"/>
    <n v="13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6900"/>
    <n v="12229"/>
    <x v="0"/>
    <s v="US"/>
    <s v="USD"/>
    <n v="1477255840"/>
    <n v="1474663840"/>
    <b v="0"/>
    <n v="118"/>
    <b v="1"/>
    <s v="photography/photobooks"/>
    <n v="177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6750"/>
    <n v="2156"/>
    <x v="2"/>
    <s v="GB"/>
    <s v="GBP"/>
    <n v="1407065979"/>
    <n v="1404560379"/>
    <b v="1"/>
    <n v="39"/>
    <b v="0"/>
    <s v="photography/photobooks"/>
    <n v="32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6700"/>
    <n v="7433.48"/>
    <x v="2"/>
    <s v="US"/>
    <s v="USD"/>
    <n v="1407972712"/>
    <n v="1405380712"/>
    <b v="1"/>
    <n v="103"/>
    <b v="0"/>
    <s v="photography/photobooks"/>
    <n v="111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67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6500"/>
    <n v="2286"/>
    <x v="2"/>
    <s v="US"/>
    <s v="USD"/>
    <n v="1407080884"/>
    <n v="1404488884"/>
    <b v="1"/>
    <n v="39"/>
    <b v="0"/>
    <s v="photography/photobooks"/>
    <n v="35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6500"/>
    <n v="187"/>
    <x v="2"/>
    <s v="US"/>
    <s v="USD"/>
    <n v="1411824444"/>
    <n v="1406640444"/>
    <b v="1"/>
    <n v="15"/>
    <b v="0"/>
    <s v="photography/photobooks"/>
    <n v="3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6500"/>
    <n v="1081"/>
    <x v="2"/>
    <s v="US"/>
    <s v="USD"/>
    <n v="1421177959"/>
    <n v="1418585959"/>
    <b v="1"/>
    <n v="22"/>
    <b v="0"/>
    <s v="photography/photobooks"/>
    <n v="17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6500"/>
    <n v="13846"/>
    <x v="2"/>
    <s v="US"/>
    <s v="USD"/>
    <n v="1413312194"/>
    <n v="1410288194"/>
    <b v="1"/>
    <n v="92"/>
    <b v="0"/>
    <s v="photography/photobooks"/>
    <n v="213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6500"/>
    <n v="895"/>
    <x v="2"/>
    <s v="GB"/>
    <s v="GBP"/>
    <n v="1414107040"/>
    <n v="1411515040"/>
    <b v="1"/>
    <n v="25"/>
    <b v="0"/>
    <s v="photography/photobooks"/>
    <n v="14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6500"/>
    <n v="858"/>
    <x v="2"/>
    <s v="GB"/>
    <s v="GBP"/>
    <n v="1404666836"/>
    <n v="1399482836"/>
    <b v="1"/>
    <n v="19"/>
    <b v="0"/>
    <s v="photography/photobooks"/>
    <n v="13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6500"/>
    <n v="1877"/>
    <x v="2"/>
    <s v="US"/>
    <s v="USD"/>
    <n v="1421691298"/>
    <n v="1417803298"/>
    <b v="1"/>
    <n v="19"/>
    <b v="0"/>
    <s v="photography/photobooks"/>
    <n v="29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6500"/>
    <n v="1148"/>
    <x v="2"/>
    <s v="US"/>
    <s v="USD"/>
    <n v="1417273140"/>
    <n v="1413609292"/>
    <b v="1"/>
    <n v="13"/>
    <b v="0"/>
    <s v="photography/photobooks"/>
    <n v="18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6500"/>
    <n v="21158"/>
    <x v="2"/>
    <s v="US"/>
    <s v="USD"/>
    <n v="1414193160"/>
    <n v="1410305160"/>
    <b v="1"/>
    <n v="124"/>
    <b v="0"/>
    <s v="photography/photobooks"/>
    <n v="326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6500"/>
    <n v="335"/>
    <x v="2"/>
    <s v="GB"/>
    <s v="GBP"/>
    <n v="1414623471"/>
    <n v="1411513071"/>
    <b v="1"/>
    <n v="4"/>
    <b v="0"/>
    <s v="photography/photobooks"/>
    <n v="5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6500"/>
    <n v="651"/>
    <x v="2"/>
    <s v="NL"/>
    <s v="EUR"/>
    <n v="1424421253"/>
    <n v="1421829253"/>
    <b v="1"/>
    <n v="10"/>
    <b v="0"/>
    <s v="photography/photobooks"/>
    <n v="10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6500"/>
    <n v="995"/>
    <x v="2"/>
    <s v="US"/>
    <s v="USD"/>
    <n v="1427485395"/>
    <n v="1423600995"/>
    <b v="1"/>
    <n v="15"/>
    <b v="0"/>
    <s v="photography/photobooks"/>
    <n v="15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6500"/>
    <n v="3986"/>
    <x v="2"/>
    <s v="US"/>
    <s v="USD"/>
    <n v="1472834180"/>
    <n v="1470242180"/>
    <b v="1"/>
    <n v="38"/>
    <b v="0"/>
    <s v="photography/photobooks"/>
    <n v="61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6500"/>
    <n v="11923"/>
    <x v="2"/>
    <s v="US"/>
    <s v="USD"/>
    <n v="1467469510"/>
    <n v="1462285510"/>
    <b v="1"/>
    <n v="152"/>
    <b v="0"/>
    <s v="photography/photobooks"/>
    <n v="183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6500"/>
    <n v="1417"/>
    <x v="2"/>
    <s v="US"/>
    <s v="USD"/>
    <n v="1473950945"/>
    <n v="1471272545"/>
    <b v="1"/>
    <n v="24"/>
    <b v="0"/>
    <s v="photography/photobooks"/>
    <n v="22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6500"/>
    <n v="5422"/>
    <x v="2"/>
    <s v="US"/>
    <s v="USD"/>
    <n v="1456062489"/>
    <n v="1453211289"/>
    <b v="1"/>
    <n v="76"/>
    <b v="0"/>
    <s v="photography/photobooks"/>
    <n v="83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6500"/>
    <n v="9477"/>
    <x v="2"/>
    <s v="US"/>
    <s v="USD"/>
    <n v="1432248478"/>
    <n v="1429656478"/>
    <b v="1"/>
    <n v="185"/>
    <b v="0"/>
    <s v="photography/photobooks"/>
    <n v="146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6500"/>
    <n v="1988"/>
    <x v="2"/>
    <s v="US"/>
    <s v="USD"/>
    <n v="1422674700"/>
    <n v="1419954240"/>
    <b v="1"/>
    <n v="33"/>
    <b v="0"/>
    <s v="photography/photobooks"/>
    <n v="31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6500"/>
    <n v="4853"/>
    <x v="2"/>
    <s v="US"/>
    <s v="USD"/>
    <n v="1413417600"/>
    <n v="1410750855"/>
    <b v="1"/>
    <n v="108"/>
    <b v="0"/>
    <s v="photography/photobooks"/>
    <n v="75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6500"/>
    <n v="905"/>
    <x v="2"/>
    <s v="NL"/>
    <s v="EUR"/>
    <n v="1418649177"/>
    <n v="1416057177"/>
    <b v="1"/>
    <n v="29"/>
    <b v="0"/>
    <s v="photography/photobooks"/>
    <n v="14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6500"/>
    <n v="1533"/>
    <x v="2"/>
    <s v="US"/>
    <s v="USD"/>
    <n v="1428158637"/>
    <n v="1425570237"/>
    <b v="1"/>
    <n v="24"/>
    <b v="0"/>
    <s v="photography/photobooks"/>
    <n v="24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6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645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6350"/>
    <n v="1636"/>
    <x v="2"/>
    <s v="US"/>
    <s v="USD"/>
    <n v="1423152678"/>
    <n v="1420560678"/>
    <b v="1"/>
    <n v="15"/>
    <b v="0"/>
    <s v="photography/photobooks"/>
    <n v="26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6300"/>
    <n v="107"/>
    <x v="2"/>
    <s v="GB"/>
    <s v="GBP"/>
    <n v="1422553565"/>
    <n v="1417369565"/>
    <b v="1"/>
    <n v="4"/>
    <b v="0"/>
    <s v="photography/photobooks"/>
    <n v="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6300"/>
    <n v="15281"/>
    <x v="2"/>
    <s v="US"/>
    <s v="USD"/>
    <n v="1439189940"/>
    <n v="1435970682"/>
    <b v="1"/>
    <n v="139"/>
    <b v="0"/>
    <s v="photography/photobooks"/>
    <n v="243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6048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6000"/>
    <n v="997"/>
    <x v="2"/>
    <s v="US"/>
    <s v="USD"/>
    <n v="1423660422"/>
    <n v="1420636422"/>
    <b v="1"/>
    <n v="18"/>
    <b v="0"/>
    <s v="photography/photobooks"/>
    <n v="17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6000"/>
    <n v="10846"/>
    <x v="2"/>
    <s v="DE"/>
    <s v="EUR"/>
    <n v="1476460800"/>
    <n v="1473922541"/>
    <b v="1"/>
    <n v="81"/>
    <b v="0"/>
    <s v="photography/photobooks"/>
    <n v="181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6000"/>
    <n v="4190"/>
    <x v="2"/>
    <s v="GB"/>
    <s v="GBP"/>
    <n v="1469356366"/>
    <n v="1464172366"/>
    <b v="1"/>
    <n v="86"/>
    <b v="0"/>
    <s v="photography/photobooks"/>
    <n v="70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6000"/>
    <n v="6755"/>
    <x v="2"/>
    <s v="US"/>
    <s v="USD"/>
    <n v="1481809189"/>
    <n v="1479217189"/>
    <b v="1"/>
    <n v="140"/>
    <b v="0"/>
    <s v="photography/photobooks"/>
    <n v="113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6000"/>
    <n v="2182"/>
    <x v="2"/>
    <s v="US"/>
    <s v="USD"/>
    <n v="1454572233"/>
    <n v="1449388233"/>
    <b v="1"/>
    <n v="37"/>
    <b v="0"/>
    <s v="photography/photobooks"/>
    <n v="36"/>
    <n v="58.97"/>
    <x v="8"/>
    <s v="photobooks"/>
    <x v="1798"/>
    <d v="2016-02-04T07:50:33"/>
  </r>
  <r>
    <n v="1799"/>
    <s v="The UnDiscovered Image"/>
    <s v="The UnDiscovered Image, a monthly publication dedicated to photographers."/>
    <n v="6000"/>
    <n v="69.83"/>
    <x v="2"/>
    <s v="GB"/>
    <s v="GBP"/>
    <n v="1415740408"/>
    <n v="1414008808"/>
    <b v="1"/>
    <n v="6"/>
    <b v="0"/>
    <s v="photography/photobooks"/>
    <n v="1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6000"/>
    <n v="9460"/>
    <x v="2"/>
    <s v="GB"/>
    <s v="GBP"/>
    <n v="1476109970"/>
    <n v="1473517970"/>
    <b v="1"/>
    <n v="113"/>
    <b v="0"/>
    <s v="photography/photobooks"/>
    <n v="158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6000"/>
    <n v="2355"/>
    <x v="2"/>
    <s v="GB"/>
    <s v="GBP"/>
    <n v="1450181400"/>
    <n v="1447429868"/>
    <b v="1"/>
    <n v="37"/>
    <b v="0"/>
    <s v="photography/photobooks"/>
    <n v="39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6000"/>
    <n v="1697"/>
    <x v="2"/>
    <s v="DE"/>
    <s v="EUR"/>
    <n v="1435442340"/>
    <n v="1433416830"/>
    <b v="1"/>
    <n v="18"/>
    <b v="0"/>
    <s v="photography/photobooks"/>
    <n v="2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6000"/>
    <n v="5390"/>
    <x v="2"/>
    <s v="US"/>
    <s v="USD"/>
    <n v="1423878182"/>
    <n v="1421199782"/>
    <b v="1"/>
    <n v="75"/>
    <b v="0"/>
    <s v="photography/photobooks"/>
    <n v="90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6000"/>
    <n v="5452"/>
    <x v="2"/>
    <s v="US"/>
    <s v="USD"/>
    <n v="1447521404"/>
    <n v="1444061804"/>
    <b v="1"/>
    <n v="52"/>
    <b v="0"/>
    <s v="photography/photobooks"/>
    <n v="91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6000"/>
    <n v="8191"/>
    <x v="2"/>
    <s v="DE"/>
    <s v="EUR"/>
    <n v="1443808800"/>
    <n v="1441048658"/>
    <b v="1"/>
    <n v="122"/>
    <b v="0"/>
    <s v="photography/photobooks"/>
    <n v="137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6000"/>
    <n v="591"/>
    <x v="2"/>
    <s v="GB"/>
    <s v="GBP"/>
    <n v="1412090349"/>
    <n v="1409066349"/>
    <b v="1"/>
    <n v="8"/>
    <b v="0"/>
    <s v="photography/photobooks"/>
    <n v="10"/>
    <n v="73.88"/>
    <x v="8"/>
    <s v="photobooks"/>
    <x v="1806"/>
    <d v="2014-09-30T15:19:09"/>
  </r>
  <r>
    <n v="1807"/>
    <s v="Anywhere but Here"/>
    <s v="I want to explore alternative cultures and lifestyles in America."/>
    <n v="6000"/>
    <n v="553"/>
    <x v="2"/>
    <s v="US"/>
    <s v="USD"/>
    <n v="1411868313"/>
    <n v="1409276313"/>
    <b v="1"/>
    <n v="8"/>
    <b v="0"/>
    <s v="photography/photobooks"/>
    <n v="9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6000"/>
    <n v="11594"/>
    <x v="2"/>
    <s v="US"/>
    <s v="USD"/>
    <n v="1486830030"/>
    <n v="1483806030"/>
    <b v="1"/>
    <n v="96"/>
    <b v="0"/>
    <s v="photography/photobooks"/>
    <n v="193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6000"/>
    <n v="380"/>
    <x v="2"/>
    <s v="CA"/>
    <s v="CAD"/>
    <n v="1425246439"/>
    <n v="1422222439"/>
    <b v="1"/>
    <n v="9"/>
    <b v="0"/>
    <s v="photography/photobooks"/>
    <n v="6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6000"/>
    <n v="15"/>
    <x v="2"/>
    <s v="US"/>
    <s v="USD"/>
    <n v="1408657826"/>
    <n v="1407621026"/>
    <b v="0"/>
    <n v="2"/>
    <b v="0"/>
    <s v="photography/photobooks"/>
    <n v="0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6000"/>
    <n v="40"/>
    <x v="2"/>
    <s v="US"/>
    <s v="USD"/>
    <n v="1414123200"/>
    <n v="1408962270"/>
    <b v="0"/>
    <n v="26"/>
    <b v="0"/>
    <s v="photography/photobooks"/>
    <n v="1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000"/>
    <n v="865"/>
    <x v="2"/>
    <s v="GB"/>
    <s v="GBP"/>
    <n v="1467531536"/>
    <n v="1464939536"/>
    <b v="0"/>
    <n v="23"/>
    <b v="0"/>
    <s v="photography/photobooks"/>
    <n v="14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600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6000"/>
    <n v="5902"/>
    <x v="2"/>
    <s v="GB"/>
    <s v="GBP"/>
    <n v="1425108736"/>
    <n v="1422516736"/>
    <b v="0"/>
    <n v="140"/>
    <b v="0"/>
    <s v="photography/photobooks"/>
    <n v="98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6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6000"/>
    <n v="509"/>
    <x v="2"/>
    <s v="CH"/>
    <s v="CHF"/>
    <n v="1469473200"/>
    <n v="1467061303"/>
    <b v="0"/>
    <n v="6"/>
    <b v="0"/>
    <s v="photography/photobooks"/>
    <n v="8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6000"/>
    <n v="9419"/>
    <x v="2"/>
    <s v="US"/>
    <s v="USD"/>
    <n v="1485759540"/>
    <n v="1480607607"/>
    <b v="0"/>
    <n v="100"/>
    <b v="0"/>
    <s v="photography/photobooks"/>
    <n v="157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6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6000"/>
    <n v="25"/>
    <x v="2"/>
    <s v="US"/>
    <s v="USD"/>
    <n v="1406743396"/>
    <n v="1404151396"/>
    <b v="0"/>
    <n v="4"/>
    <b v="0"/>
    <s v="photography/photobooks"/>
    <n v="0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6000"/>
    <n v="1707"/>
    <x v="2"/>
    <s v="US"/>
    <s v="USD"/>
    <n v="1427850090"/>
    <n v="1425261690"/>
    <b v="0"/>
    <n v="8"/>
    <b v="0"/>
    <s v="photography/photobooks"/>
    <n v="28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6000"/>
    <n v="3372.25"/>
    <x v="0"/>
    <s v="US"/>
    <s v="USD"/>
    <n v="1330760367"/>
    <n v="1326872367"/>
    <b v="0"/>
    <n v="57"/>
    <b v="1"/>
    <s v="music/rock"/>
    <n v="56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6000"/>
    <n v="300"/>
    <x v="0"/>
    <s v="CA"/>
    <s v="CAD"/>
    <n v="1391194860"/>
    <n v="1388084862"/>
    <b v="0"/>
    <n v="11"/>
    <b v="1"/>
    <s v="music/rock"/>
    <n v="5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6000"/>
    <n v="811"/>
    <x v="0"/>
    <s v="US"/>
    <s v="USD"/>
    <n v="1351095976"/>
    <n v="1348503976"/>
    <b v="0"/>
    <n v="33"/>
    <b v="1"/>
    <s v="music/rock"/>
    <n v="14"/>
    <n v="24.58"/>
    <x v="4"/>
    <s v="rock"/>
    <x v="1823"/>
    <d v="2012-10-24T16:26:16"/>
  </r>
  <r>
    <n v="1824"/>
    <s v="Tin Man's Broken Wisdom Fund"/>
    <s v="cd fund raiser"/>
    <n v="6000"/>
    <n v="3002"/>
    <x v="0"/>
    <s v="US"/>
    <s v="USD"/>
    <n v="1389146880"/>
    <n v="1387403967"/>
    <b v="0"/>
    <n v="40"/>
    <b v="1"/>
    <s v="music/rock"/>
    <n v="5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6000"/>
    <n v="2101"/>
    <x v="0"/>
    <s v="US"/>
    <s v="USD"/>
    <n v="1373572903"/>
    <n v="1371585703"/>
    <b v="0"/>
    <n v="50"/>
    <b v="1"/>
    <s v="music/rock"/>
    <n v="35"/>
    <n v="42.02"/>
    <x v="4"/>
    <s v="rock"/>
    <x v="1825"/>
    <d v="2013-07-11T20:01:43"/>
  </r>
  <r>
    <n v="1826"/>
    <s v="BEAR GHOST! Professional Recording! Yay!"/>
    <s v="Hear your favorite Bear Ghost in eargasmic quality!"/>
    <n v="6000"/>
    <n v="2020"/>
    <x v="0"/>
    <s v="US"/>
    <s v="USD"/>
    <n v="1392675017"/>
    <n v="1390083017"/>
    <b v="0"/>
    <n v="38"/>
    <b v="1"/>
    <s v="music/rock"/>
    <n v="34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6000"/>
    <n v="8053"/>
    <x v="0"/>
    <s v="US"/>
    <s v="USD"/>
    <n v="1299138561"/>
    <n v="1294818561"/>
    <b v="0"/>
    <n v="96"/>
    <b v="1"/>
    <s v="music/rock"/>
    <n v="134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6000"/>
    <n v="20032"/>
    <x v="0"/>
    <s v="US"/>
    <s v="USD"/>
    <n v="1399672800"/>
    <n v="1396906530"/>
    <b v="0"/>
    <n v="48"/>
    <b v="1"/>
    <s v="music/rock"/>
    <n v="334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6000"/>
    <n v="2500.25"/>
    <x v="0"/>
    <s v="US"/>
    <s v="USD"/>
    <n v="1295647200"/>
    <n v="1291428371"/>
    <b v="0"/>
    <n v="33"/>
    <b v="1"/>
    <s v="music/rock"/>
    <n v="42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6000"/>
    <n v="15230"/>
    <x v="0"/>
    <s v="US"/>
    <s v="USD"/>
    <n v="1393259107"/>
    <n v="1390667107"/>
    <b v="0"/>
    <n v="226"/>
    <b v="1"/>
    <s v="music/rock"/>
    <n v="254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6000"/>
    <n v="1030"/>
    <x v="0"/>
    <s v="US"/>
    <s v="USD"/>
    <n v="1336866863"/>
    <n v="1335570863"/>
    <b v="0"/>
    <n v="14"/>
    <b v="1"/>
    <s v="music/rock"/>
    <n v="17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6000"/>
    <n v="500"/>
    <x v="0"/>
    <s v="US"/>
    <s v="USD"/>
    <n v="1299243427"/>
    <n v="1296651427"/>
    <b v="0"/>
    <n v="20"/>
    <b v="1"/>
    <s v="music/rock"/>
    <n v="8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6000"/>
    <n v="1050"/>
    <x v="0"/>
    <s v="US"/>
    <s v="USD"/>
    <n v="1362211140"/>
    <n v="1359421403"/>
    <b v="0"/>
    <n v="25"/>
    <b v="1"/>
    <s v="music/rock"/>
    <n v="18"/>
    <n v="42"/>
    <x v="4"/>
    <s v="rock"/>
    <x v="1833"/>
    <d v="2013-03-02T07:59:00"/>
  </r>
  <r>
    <n v="1834"/>
    <s v="TDJ - All Part of the Plan EP/Tour"/>
    <s v="Help us fund our first tour and promote our new EP!"/>
    <n v="6000"/>
    <n v="11805"/>
    <x v="0"/>
    <s v="US"/>
    <s v="USD"/>
    <n v="1422140895"/>
    <n v="1418684895"/>
    <b v="0"/>
    <n v="90"/>
    <b v="1"/>
    <s v="music/rock"/>
    <n v="197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6000"/>
    <n v="520"/>
    <x v="0"/>
    <s v="GB"/>
    <s v="GBP"/>
    <n v="1459439471"/>
    <n v="1456851071"/>
    <b v="0"/>
    <n v="11"/>
    <b v="1"/>
    <s v="music/rock"/>
    <n v="9"/>
    <n v="47.27"/>
    <x v="4"/>
    <s v="rock"/>
    <x v="1835"/>
    <d v="2016-03-31T15:51:11"/>
  </r>
  <r>
    <n v="1836"/>
    <s v="KICKSTART OUR &lt;+3"/>
    <s v="Help fund our 2013 Sound &amp; Lighting Touring rig!"/>
    <n v="6000"/>
    <n v="10017"/>
    <x v="0"/>
    <s v="US"/>
    <s v="USD"/>
    <n v="1361129129"/>
    <n v="1359660329"/>
    <b v="0"/>
    <n v="55"/>
    <b v="1"/>
    <s v="music/rock"/>
    <n v="167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0"/>
    <n v="1841"/>
    <x v="0"/>
    <s v="US"/>
    <s v="USD"/>
    <n v="1332029335"/>
    <n v="1326848935"/>
    <b v="0"/>
    <n v="30"/>
    <b v="1"/>
    <s v="music/rock"/>
    <n v="31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6000"/>
    <n v="1001.49"/>
    <x v="0"/>
    <s v="US"/>
    <s v="USD"/>
    <n v="1317438000"/>
    <n v="1314989557"/>
    <b v="0"/>
    <n v="28"/>
    <b v="1"/>
    <s v="music/rock"/>
    <n v="17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6000"/>
    <n v="2053"/>
    <x v="0"/>
    <s v="US"/>
    <s v="USD"/>
    <n v="1475342382"/>
    <n v="1472750382"/>
    <b v="0"/>
    <n v="45"/>
    <b v="1"/>
    <s v="music/rock"/>
    <n v="34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6000"/>
    <n v="980"/>
    <x v="0"/>
    <s v="US"/>
    <s v="USD"/>
    <n v="1367902740"/>
    <n v="1366251510"/>
    <b v="0"/>
    <n v="13"/>
    <b v="1"/>
    <s v="music/rock"/>
    <n v="16"/>
    <n v="75.38"/>
    <x v="4"/>
    <s v="rock"/>
    <x v="1840"/>
    <d v="2013-05-07T04:59:00"/>
  </r>
  <r>
    <n v="1841"/>
    <s v="Hydra Effect Debut EP"/>
    <s v="Hard Rock with a Positive Message. Help us fund, release and promote our debut EP!"/>
    <n v="6000"/>
    <n v="2035"/>
    <x v="0"/>
    <s v="US"/>
    <s v="USD"/>
    <n v="1400561940"/>
    <n v="1397679445"/>
    <b v="0"/>
    <n v="40"/>
    <b v="1"/>
    <s v="music/rock"/>
    <n v="34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6000"/>
    <n v="2505"/>
    <x v="0"/>
    <s v="US"/>
    <s v="USD"/>
    <n v="1425275940"/>
    <n v="1422371381"/>
    <b v="0"/>
    <n v="21"/>
    <b v="1"/>
    <s v="music/rock"/>
    <n v="42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6000"/>
    <n v="12400.61"/>
    <x v="0"/>
    <s v="US"/>
    <s v="USD"/>
    <n v="1298245954"/>
    <n v="1295653954"/>
    <b v="0"/>
    <n v="134"/>
    <b v="1"/>
    <s v="music/rock"/>
    <n v="207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6000"/>
    <n v="1521"/>
    <x v="0"/>
    <s v="US"/>
    <s v="USD"/>
    <n v="1307761200"/>
    <n v="1304464914"/>
    <b v="0"/>
    <n v="20"/>
    <b v="1"/>
    <s v="music/rock"/>
    <n v="25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6000"/>
    <n v="1000"/>
    <x v="0"/>
    <s v="US"/>
    <s v="USD"/>
    <n v="1466139300"/>
    <n v="1464854398"/>
    <b v="0"/>
    <n v="19"/>
    <b v="1"/>
    <s v="music/rock"/>
    <n v="17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6000"/>
    <n v="20689"/>
    <x v="0"/>
    <s v="US"/>
    <s v="USD"/>
    <n v="1355585777"/>
    <n v="1352993777"/>
    <b v="0"/>
    <n v="209"/>
    <b v="1"/>
    <s v="music/rock"/>
    <n v="345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6000"/>
    <n v="3022"/>
    <x v="0"/>
    <s v="US"/>
    <s v="USD"/>
    <n v="1429594832"/>
    <n v="1427780432"/>
    <b v="0"/>
    <n v="38"/>
    <b v="1"/>
    <s v="music/rock"/>
    <n v="50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6000"/>
    <n v="3221"/>
    <x v="0"/>
    <s v="US"/>
    <s v="USD"/>
    <n v="1312095540"/>
    <n v="1306608888"/>
    <b v="0"/>
    <n v="24"/>
    <b v="1"/>
    <s v="music/rock"/>
    <n v="54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6000"/>
    <n v="301"/>
    <x v="0"/>
    <s v="US"/>
    <s v="USD"/>
    <n v="1350505059"/>
    <n v="1347913059"/>
    <b v="0"/>
    <n v="8"/>
    <b v="1"/>
    <s v="music/rock"/>
    <n v="5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6000"/>
    <n v="9137"/>
    <x v="0"/>
    <s v="US"/>
    <s v="USD"/>
    <n v="1405033300"/>
    <n v="1402441300"/>
    <b v="0"/>
    <n v="179"/>
    <b v="1"/>
    <s v="music/rock"/>
    <n v="15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6000"/>
    <n v="1301"/>
    <x v="0"/>
    <s v="US"/>
    <s v="USD"/>
    <n v="1406509200"/>
    <n v="1404769538"/>
    <b v="0"/>
    <n v="26"/>
    <b v="1"/>
    <s v="music/rock"/>
    <n v="22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6000"/>
    <n v="17545"/>
    <x v="0"/>
    <s v="US"/>
    <s v="USD"/>
    <n v="1429920000"/>
    <n v="1426703452"/>
    <b v="0"/>
    <n v="131"/>
    <b v="1"/>
    <s v="music/rock"/>
    <n v="292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6000"/>
    <n v="815"/>
    <x v="0"/>
    <s v="US"/>
    <s v="USD"/>
    <n v="1352860017"/>
    <n v="1348536417"/>
    <b v="0"/>
    <n v="14"/>
    <b v="1"/>
    <s v="music/rock"/>
    <n v="14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6000"/>
    <n v="15318.55"/>
    <x v="0"/>
    <s v="US"/>
    <s v="USD"/>
    <n v="1369355437"/>
    <n v="1366763437"/>
    <b v="0"/>
    <n v="174"/>
    <b v="1"/>
    <s v="music/rock"/>
    <n v="255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6000"/>
    <n v="13480.16"/>
    <x v="0"/>
    <s v="CA"/>
    <s v="CAD"/>
    <n v="1389012940"/>
    <n v="1385124940"/>
    <b v="0"/>
    <n v="191"/>
    <b v="1"/>
    <s v="music/rock"/>
    <n v="225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6000"/>
    <n v="2025"/>
    <x v="0"/>
    <s v="US"/>
    <s v="USD"/>
    <n v="1405715472"/>
    <n v="1403901072"/>
    <b v="0"/>
    <n v="38"/>
    <b v="1"/>
    <s v="music/rock"/>
    <n v="34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6000"/>
    <n v="3000"/>
    <x v="0"/>
    <s v="US"/>
    <s v="USD"/>
    <n v="1410546413"/>
    <n v="1407954413"/>
    <b v="0"/>
    <n v="22"/>
    <b v="1"/>
    <s v="music/rock"/>
    <n v="5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6000"/>
    <n v="6041.55"/>
    <x v="0"/>
    <s v="US"/>
    <s v="USD"/>
    <n v="1324014521"/>
    <n v="1318826921"/>
    <b v="0"/>
    <n v="149"/>
    <b v="1"/>
    <s v="music/rock"/>
    <n v="101"/>
    <n v="40.549999999999997"/>
    <x v="4"/>
    <s v="rock"/>
    <x v="1858"/>
    <d v="2011-12-16T05:48:41"/>
  </r>
  <r>
    <n v="1859"/>
    <s v="Queen Kwong Tour to London and Paris"/>
    <s v="Queen Kwong is going ON TOUR to London and Paris!"/>
    <n v="6000"/>
    <n v="3955"/>
    <x v="0"/>
    <s v="US"/>
    <s v="USD"/>
    <n v="1316716129"/>
    <n v="1314124129"/>
    <b v="0"/>
    <n v="56"/>
    <b v="1"/>
    <s v="music/rock"/>
    <n v="66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6000"/>
    <n v="1001"/>
    <x v="0"/>
    <s v="US"/>
    <s v="USD"/>
    <n v="1391706084"/>
    <n v="1389891684"/>
    <b v="0"/>
    <n v="19"/>
    <b v="1"/>
    <s v="music/rock"/>
    <n v="17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6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6000"/>
    <n v="1455"/>
    <x v="2"/>
    <s v="US"/>
    <s v="USD"/>
    <n v="1488958200"/>
    <n v="1484912974"/>
    <b v="0"/>
    <n v="16"/>
    <b v="0"/>
    <s v="games/mobile games"/>
    <n v="24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60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000"/>
    <n v="2788"/>
    <x v="2"/>
    <s v="US"/>
    <s v="USD"/>
    <n v="1399223500"/>
    <n v="1396631500"/>
    <b v="0"/>
    <n v="48"/>
    <b v="0"/>
    <s v="games/mobile games"/>
    <n v="46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6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6000"/>
    <n v="125"/>
    <x v="2"/>
    <s v="US"/>
    <s v="USD"/>
    <n v="1488340800"/>
    <n v="1483768497"/>
    <b v="0"/>
    <n v="2"/>
    <b v="0"/>
    <s v="games/mobile games"/>
    <n v="2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6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6000"/>
    <n v="1217"/>
    <x v="2"/>
    <s v="US"/>
    <s v="USD"/>
    <n v="1450166340"/>
    <n v="1448044925"/>
    <b v="0"/>
    <n v="17"/>
    <b v="0"/>
    <s v="games/mobile games"/>
    <n v="20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6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6000"/>
    <n v="361"/>
    <x v="2"/>
    <s v="US"/>
    <s v="USD"/>
    <n v="1454213820"/>
    <n v="1451723535"/>
    <b v="0"/>
    <n v="11"/>
    <b v="0"/>
    <s v="games/mobile games"/>
    <n v="6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000"/>
    <n v="4666"/>
    <x v="2"/>
    <s v="US"/>
    <s v="USD"/>
    <n v="1416512901"/>
    <n v="1413053301"/>
    <b v="0"/>
    <n v="95"/>
    <b v="0"/>
    <s v="games/mobile games"/>
    <n v="78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6000"/>
    <n v="212"/>
    <x v="2"/>
    <s v="US"/>
    <s v="USD"/>
    <n v="1435633602"/>
    <n v="1433041602"/>
    <b v="0"/>
    <n v="13"/>
    <b v="0"/>
    <s v="games/mobile games"/>
    <n v="4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6000"/>
    <n v="36"/>
    <x v="2"/>
    <s v="CA"/>
    <s v="CAD"/>
    <n v="1436373900"/>
    <n v="1433861210"/>
    <b v="0"/>
    <n v="2"/>
    <b v="0"/>
    <s v="games/mobile games"/>
    <n v="1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6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6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600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0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5999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875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862"/>
    <n v="1004"/>
    <x v="2"/>
    <s v="GB"/>
    <s v="GBP"/>
    <n v="1459341380"/>
    <n v="1456839380"/>
    <b v="0"/>
    <n v="24"/>
    <b v="0"/>
    <s v="games/mobile games"/>
    <n v="17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5845"/>
    <n v="3453.69"/>
    <x v="0"/>
    <s v="US"/>
    <s v="USD"/>
    <n v="1425955189"/>
    <n v="1423366789"/>
    <b v="0"/>
    <n v="70"/>
    <b v="1"/>
    <s v="music/indie rock"/>
    <n v="59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5800"/>
    <n v="3380"/>
    <x v="0"/>
    <s v="US"/>
    <s v="USD"/>
    <n v="1341964080"/>
    <n v="1339109212"/>
    <b v="0"/>
    <n v="81"/>
    <b v="1"/>
    <s v="music/indie rock"/>
    <n v="58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5800"/>
    <n v="1047"/>
    <x v="0"/>
    <s v="US"/>
    <s v="USD"/>
    <n v="1333921508"/>
    <n v="1331333108"/>
    <b v="0"/>
    <n v="32"/>
    <b v="1"/>
    <s v="music/indie rock"/>
    <n v="18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5800"/>
    <n v="1351"/>
    <x v="0"/>
    <s v="US"/>
    <s v="USD"/>
    <n v="1354017600"/>
    <n v="1350967535"/>
    <b v="0"/>
    <n v="26"/>
    <b v="1"/>
    <s v="music/indie rock"/>
    <n v="23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5600"/>
    <n v="5322"/>
    <x v="0"/>
    <s v="US"/>
    <s v="USD"/>
    <n v="1344636000"/>
    <n v="1341800110"/>
    <b v="0"/>
    <n v="105"/>
    <b v="1"/>
    <s v="music/indie rock"/>
    <n v="95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5555.55"/>
    <n v="1225"/>
    <x v="0"/>
    <s v="US"/>
    <s v="USD"/>
    <n v="1415832338"/>
    <n v="1413236738"/>
    <b v="0"/>
    <n v="29"/>
    <b v="1"/>
    <s v="music/indie rock"/>
    <n v="2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5500"/>
    <n v="3335"/>
    <x v="0"/>
    <s v="ES"/>
    <s v="EUR"/>
    <n v="1449178200"/>
    <n v="1447614732"/>
    <b v="0"/>
    <n v="8"/>
    <b v="1"/>
    <s v="music/indie rock"/>
    <n v="6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5500"/>
    <n v="4152"/>
    <x v="0"/>
    <s v="US"/>
    <s v="USD"/>
    <n v="1275368340"/>
    <n v="1272692732"/>
    <b v="0"/>
    <n v="89"/>
    <b v="1"/>
    <s v="music/indie rock"/>
    <n v="75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5500"/>
    <n v="2132"/>
    <x v="0"/>
    <s v="US"/>
    <s v="USD"/>
    <n v="1363024946"/>
    <n v="1359140546"/>
    <b v="0"/>
    <n v="44"/>
    <b v="1"/>
    <s v="music/indie rock"/>
    <n v="39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5500"/>
    <n v="17350.13"/>
    <x v="0"/>
    <s v="US"/>
    <s v="USD"/>
    <n v="1355597528"/>
    <n v="1353005528"/>
    <b v="0"/>
    <n v="246"/>
    <b v="1"/>
    <s v="music/indie rock"/>
    <n v="31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5500"/>
    <n v="10555"/>
    <x v="0"/>
    <s v="US"/>
    <s v="USD"/>
    <n v="1279778400"/>
    <n v="1275851354"/>
    <b v="0"/>
    <n v="120"/>
    <b v="1"/>
    <s v="music/indie rock"/>
    <n v="192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500"/>
    <n v="683"/>
    <x v="0"/>
    <s v="US"/>
    <s v="USD"/>
    <n v="1307459881"/>
    <n v="1304867881"/>
    <b v="0"/>
    <n v="26"/>
    <b v="1"/>
    <s v="music/indie rock"/>
    <n v="12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5500"/>
    <n v="2600"/>
    <x v="0"/>
    <s v="US"/>
    <s v="USD"/>
    <n v="1302926340"/>
    <n v="1301524585"/>
    <b v="0"/>
    <n v="45"/>
    <b v="1"/>
    <s v="music/indie rock"/>
    <n v="47"/>
    <n v="57.78"/>
    <x v="4"/>
    <s v="indie rock"/>
    <x v="1893"/>
    <d v="2011-04-16T03:59:00"/>
  </r>
  <r>
    <n v="1894"/>
    <s v="Help me release my first 3 song EP!!"/>
    <s v="Im trying to raise $1000 for a 3 song EP in a studio!"/>
    <n v="5500"/>
    <n v="1145"/>
    <x v="0"/>
    <s v="US"/>
    <s v="USD"/>
    <n v="1329082983"/>
    <n v="1326404583"/>
    <b v="0"/>
    <n v="20"/>
    <b v="1"/>
    <s v="music/indie rock"/>
    <n v="21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5500"/>
    <n v="9228"/>
    <x v="0"/>
    <s v="US"/>
    <s v="USD"/>
    <n v="1445363722"/>
    <n v="1442771722"/>
    <b v="0"/>
    <n v="47"/>
    <b v="1"/>
    <s v="music/indie rock"/>
    <n v="168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5500"/>
    <n v="559"/>
    <x v="0"/>
    <s v="US"/>
    <s v="USD"/>
    <n v="1334250165"/>
    <n v="1331658165"/>
    <b v="0"/>
    <n v="13"/>
    <b v="1"/>
    <s v="music/indie rock"/>
    <n v="10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5500"/>
    <n v="6506"/>
    <x v="0"/>
    <s v="US"/>
    <s v="USD"/>
    <n v="1393966800"/>
    <n v="1392040806"/>
    <b v="0"/>
    <n v="183"/>
    <b v="1"/>
    <s v="music/indie rock"/>
    <n v="118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5500"/>
    <n v="1445"/>
    <x v="0"/>
    <s v="US"/>
    <s v="USD"/>
    <n v="1454349600"/>
    <n v="1451277473"/>
    <b v="0"/>
    <n v="21"/>
    <b v="1"/>
    <s v="music/indie rock"/>
    <n v="26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5500"/>
    <n v="1200"/>
    <x v="0"/>
    <s v="US"/>
    <s v="USD"/>
    <n v="1427319366"/>
    <n v="1424730966"/>
    <b v="0"/>
    <n v="42"/>
    <b v="1"/>
    <s v="music/indie rock"/>
    <n v="22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5500"/>
    <n v="2734.11"/>
    <x v="0"/>
    <s v="US"/>
    <s v="USD"/>
    <n v="1349517540"/>
    <n v="1347137731"/>
    <b v="0"/>
    <n v="54"/>
    <b v="1"/>
    <s v="music/indie rock"/>
    <n v="50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5500"/>
    <n v="2670"/>
    <x v="2"/>
    <s v="GB"/>
    <s v="GBP"/>
    <n v="1432299600"/>
    <n v="1429707729"/>
    <b v="0"/>
    <n v="25"/>
    <b v="0"/>
    <s v="technology/gadgets"/>
    <n v="49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5500"/>
    <n v="12"/>
    <x v="2"/>
    <s v="NL"/>
    <s v="EUR"/>
    <n v="1425495447"/>
    <n v="1422903447"/>
    <b v="0"/>
    <n v="3"/>
    <b v="0"/>
    <s v="technology/gadgets"/>
    <n v="0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5500"/>
    <n v="1398"/>
    <x v="2"/>
    <s v="US"/>
    <s v="USD"/>
    <n v="1485541791"/>
    <n v="1480357791"/>
    <b v="0"/>
    <n v="41"/>
    <b v="0"/>
    <s v="technology/gadgets"/>
    <n v="25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500"/>
    <n v="50"/>
    <x v="2"/>
    <s v="US"/>
    <s v="USD"/>
    <n v="1451752021"/>
    <n v="1447864021"/>
    <b v="0"/>
    <n v="2"/>
    <b v="0"/>
    <s v="technology/gadgets"/>
    <n v="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5500"/>
    <n v="42"/>
    <x v="2"/>
    <s v="US"/>
    <s v="USD"/>
    <n v="1410127994"/>
    <n v="1407535994"/>
    <b v="0"/>
    <n v="4"/>
    <b v="0"/>
    <s v="technology/gadgets"/>
    <n v="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500"/>
    <n v="21380"/>
    <x v="2"/>
    <s v="US"/>
    <s v="USD"/>
    <n v="1466697983"/>
    <n v="1464105983"/>
    <b v="0"/>
    <n v="99"/>
    <b v="0"/>
    <s v="technology/gadgets"/>
    <n v="389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5500"/>
    <n v="85"/>
    <x v="2"/>
    <s v="US"/>
    <s v="USD"/>
    <n v="1400853925"/>
    <n v="1399557925"/>
    <b v="0"/>
    <n v="4"/>
    <b v="0"/>
    <s v="technology/gadgets"/>
    <n v="2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5500"/>
    <n v="433"/>
    <x v="2"/>
    <s v="US"/>
    <s v="USD"/>
    <n v="1483048900"/>
    <n v="1480456900"/>
    <b v="0"/>
    <n v="4"/>
    <b v="0"/>
    <s v="technology/gadgets"/>
    <n v="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5500"/>
    <n v="4939"/>
    <x v="2"/>
    <s v="US"/>
    <s v="USD"/>
    <n v="1414059479"/>
    <n v="1411467479"/>
    <b v="0"/>
    <n v="38"/>
    <b v="0"/>
    <s v="technology/gadgets"/>
    <n v="90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5500"/>
    <n v="33486"/>
    <x v="2"/>
    <s v="NL"/>
    <s v="EUR"/>
    <n v="1446331500"/>
    <n v="1442531217"/>
    <b v="0"/>
    <n v="285"/>
    <b v="0"/>
    <s v="technology/gadgets"/>
    <n v="60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5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500"/>
    <n v="2965"/>
    <x v="2"/>
    <s v="US"/>
    <s v="USD"/>
    <n v="1433395560"/>
    <n v="1430803560"/>
    <b v="0"/>
    <n v="42"/>
    <b v="0"/>
    <s v="technology/gadgets"/>
    <n v="54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5500"/>
    <n v="637"/>
    <x v="2"/>
    <s v="GB"/>
    <s v="GBP"/>
    <n v="1412770578"/>
    <n v="1410178578"/>
    <b v="0"/>
    <n v="26"/>
    <b v="0"/>
    <s v="technology/gadgets"/>
    <n v="1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5500"/>
    <n v="60"/>
    <x v="2"/>
    <s v="US"/>
    <s v="USD"/>
    <n v="1414814340"/>
    <n v="1413519073"/>
    <b v="0"/>
    <n v="2"/>
    <b v="0"/>
    <s v="technology/gadgets"/>
    <n v="1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500"/>
    <n v="8"/>
    <x v="2"/>
    <s v="US"/>
    <s v="USD"/>
    <n v="1409620222"/>
    <n v="1407892222"/>
    <b v="0"/>
    <n v="4"/>
    <b v="0"/>
    <s v="technology/gadgets"/>
    <n v="0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5500"/>
    <n v="102"/>
    <x v="2"/>
    <s v="US"/>
    <s v="USD"/>
    <n v="1478542375"/>
    <n v="1476378775"/>
    <b v="0"/>
    <n v="6"/>
    <b v="0"/>
    <s v="technology/gadgets"/>
    <n v="2"/>
    <n v="17"/>
    <x v="2"/>
    <s v="gadgets"/>
    <x v="1916"/>
    <d v="2016-11-07T18:12:55"/>
  </r>
  <r>
    <n v="1917"/>
    <s v="Chronovisor:The MOST innovative watch for night time reading"/>
    <s v="Let's build a legendary brand altogether"/>
    <n v="5500"/>
    <n v="205025"/>
    <x v="2"/>
    <s v="HK"/>
    <s v="HKD"/>
    <n v="1486708133"/>
    <n v="1484116133"/>
    <b v="0"/>
    <n v="70"/>
    <b v="0"/>
    <s v="technology/gadgets"/>
    <n v="3728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5500"/>
    <n v="260"/>
    <x v="2"/>
    <s v="US"/>
    <s v="USD"/>
    <n v="1407869851"/>
    <n v="1404845851"/>
    <b v="0"/>
    <n v="9"/>
    <b v="0"/>
    <s v="technology/gadgets"/>
    <n v="5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500"/>
    <n v="237"/>
    <x v="2"/>
    <s v="US"/>
    <s v="USD"/>
    <n v="1432069249"/>
    <n v="1429477249"/>
    <b v="0"/>
    <n v="8"/>
    <b v="0"/>
    <s v="technology/gadgets"/>
    <n v="4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5500"/>
    <n v="4303"/>
    <x v="2"/>
    <s v="GB"/>
    <s v="GBP"/>
    <n v="1445468400"/>
    <n v="1443042061"/>
    <b v="0"/>
    <n v="105"/>
    <b v="0"/>
    <s v="technology/gadgets"/>
    <n v="78"/>
    <n v="40.98"/>
    <x v="2"/>
    <s v="gadgets"/>
    <x v="1920"/>
    <d v="2015-10-21T23:00:00"/>
  </r>
  <r>
    <n v="1921"/>
    <s v="The Fine Spirits are making an album!"/>
    <s v="The Fine Spirits are making an album, but we need your help!"/>
    <n v="5500"/>
    <n v="2052"/>
    <x v="0"/>
    <s v="US"/>
    <s v="USD"/>
    <n v="1342243143"/>
    <n v="1339651143"/>
    <b v="0"/>
    <n v="38"/>
    <b v="1"/>
    <s v="music/indie rock"/>
    <n v="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5494"/>
    <n v="2311"/>
    <x v="0"/>
    <s v="US"/>
    <s v="USD"/>
    <n v="1386828507"/>
    <n v="1384236507"/>
    <b v="0"/>
    <n v="64"/>
    <b v="1"/>
    <s v="music/indie rock"/>
    <n v="42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5400"/>
    <n v="301"/>
    <x v="0"/>
    <s v="US"/>
    <s v="USD"/>
    <n v="1317099540"/>
    <n v="1313612532"/>
    <b v="0"/>
    <n v="13"/>
    <b v="1"/>
    <s v="music/indie rock"/>
    <n v="6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5400"/>
    <n v="3432"/>
    <x v="0"/>
    <s v="US"/>
    <s v="USD"/>
    <n v="1389814380"/>
    <n v="1387390555"/>
    <b v="0"/>
    <n v="33"/>
    <b v="1"/>
    <s v="music/indie rock"/>
    <n v="6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5250"/>
    <n v="1655"/>
    <x v="0"/>
    <s v="US"/>
    <s v="USD"/>
    <n v="1381449600"/>
    <n v="1379540288"/>
    <b v="0"/>
    <n v="52"/>
    <b v="1"/>
    <s v="music/indie rock"/>
    <n v="32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5250"/>
    <n v="2930.69"/>
    <x v="0"/>
    <s v="US"/>
    <s v="USD"/>
    <n v="1288657560"/>
    <n v="1286319256"/>
    <b v="0"/>
    <n v="107"/>
    <b v="1"/>
    <s v="music/indie rock"/>
    <n v="56"/>
    <n v="27.39"/>
    <x v="4"/>
    <s v="indie rock"/>
    <x v="1926"/>
    <d v="2010-11-02T00:26:00"/>
  </r>
  <r>
    <n v="1927"/>
    <s v="GBS Detroit Presents Hampshire"/>
    <s v="Hampshire is headed to GBS Detroit."/>
    <n v="5200"/>
    <n v="620"/>
    <x v="0"/>
    <s v="US"/>
    <s v="USD"/>
    <n v="1331182740"/>
    <n v="1329856839"/>
    <b v="0"/>
    <n v="11"/>
    <b v="1"/>
    <s v="music/indie rock"/>
    <n v="12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5105"/>
    <n v="2630"/>
    <x v="0"/>
    <s v="US"/>
    <s v="USD"/>
    <n v="1367940794"/>
    <n v="1365348794"/>
    <b v="0"/>
    <n v="34"/>
    <b v="1"/>
    <s v="music/indie rock"/>
    <n v="52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5050"/>
    <n v="3210"/>
    <x v="0"/>
    <s v="US"/>
    <s v="USD"/>
    <n v="1309825866"/>
    <n v="1306197066"/>
    <b v="0"/>
    <n v="75"/>
    <b v="1"/>
    <s v="music/indie rock"/>
    <n v="64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5000"/>
    <n v="1270"/>
    <x v="0"/>
    <s v="US"/>
    <s v="USD"/>
    <n v="1373203482"/>
    <n v="1368019482"/>
    <b v="0"/>
    <n v="26"/>
    <b v="1"/>
    <s v="music/indie rock"/>
    <n v="25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5000"/>
    <n v="2412.02"/>
    <x v="0"/>
    <s v="US"/>
    <s v="USD"/>
    <n v="1337657400"/>
    <n v="1336512309"/>
    <b v="0"/>
    <n v="50"/>
    <b v="1"/>
    <s v="music/indie rock"/>
    <n v="48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000"/>
    <n v="5617"/>
    <x v="0"/>
    <s v="US"/>
    <s v="USD"/>
    <n v="1327433173"/>
    <n v="1325618773"/>
    <b v="0"/>
    <n v="80"/>
    <b v="1"/>
    <s v="music/indie rock"/>
    <n v="112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5000"/>
    <n v="10346"/>
    <x v="0"/>
    <s v="US"/>
    <s v="USD"/>
    <n v="1411787307"/>
    <n v="1409195307"/>
    <b v="0"/>
    <n v="110"/>
    <b v="1"/>
    <s v="music/indie rock"/>
    <n v="207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5000"/>
    <n v="2710"/>
    <x v="0"/>
    <s v="US"/>
    <s v="USD"/>
    <n v="1403326740"/>
    <n v="1400106171"/>
    <b v="0"/>
    <n v="50"/>
    <b v="1"/>
    <s v="music/indie rock"/>
    <n v="5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5000"/>
    <n v="8739.01"/>
    <x v="0"/>
    <s v="US"/>
    <s v="USD"/>
    <n v="1323151140"/>
    <n v="1320528070"/>
    <b v="0"/>
    <n v="145"/>
    <b v="1"/>
    <s v="music/indie rock"/>
    <n v="175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5000"/>
    <n v="1123.47"/>
    <x v="0"/>
    <s v="US"/>
    <s v="USD"/>
    <n v="1339732740"/>
    <n v="1338346281"/>
    <b v="0"/>
    <n v="29"/>
    <b v="1"/>
    <s v="music/indie rock"/>
    <n v="22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5000"/>
    <n v="17390"/>
    <x v="0"/>
    <s v="US"/>
    <s v="USD"/>
    <n v="1372741200"/>
    <n v="1370067231"/>
    <b v="0"/>
    <n v="114"/>
    <b v="1"/>
    <s v="music/indie rock"/>
    <n v="348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5000"/>
    <n v="11070"/>
    <x v="0"/>
    <s v="US"/>
    <s v="USD"/>
    <n v="1362955108"/>
    <n v="1360366708"/>
    <b v="0"/>
    <n v="96"/>
    <b v="1"/>
    <s v="music/indie rock"/>
    <n v="22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5000"/>
    <n v="1111"/>
    <x v="0"/>
    <s v="US"/>
    <s v="USD"/>
    <n v="1308110340"/>
    <n v="1304770233"/>
    <b v="0"/>
    <n v="31"/>
    <b v="1"/>
    <s v="music/indie rock"/>
    <n v="22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5000"/>
    <n v="315295.89"/>
    <x v="0"/>
    <s v="US"/>
    <s v="USD"/>
    <n v="1400137131"/>
    <n v="1397545131"/>
    <b v="1"/>
    <n v="4883"/>
    <b v="1"/>
    <s v="technology/hardware"/>
    <n v="630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5000"/>
    <n v="8306.42"/>
    <x v="0"/>
    <s v="US"/>
    <s v="USD"/>
    <n v="1309809140"/>
    <n v="1302033140"/>
    <b v="1"/>
    <n v="95"/>
    <b v="1"/>
    <s v="technology/hardware"/>
    <n v="166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5000"/>
    <n v="170525"/>
    <x v="0"/>
    <s v="US"/>
    <s v="USD"/>
    <n v="1470896916"/>
    <n v="1467008916"/>
    <b v="1"/>
    <n v="2478"/>
    <b v="1"/>
    <s v="technology/hardware"/>
    <n v="3411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5000"/>
    <n v="315222.2"/>
    <x v="0"/>
    <s v="US"/>
    <s v="USD"/>
    <n v="1398952890"/>
    <n v="1396360890"/>
    <b v="1"/>
    <n v="1789"/>
    <b v="1"/>
    <s v="technology/hardware"/>
    <n v="6304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5000"/>
    <n v="348018"/>
    <x v="0"/>
    <s v="ES"/>
    <s v="EUR"/>
    <n v="1436680958"/>
    <n v="1433224958"/>
    <b v="1"/>
    <n v="680"/>
    <b v="1"/>
    <s v="technology/hardware"/>
    <n v="6960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5000"/>
    <n v="11231"/>
    <x v="0"/>
    <s v="US"/>
    <s v="USD"/>
    <n v="1397961361"/>
    <n v="1392780961"/>
    <b v="1"/>
    <n v="70"/>
    <b v="1"/>
    <s v="technology/hardware"/>
    <n v="225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5000"/>
    <n v="805.07"/>
    <x v="0"/>
    <s v="US"/>
    <s v="USD"/>
    <n v="1258955940"/>
    <n v="1255730520"/>
    <b v="1"/>
    <n v="23"/>
    <b v="1"/>
    <s v="technology/hardware"/>
    <n v="16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5000"/>
    <n v="800211"/>
    <x v="0"/>
    <s v="US"/>
    <s v="USD"/>
    <n v="1465232520"/>
    <n v="1460557809"/>
    <b v="1"/>
    <n v="4245"/>
    <b v="1"/>
    <s v="technology/hardware"/>
    <n v="16004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"/>
    <n v="53001.3"/>
    <x v="0"/>
    <s v="GB"/>
    <s v="GBP"/>
    <n v="1404986951"/>
    <n v="1402394951"/>
    <b v="1"/>
    <n v="943"/>
    <b v="1"/>
    <s v="technology/hardware"/>
    <n v="1060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5000"/>
    <n v="96248.960000000006"/>
    <x v="0"/>
    <s v="US"/>
    <s v="USD"/>
    <n v="1303446073"/>
    <n v="1300767673"/>
    <b v="1"/>
    <n v="1876"/>
    <b v="1"/>
    <s v="technology/hardware"/>
    <n v="1925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"/>
    <n v="106222"/>
    <x v="0"/>
    <s v="US"/>
    <s v="USD"/>
    <n v="1478516737"/>
    <n v="1475921137"/>
    <b v="1"/>
    <n v="834"/>
    <b v="1"/>
    <s v="technology/hardware"/>
    <n v="2124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5000"/>
    <n v="69465.33"/>
    <x v="0"/>
    <s v="CA"/>
    <s v="CAD"/>
    <n v="1381934015"/>
    <n v="1378737215"/>
    <b v="1"/>
    <n v="682"/>
    <b v="1"/>
    <s v="technology/hardware"/>
    <n v="1389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5000"/>
    <n v="33892"/>
    <x v="0"/>
    <s v="US"/>
    <s v="USD"/>
    <n v="1330657200"/>
    <n v="1328158065"/>
    <b v="1"/>
    <n v="147"/>
    <b v="1"/>
    <s v="technology/hardware"/>
    <n v="678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"/>
    <n v="349474"/>
    <x v="0"/>
    <s v="US"/>
    <s v="USD"/>
    <n v="1457758800"/>
    <n v="1453730176"/>
    <b v="1"/>
    <n v="415"/>
    <b v="1"/>
    <s v="technology/hardware"/>
    <n v="698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5000"/>
    <n v="167410.01999999999"/>
    <x v="0"/>
    <s v="US"/>
    <s v="USD"/>
    <n v="1337799600"/>
    <n v="1334989881"/>
    <b v="1"/>
    <n v="290"/>
    <b v="1"/>
    <s v="technology/hardware"/>
    <n v="3348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5000"/>
    <n v="176420"/>
    <x v="0"/>
    <s v="US"/>
    <s v="USD"/>
    <n v="1429391405"/>
    <n v="1425507005"/>
    <b v="1"/>
    <n v="365"/>
    <b v="1"/>
    <s v="technology/hardware"/>
    <n v="3528"/>
    <n v="483.34"/>
    <x v="2"/>
    <s v="hardware"/>
    <x v="1956"/>
    <d v="2015-04-18T21:10:05"/>
  </r>
  <r>
    <n v="1957"/>
    <s v="freeSoC and freeSoC Mini"/>
    <s v="An open hardware platform for the best microcontroller in the world."/>
    <n v="5000"/>
    <n v="50251.41"/>
    <x v="0"/>
    <s v="US"/>
    <s v="USD"/>
    <n v="1351304513"/>
    <n v="1348712513"/>
    <b v="1"/>
    <n v="660"/>
    <b v="1"/>
    <s v="technology/hardware"/>
    <n v="1005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5000"/>
    <n v="100490.02"/>
    <x v="0"/>
    <s v="US"/>
    <s v="USD"/>
    <n v="1364078561"/>
    <n v="1361490161"/>
    <b v="1"/>
    <n v="1356"/>
    <b v="1"/>
    <s v="technology/hardware"/>
    <n v="2010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5000"/>
    <n v="15673.44"/>
    <x v="0"/>
    <s v="US"/>
    <s v="USD"/>
    <n v="1412121600"/>
    <n v="1408565860"/>
    <b v="1"/>
    <n v="424"/>
    <b v="1"/>
    <s v="technology/hardware"/>
    <n v="313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5000"/>
    <n v="82532"/>
    <x v="0"/>
    <s v="SE"/>
    <s v="SEK"/>
    <n v="1419151341"/>
    <n v="1416559341"/>
    <b v="1"/>
    <n v="33"/>
    <b v="1"/>
    <s v="technology/hardware"/>
    <n v="1651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5000"/>
    <n v="110538.12"/>
    <x v="0"/>
    <s v="US"/>
    <s v="USD"/>
    <n v="1349495940"/>
    <n v="1346042417"/>
    <b v="1"/>
    <n v="1633"/>
    <b v="1"/>
    <s v="technology/hardware"/>
    <n v="2211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5000"/>
    <n v="19292.5"/>
    <x v="0"/>
    <s v="US"/>
    <s v="USD"/>
    <n v="1400006636"/>
    <n v="1397414636"/>
    <b v="1"/>
    <n v="306"/>
    <b v="1"/>
    <s v="technology/hardware"/>
    <n v="386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5000"/>
    <n v="24108"/>
    <x v="0"/>
    <s v="GB"/>
    <s v="GBP"/>
    <n v="1410862734"/>
    <n v="1407838734"/>
    <b v="1"/>
    <n v="205"/>
    <b v="1"/>
    <s v="technology/hardware"/>
    <n v="482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5000"/>
    <n v="231543.12"/>
    <x v="0"/>
    <s v="IT"/>
    <s v="EUR"/>
    <n v="1461306772"/>
    <n v="1458714772"/>
    <b v="1"/>
    <n v="1281"/>
    <b v="1"/>
    <s v="technology/hardware"/>
    <n v="4631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5000"/>
    <n v="206743.09"/>
    <x v="0"/>
    <s v="US"/>
    <s v="USD"/>
    <n v="1408021098"/>
    <n v="1405429098"/>
    <b v="1"/>
    <n v="1513"/>
    <b v="1"/>
    <s v="technology/hardware"/>
    <n v="4135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5000"/>
    <n v="74026"/>
    <x v="0"/>
    <s v="US"/>
    <s v="USD"/>
    <n v="1398959729"/>
    <n v="1396367729"/>
    <b v="1"/>
    <n v="405"/>
    <b v="1"/>
    <s v="technology/hardware"/>
    <n v="1481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"/>
    <n v="142483"/>
    <x v="0"/>
    <s v="US"/>
    <s v="USD"/>
    <n v="1480777515"/>
    <n v="1478095515"/>
    <b v="1"/>
    <n v="510"/>
    <b v="1"/>
    <s v="technology/hardware"/>
    <n v="2850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5000"/>
    <n v="115816"/>
    <x v="0"/>
    <s v="GB"/>
    <s v="GBP"/>
    <n v="1470423668"/>
    <n v="1467831668"/>
    <b v="1"/>
    <n v="1887"/>
    <b v="1"/>
    <s v="technology/hardware"/>
    <n v="2316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5000"/>
    <n v="1052110.8700000001"/>
    <x v="0"/>
    <s v="US"/>
    <s v="USD"/>
    <n v="1384488000"/>
    <n v="1381752061"/>
    <b v="1"/>
    <n v="3863"/>
    <b v="1"/>
    <s v="technology/hardware"/>
    <n v="21042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5000"/>
    <n v="16862"/>
    <x v="0"/>
    <s v="US"/>
    <s v="USD"/>
    <n v="1353201444"/>
    <n v="1350605844"/>
    <b v="1"/>
    <n v="238"/>
    <b v="1"/>
    <s v="technology/hardware"/>
    <n v="337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5000"/>
    <n v="508525.01"/>
    <x v="0"/>
    <s v="US"/>
    <s v="USD"/>
    <n v="1470466800"/>
    <n v="1467134464"/>
    <b v="1"/>
    <n v="2051"/>
    <b v="1"/>
    <s v="technology/hardware"/>
    <n v="10171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5000"/>
    <n v="75099.199999999997"/>
    <x v="0"/>
    <s v="GB"/>
    <s v="GBP"/>
    <n v="1376899269"/>
    <n v="1371715269"/>
    <b v="1"/>
    <n v="402"/>
    <b v="1"/>
    <s v="technology/hardware"/>
    <n v="1502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5000"/>
    <n v="33393.339999999997"/>
    <x v="0"/>
    <s v="US"/>
    <s v="USD"/>
    <n v="1362938851"/>
    <n v="1360346851"/>
    <b v="1"/>
    <n v="253"/>
    <b v="1"/>
    <s v="technology/hardware"/>
    <n v="668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5000"/>
    <n v="13864"/>
    <x v="0"/>
    <s v="GB"/>
    <s v="GBP"/>
    <n v="1373751325"/>
    <n v="1371159325"/>
    <b v="1"/>
    <n v="473"/>
    <b v="1"/>
    <s v="technology/hardware"/>
    <n v="27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"/>
    <n v="201165"/>
    <x v="0"/>
    <s v="US"/>
    <s v="USD"/>
    <n v="1450511940"/>
    <n v="1446527540"/>
    <b v="1"/>
    <n v="821"/>
    <b v="1"/>
    <s v="technology/hardware"/>
    <n v="4023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"/>
    <n v="513422.57"/>
    <x v="0"/>
    <s v="US"/>
    <s v="USD"/>
    <n v="1339484400"/>
    <n v="1336627492"/>
    <b v="1"/>
    <n v="388"/>
    <b v="1"/>
    <s v="technology/hardware"/>
    <n v="10268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5000"/>
    <n v="229802.31"/>
    <x v="0"/>
    <s v="US"/>
    <s v="USD"/>
    <n v="1447909140"/>
    <n v="1444734146"/>
    <b v="1"/>
    <n v="813"/>
    <b v="1"/>
    <s v="technology/hardware"/>
    <n v="4596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"/>
    <n v="177412.01"/>
    <x v="0"/>
    <s v="DE"/>
    <s v="EUR"/>
    <n v="1459684862"/>
    <n v="1456232462"/>
    <b v="1"/>
    <n v="1945"/>
    <b v="1"/>
    <s v="technology/hardware"/>
    <n v="3548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5000"/>
    <n v="381"/>
    <x v="2"/>
    <s v="CA"/>
    <s v="CAD"/>
    <n v="1404926665"/>
    <n v="1402334665"/>
    <b v="0"/>
    <n v="12"/>
    <b v="0"/>
    <s v="photography/people"/>
    <n v="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5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5000"/>
    <n v="1419"/>
    <x v="2"/>
    <s v="US"/>
    <s v="USD"/>
    <n v="1472799600"/>
    <n v="1470874618"/>
    <b v="0"/>
    <n v="16"/>
    <b v="0"/>
    <s v="photography/people"/>
    <n v="28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5000"/>
    <n v="3172"/>
    <x v="2"/>
    <s v="US"/>
    <s v="USD"/>
    <n v="1417377481"/>
    <n v="1412189881"/>
    <b v="0"/>
    <n v="7"/>
    <b v="0"/>
    <s v="photography/people"/>
    <n v="63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5000"/>
    <n v="51"/>
    <x v="2"/>
    <s v="GB"/>
    <s v="GBP"/>
    <n v="1470178800"/>
    <n v="1467650771"/>
    <b v="0"/>
    <n v="4"/>
    <b v="0"/>
    <s v="photography/people"/>
    <n v="1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5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000"/>
    <n v="2336"/>
    <x v="2"/>
    <s v="GB"/>
    <s v="GBP"/>
    <n v="1425223276"/>
    <n v="1422631276"/>
    <b v="0"/>
    <n v="28"/>
    <b v="0"/>
    <s v="photography/people"/>
    <n v="47"/>
    <n v="83.43"/>
    <x v="8"/>
    <s v="people"/>
    <x v="1987"/>
    <d v="2015-03-01T15:21:16"/>
  </r>
  <r>
    <n v="1988"/>
    <s v="Phillip Michael Photography"/>
    <s v="Expressing art in an image!"/>
    <n v="5000"/>
    <n v="25"/>
    <x v="2"/>
    <s v="US"/>
    <s v="USD"/>
    <n v="1440094742"/>
    <n v="1437502742"/>
    <b v="0"/>
    <n v="1"/>
    <b v="0"/>
    <s v="photography/people"/>
    <n v="1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5000"/>
    <n v="509"/>
    <x v="2"/>
    <s v="US"/>
    <s v="USD"/>
    <n v="1455338532"/>
    <n v="1454042532"/>
    <b v="0"/>
    <n v="5"/>
    <b v="0"/>
    <s v="photography/people"/>
    <n v="10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5000"/>
    <n v="140"/>
    <x v="2"/>
    <s v="US"/>
    <s v="USD"/>
    <n v="1435958786"/>
    <n v="1434144386"/>
    <b v="0"/>
    <n v="3"/>
    <b v="0"/>
    <s v="photography/people"/>
    <n v="3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50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5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50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5000"/>
    <n v="78"/>
    <x v="2"/>
    <s v="CA"/>
    <s v="CAD"/>
    <n v="1437082736"/>
    <n v="1435354736"/>
    <b v="0"/>
    <n v="3"/>
    <b v="0"/>
    <s v="photography/people"/>
    <n v="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50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50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5000"/>
    <n v="655"/>
    <x v="2"/>
    <s v="US"/>
    <s v="USD"/>
    <n v="1406861438"/>
    <n v="1402973438"/>
    <b v="0"/>
    <n v="3"/>
    <b v="0"/>
    <s v="photography/people"/>
    <n v="13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5000"/>
    <n v="236"/>
    <x v="2"/>
    <s v="GB"/>
    <s v="GBP"/>
    <n v="1415882108"/>
    <n v="1413286508"/>
    <b v="0"/>
    <n v="7"/>
    <b v="0"/>
    <s v="photography/people"/>
    <n v="5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000"/>
    <n v="210171"/>
    <x v="0"/>
    <s v="DE"/>
    <s v="EUR"/>
    <n v="1434139200"/>
    <n v="1431406916"/>
    <b v="1"/>
    <n v="1637"/>
    <b v="1"/>
    <s v="technology/hardware"/>
    <n v="4203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"/>
    <n v="108397.11"/>
    <x v="0"/>
    <s v="US"/>
    <s v="USD"/>
    <n v="1485191143"/>
    <n v="1482599143"/>
    <b v="1"/>
    <n v="1375"/>
    <b v="1"/>
    <s v="technology/hardware"/>
    <n v="2168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0"/>
    <n v="1560"/>
    <x v="0"/>
    <s v="US"/>
    <s v="USD"/>
    <n v="1278111600"/>
    <n v="1276830052"/>
    <b v="1"/>
    <n v="17"/>
    <b v="1"/>
    <s v="technology/hardware"/>
    <n v="31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"/>
    <n v="117210.24000000001"/>
    <x v="0"/>
    <s v="US"/>
    <s v="USD"/>
    <n v="1405002663"/>
    <n v="1402410663"/>
    <b v="1"/>
    <n v="354"/>
    <b v="1"/>
    <s v="technology/hardware"/>
    <n v="234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5000"/>
    <n v="37104.03"/>
    <x v="0"/>
    <s v="US"/>
    <s v="USD"/>
    <n v="1381895940"/>
    <n v="1379532618"/>
    <b v="1"/>
    <n v="191"/>
    <b v="1"/>
    <s v="technology/hardware"/>
    <n v="742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"/>
    <n v="123920"/>
    <x v="0"/>
    <s v="US"/>
    <s v="USD"/>
    <n v="1417611645"/>
    <n v="1414584045"/>
    <b v="1"/>
    <n v="303"/>
    <b v="1"/>
    <s v="technology/hardware"/>
    <n v="247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5000"/>
    <n v="11570.92"/>
    <x v="0"/>
    <s v="US"/>
    <s v="USD"/>
    <n v="1282622400"/>
    <n v="1276891586"/>
    <b v="1"/>
    <n v="137"/>
    <b v="1"/>
    <s v="technology/hardware"/>
    <n v="231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5000"/>
    <n v="1839"/>
    <x v="0"/>
    <s v="US"/>
    <s v="USD"/>
    <n v="1316442622"/>
    <n v="1312641022"/>
    <b v="1"/>
    <n v="41"/>
    <b v="1"/>
    <s v="technology/hardware"/>
    <n v="3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"/>
    <n v="152579"/>
    <x v="0"/>
    <s v="DE"/>
    <s v="EUR"/>
    <n v="1479890743"/>
    <n v="1476776743"/>
    <b v="1"/>
    <n v="398"/>
    <b v="1"/>
    <s v="technology/hardware"/>
    <n v="3052"/>
    <n v="383.36"/>
    <x v="2"/>
    <s v="hardware"/>
    <x v="2009"/>
    <d v="2016-11-23T08:45:43"/>
  </r>
  <r>
    <n v="2010"/>
    <s v="Weighitz: Weigh Smarter"/>
    <s v="Weighitz are miniature smart scales designed to weigh anything in the home."/>
    <n v="5000"/>
    <n v="96015.9"/>
    <x v="0"/>
    <s v="US"/>
    <s v="USD"/>
    <n v="1471564491"/>
    <n v="1468972491"/>
    <b v="1"/>
    <n v="1737"/>
    <b v="1"/>
    <s v="technology/hardware"/>
    <n v="19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"/>
    <n v="409782"/>
    <x v="0"/>
    <s v="AT"/>
    <s v="EUR"/>
    <n v="1452553200"/>
    <n v="1449650173"/>
    <b v="1"/>
    <n v="971"/>
    <b v="1"/>
    <s v="technology/hardware"/>
    <n v="8196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5000"/>
    <n v="791862"/>
    <x v="0"/>
    <s v="US"/>
    <s v="USD"/>
    <n v="1468019014"/>
    <n v="1462835014"/>
    <b v="1"/>
    <n v="4562"/>
    <b v="1"/>
    <s v="technology/hardware"/>
    <n v="15837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5000"/>
    <n v="2344134.67"/>
    <x v="0"/>
    <s v="US"/>
    <s v="USD"/>
    <n v="1364184539"/>
    <n v="1361250539"/>
    <b v="1"/>
    <n v="26457"/>
    <b v="1"/>
    <s v="technology/hardware"/>
    <n v="46883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5000"/>
    <n v="8136.01"/>
    <x v="0"/>
    <s v="US"/>
    <s v="USD"/>
    <n v="1315602163"/>
    <n v="1313010163"/>
    <b v="1"/>
    <n v="162"/>
    <b v="1"/>
    <s v="technology/hardware"/>
    <n v="16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5000"/>
    <n v="92154.22"/>
    <x v="0"/>
    <s v="US"/>
    <s v="USD"/>
    <n v="1362863299"/>
    <n v="1360271299"/>
    <b v="1"/>
    <n v="479"/>
    <b v="1"/>
    <s v="technology/hardware"/>
    <n v="1843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5000"/>
    <n v="31275.599999999999"/>
    <x v="0"/>
    <s v="US"/>
    <s v="USD"/>
    <n v="1332561600"/>
    <n v="1329873755"/>
    <b v="1"/>
    <n v="426"/>
    <b v="1"/>
    <s v="technology/hardware"/>
    <n v="626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5000"/>
    <n v="66458.23"/>
    <x v="0"/>
    <s v="IE"/>
    <s v="EUR"/>
    <n v="1439455609"/>
    <n v="1436863609"/>
    <b v="1"/>
    <n v="450"/>
    <b v="1"/>
    <s v="technology/hardware"/>
    <n v="1329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5000"/>
    <n v="193963.9"/>
    <x v="0"/>
    <s v="US"/>
    <s v="USD"/>
    <n v="1474563621"/>
    <n v="1471971621"/>
    <b v="1"/>
    <n v="1780"/>
    <b v="1"/>
    <s v="technology/hardware"/>
    <n v="3879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5000"/>
    <n v="2885"/>
    <x v="0"/>
    <s v="US"/>
    <s v="USD"/>
    <n v="1400108640"/>
    <n v="1396923624"/>
    <b v="1"/>
    <n v="122"/>
    <b v="1"/>
    <s v="technology/hardware"/>
    <n v="58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5000"/>
    <n v="125137"/>
    <x v="0"/>
    <s v="US"/>
    <s v="USD"/>
    <n v="1465652372"/>
    <n v="1463060372"/>
    <b v="1"/>
    <n v="325"/>
    <b v="1"/>
    <s v="technology/hardware"/>
    <n v="2503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5000"/>
    <n v="161459"/>
    <x v="0"/>
    <s v="US"/>
    <s v="USD"/>
    <n v="1434017153"/>
    <n v="1431425153"/>
    <b v="1"/>
    <n v="353"/>
    <b v="1"/>
    <s v="technology/hardware"/>
    <n v="3229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5000"/>
    <n v="23414"/>
    <x v="0"/>
    <s v="US"/>
    <s v="USD"/>
    <n v="1344826800"/>
    <n v="1341875544"/>
    <b v="1"/>
    <n v="105"/>
    <b v="1"/>
    <s v="technology/hardware"/>
    <n v="468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5000"/>
    <n v="160920"/>
    <x v="0"/>
    <s v="DE"/>
    <s v="EUR"/>
    <n v="1433996746"/>
    <n v="1431404746"/>
    <b v="1"/>
    <n v="729"/>
    <b v="1"/>
    <s v="technology/hardware"/>
    <n v="3218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5000"/>
    <n v="33370.769999999997"/>
    <x v="0"/>
    <s v="US"/>
    <s v="USD"/>
    <n v="1398052740"/>
    <n v="1394127585"/>
    <b v="1"/>
    <n v="454"/>
    <b v="1"/>
    <s v="technology/hardware"/>
    <n v="667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5000"/>
    <n v="120249"/>
    <x v="0"/>
    <s v="US"/>
    <s v="USD"/>
    <n v="1427740319"/>
    <n v="1423855919"/>
    <b v="1"/>
    <n v="539"/>
    <b v="1"/>
    <s v="technology/hardware"/>
    <n v="2405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5000"/>
    <n v="3785"/>
    <x v="0"/>
    <s v="US"/>
    <s v="USD"/>
    <n v="1268690100"/>
    <n v="1265493806"/>
    <b v="1"/>
    <n v="79"/>
    <b v="1"/>
    <s v="technology/hardware"/>
    <n v="7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5000"/>
    <n v="9030"/>
    <x v="0"/>
    <s v="US"/>
    <s v="USD"/>
    <n v="1409099481"/>
    <n v="1406507481"/>
    <b v="1"/>
    <n v="94"/>
    <b v="1"/>
    <s v="technology/hardware"/>
    <n v="18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5000"/>
    <n v="74134"/>
    <x v="0"/>
    <s v="GB"/>
    <s v="GBP"/>
    <n v="1354233296"/>
    <n v="1351641296"/>
    <b v="1"/>
    <n v="625"/>
    <b v="1"/>
    <s v="technology/hardware"/>
    <n v="1483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"/>
    <n v="60175"/>
    <x v="0"/>
    <s v="NL"/>
    <s v="EUR"/>
    <n v="1420765200"/>
    <n v="1417506853"/>
    <b v="1"/>
    <n v="508"/>
    <b v="1"/>
    <s v="technology/hardware"/>
    <n v="1204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5000"/>
    <n v="76047"/>
    <x v="0"/>
    <s v="US"/>
    <s v="USD"/>
    <n v="1481778000"/>
    <n v="1479216874"/>
    <b v="1"/>
    <n v="531"/>
    <b v="1"/>
    <s v="technology/hardware"/>
    <n v="1521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5000"/>
    <n v="44669"/>
    <x v="0"/>
    <s v="US"/>
    <s v="USD"/>
    <n v="1398477518"/>
    <n v="1395885518"/>
    <b v="1"/>
    <n v="158"/>
    <b v="1"/>
    <s v="technology/hardware"/>
    <n v="893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5000"/>
    <n v="301719.59000000003"/>
    <x v="0"/>
    <s v="US"/>
    <s v="USD"/>
    <n v="1430981880"/>
    <n v="1426216033"/>
    <b v="1"/>
    <n v="508"/>
    <b v="1"/>
    <s v="technology/hardware"/>
    <n v="6034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5000"/>
    <n v="168829.14"/>
    <x v="0"/>
    <s v="US"/>
    <s v="USD"/>
    <n v="1450486800"/>
    <n v="1446562807"/>
    <b v="1"/>
    <n v="644"/>
    <b v="1"/>
    <s v="technology/hardware"/>
    <n v="3377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5000"/>
    <n v="39500.5"/>
    <x v="0"/>
    <s v="US"/>
    <s v="USD"/>
    <n v="1399668319"/>
    <n v="1397076319"/>
    <b v="1"/>
    <n v="848"/>
    <b v="1"/>
    <s v="technology/hardware"/>
    <n v="790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5000"/>
    <n v="30047.64"/>
    <x v="0"/>
    <s v="US"/>
    <s v="USD"/>
    <n v="1388383353"/>
    <n v="1383195753"/>
    <b v="1"/>
    <n v="429"/>
    <b v="1"/>
    <s v="technology/hardware"/>
    <n v="601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5000"/>
    <n v="33641"/>
    <x v="0"/>
    <s v="GB"/>
    <s v="GBP"/>
    <n v="1372701600"/>
    <n v="1369895421"/>
    <b v="1"/>
    <n v="204"/>
    <b v="1"/>
    <s v="technology/hardware"/>
    <n v="673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5000"/>
    <n v="170271"/>
    <x v="0"/>
    <s v="US"/>
    <s v="USD"/>
    <n v="1480568340"/>
    <n v="1477996325"/>
    <b v="1"/>
    <n v="379"/>
    <b v="1"/>
    <s v="technology/hardware"/>
    <n v="3405"/>
    <n v="449.26"/>
    <x v="2"/>
    <s v="hardware"/>
    <x v="2039"/>
    <d v="2016-12-01T04:59:00"/>
  </r>
  <r>
    <n v="2040"/>
    <s v="Programmable Capacitor"/>
    <s v="4.29 Billion+ Capacitor Combinations._x000a_No Coding Required."/>
    <n v="5000"/>
    <n v="7445.14"/>
    <x v="0"/>
    <s v="US"/>
    <s v="USD"/>
    <n v="1384557303"/>
    <n v="1383257703"/>
    <b v="1"/>
    <n v="271"/>
    <b v="1"/>
    <s v="technology/hardware"/>
    <n v="149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5000"/>
    <n v="17277"/>
    <x v="0"/>
    <s v="US"/>
    <s v="USD"/>
    <n v="1478785027"/>
    <n v="1476189427"/>
    <b v="0"/>
    <n v="120"/>
    <b v="1"/>
    <s v="technology/hardware"/>
    <n v="346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5000"/>
    <n v="12353"/>
    <x v="0"/>
    <s v="US"/>
    <s v="USD"/>
    <n v="1453481974"/>
    <n v="1448297974"/>
    <b v="0"/>
    <n v="140"/>
    <b v="1"/>
    <s v="technology/hardware"/>
    <n v="247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5000"/>
    <n v="7011"/>
    <x v="0"/>
    <s v="US"/>
    <s v="USD"/>
    <n v="1481432340"/>
    <n v="1476764077"/>
    <b v="0"/>
    <n v="193"/>
    <b v="1"/>
    <s v="technology/hardware"/>
    <n v="140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5000"/>
    <n v="16232"/>
    <x v="0"/>
    <s v="US"/>
    <s v="USD"/>
    <n v="1434212714"/>
    <n v="1431620714"/>
    <b v="0"/>
    <n v="180"/>
    <b v="1"/>
    <s v="technology/hardware"/>
    <n v="325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5000"/>
    <n v="40140.01"/>
    <x v="0"/>
    <s v="US"/>
    <s v="USD"/>
    <n v="1341799647"/>
    <n v="1339207647"/>
    <b v="0"/>
    <n v="263"/>
    <b v="1"/>
    <s v="technology/hardware"/>
    <n v="803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5000"/>
    <n v="12110"/>
    <x v="0"/>
    <s v="US"/>
    <s v="USD"/>
    <n v="1369282044"/>
    <n v="1366690044"/>
    <b v="0"/>
    <n v="217"/>
    <b v="1"/>
    <s v="technology/hardware"/>
    <n v="242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5000"/>
    <n v="100939"/>
    <x v="0"/>
    <s v="AU"/>
    <s v="AUD"/>
    <n v="1429228800"/>
    <n v="1426714870"/>
    <b v="0"/>
    <n v="443"/>
    <b v="1"/>
    <s v="technology/hardware"/>
    <n v="2019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5000"/>
    <n v="126082.45"/>
    <x v="0"/>
    <s v="US"/>
    <s v="USD"/>
    <n v="1369323491"/>
    <n v="1366731491"/>
    <b v="0"/>
    <n v="1373"/>
    <b v="1"/>
    <s v="technology/hardware"/>
    <n v="2522"/>
    <n v="91.83"/>
    <x v="2"/>
    <s v="hardware"/>
    <x v="2048"/>
    <d v="2013-05-23T15:38:11"/>
  </r>
  <r>
    <n v="2049"/>
    <s v="LOCK8 - the World's First Smart Bike Lock"/>
    <s v="Keyless. Alarm secured. GPS tracking."/>
    <n v="5000"/>
    <n v="60095.35"/>
    <x v="0"/>
    <s v="GB"/>
    <s v="GBP"/>
    <n v="1386025140"/>
    <n v="1382963963"/>
    <b v="0"/>
    <n v="742"/>
    <b v="1"/>
    <s v="technology/hardware"/>
    <n v="1202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5000"/>
    <n v="47327"/>
    <x v="0"/>
    <s v="US"/>
    <s v="USD"/>
    <n v="1433036578"/>
    <n v="1429580578"/>
    <b v="0"/>
    <n v="170"/>
    <b v="1"/>
    <s v="technology/hardware"/>
    <n v="947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5000"/>
    <n v="10429"/>
    <x v="0"/>
    <s v="US"/>
    <s v="USD"/>
    <n v="1388017937"/>
    <n v="1385425937"/>
    <b v="0"/>
    <n v="242"/>
    <b v="1"/>
    <s v="technology/hardware"/>
    <n v="209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"/>
    <n v="176524"/>
    <x v="0"/>
    <s v="US"/>
    <s v="USD"/>
    <n v="1455933653"/>
    <n v="1452045653"/>
    <b v="0"/>
    <n v="541"/>
    <b v="1"/>
    <s v="technology/hardware"/>
    <n v="3530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5000"/>
    <n v="39757"/>
    <x v="0"/>
    <s v="GB"/>
    <s v="GBP"/>
    <n v="1399033810"/>
    <n v="1396441810"/>
    <b v="0"/>
    <n v="621"/>
    <b v="1"/>
    <s v="technology/hardware"/>
    <n v="795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5000"/>
    <n v="10045"/>
    <x v="0"/>
    <s v="US"/>
    <s v="USD"/>
    <n v="1417579200"/>
    <n v="1415031043"/>
    <b v="0"/>
    <n v="101"/>
    <b v="1"/>
    <s v="technology/hardware"/>
    <n v="201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"/>
    <n v="76726"/>
    <x v="0"/>
    <s v="US"/>
    <s v="USD"/>
    <n v="1366222542"/>
    <n v="1363630542"/>
    <b v="0"/>
    <n v="554"/>
    <b v="1"/>
    <s v="technology/hardware"/>
    <n v="1535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5000"/>
    <n v="30334.83"/>
    <x v="0"/>
    <s v="GB"/>
    <s v="GBP"/>
    <n v="1456487532"/>
    <n v="1453895532"/>
    <b v="0"/>
    <n v="666"/>
    <b v="1"/>
    <s v="technology/hardware"/>
    <n v="607"/>
    <n v="45.55"/>
    <x v="2"/>
    <s v="hardware"/>
    <x v="2057"/>
    <d v="2016-02-26T11:52:12"/>
  </r>
  <r>
    <n v="2058"/>
    <s v="Raspberry Pi Debug Clip"/>
    <s v="Making using the serial terminal on the Raspberry Pi as easy as Pi!"/>
    <n v="5000"/>
    <n v="4308"/>
    <x v="0"/>
    <s v="GB"/>
    <s v="GBP"/>
    <n v="1425326400"/>
    <n v="1421916830"/>
    <b v="0"/>
    <n v="410"/>
    <b v="1"/>
    <s v="technology/hardware"/>
    <n v="86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5000"/>
    <n v="43037"/>
    <x v="0"/>
    <s v="US"/>
    <s v="USD"/>
    <n v="1454277540"/>
    <n v="1450880854"/>
    <b v="0"/>
    <n v="375"/>
    <b v="1"/>
    <s v="technology/hardware"/>
    <n v="861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5000"/>
    <n v="49100"/>
    <x v="0"/>
    <s v="US"/>
    <s v="USD"/>
    <n v="1406129150"/>
    <n v="1400945150"/>
    <b v="0"/>
    <n v="1364"/>
    <b v="1"/>
    <s v="technology/hardware"/>
    <n v="982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5000"/>
    <n v="114977"/>
    <x v="0"/>
    <s v="DK"/>
    <s v="DKK"/>
    <n v="1458807098"/>
    <n v="1456218698"/>
    <b v="0"/>
    <n v="203"/>
    <b v="1"/>
    <s v="technology/hardware"/>
    <n v="2300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5000"/>
    <n v="5922"/>
    <x v="0"/>
    <s v="DE"/>
    <s v="EUR"/>
    <n v="1463333701"/>
    <n v="1460482501"/>
    <b v="0"/>
    <n v="49"/>
    <b v="1"/>
    <s v="technology/hardware"/>
    <n v="11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5000"/>
    <n v="500784.27"/>
    <x v="0"/>
    <s v="US"/>
    <s v="USD"/>
    <n v="1370001600"/>
    <n v="1366879523"/>
    <b v="0"/>
    <n v="5812"/>
    <b v="1"/>
    <s v="technology/hardware"/>
    <n v="10016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5000"/>
    <n v="79686.05"/>
    <x v="0"/>
    <s v="GB"/>
    <s v="GBP"/>
    <n v="1387958429"/>
    <n v="1385366429"/>
    <b v="0"/>
    <n v="1556"/>
    <b v="1"/>
    <s v="technology/hardware"/>
    <n v="1594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5000"/>
    <n v="4372"/>
    <x v="0"/>
    <s v="US"/>
    <s v="USD"/>
    <n v="1408818683"/>
    <n v="1406226683"/>
    <b v="0"/>
    <n v="65"/>
    <b v="1"/>
    <s v="technology/hardware"/>
    <n v="87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5000"/>
    <n v="628"/>
    <x v="0"/>
    <s v="GB"/>
    <s v="GBP"/>
    <n v="1432499376"/>
    <n v="1429648176"/>
    <b v="0"/>
    <n v="10"/>
    <b v="1"/>
    <s v="technology/hardware"/>
    <n v="13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5000"/>
    <n v="26305.97"/>
    <x v="0"/>
    <s v="US"/>
    <s v="USD"/>
    <n v="1476994315"/>
    <n v="1474402315"/>
    <b v="0"/>
    <n v="76"/>
    <b v="1"/>
    <s v="technology/hardware"/>
    <n v="526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"/>
    <n v="64203.33"/>
    <x v="0"/>
    <s v="US"/>
    <s v="USD"/>
    <n v="1451776791"/>
    <n v="1449098391"/>
    <b v="0"/>
    <n v="263"/>
    <b v="1"/>
    <s v="technology/hardware"/>
    <n v="1284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5000"/>
    <n v="396659"/>
    <x v="0"/>
    <s v="DE"/>
    <s v="EUR"/>
    <n v="1467128723"/>
    <n v="1464536723"/>
    <b v="0"/>
    <n v="1530"/>
    <b v="1"/>
    <s v="technology/hardware"/>
    <n v="7933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5000"/>
    <n v="56146"/>
    <x v="0"/>
    <s v="US"/>
    <s v="USD"/>
    <n v="1475390484"/>
    <n v="1471502484"/>
    <b v="0"/>
    <n v="278"/>
    <b v="1"/>
    <s v="technology/hardware"/>
    <n v="1123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5000"/>
    <n v="79173"/>
    <x v="0"/>
    <s v="US"/>
    <s v="USD"/>
    <n v="1462629432"/>
    <n v="1460037432"/>
    <b v="0"/>
    <n v="350"/>
    <b v="1"/>
    <s v="technology/hardware"/>
    <n v="1583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5000"/>
    <n v="152604.29999999999"/>
    <x v="0"/>
    <s v="US"/>
    <s v="USD"/>
    <n v="1431100918"/>
    <n v="1427212918"/>
    <b v="0"/>
    <n v="470"/>
    <b v="1"/>
    <s v="technology/hardware"/>
    <n v="3052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5000"/>
    <n v="615"/>
    <x v="0"/>
    <s v="US"/>
    <s v="USD"/>
    <n v="1462564182"/>
    <n v="1459972182"/>
    <b v="0"/>
    <n v="3"/>
    <b v="1"/>
    <s v="technology/hardware"/>
    <n v="12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5000"/>
    <n v="167820.6"/>
    <x v="0"/>
    <s v="US"/>
    <s v="USD"/>
    <n v="1374769288"/>
    <n v="1372177288"/>
    <b v="0"/>
    <n v="8200"/>
    <b v="1"/>
    <s v="technology/hardware"/>
    <n v="3356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5000"/>
    <n v="972594.99"/>
    <x v="0"/>
    <s v="GB"/>
    <s v="GBP"/>
    <n v="1406149689"/>
    <n v="1402693689"/>
    <b v="0"/>
    <n v="8359"/>
    <b v="1"/>
    <s v="technology/hardware"/>
    <n v="19452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"/>
    <n v="57754"/>
    <x v="0"/>
    <s v="US"/>
    <s v="USD"/>
    <n v="1433538000"/>
    <n v="1428541276"/>
    <b v="0"/>
    <n v="188"/>
    <b v="1"/>
    <s v="technology/hardware"/>
    <n v="1155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5000"/>
    <n v="26241"/>
    <x v="0"/>
    <s v="ES"/>
    <s v="EUR"/>
    <n v="1482085857"/>
    <n v="1479493857"/>
    <b v="0"/>
    <n v="48"/>
    <b v="1"/>
    <s v="technology/hardware"/>
    <n v="525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5000"/>
    <n v="28817"/>
    <x v="0"/>
    <s v="GB"/>
    <s v="GBP"/>
    <n v="1435258800"/>
    <n v="1432659793"/>
    <b v="0"/>
    <n v="607"/>
    <b v="1"/>
    <s v="technology/hardware"/>
    <n v="576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5000"/>
    <n v="5078"/>
    <x v="0"/>
    <s v="US"/>
    <s v="USD"/>
    <n v="1447286300"/>
    <n v="1444690700"/>
    <b v="0"/>
    <n v="50"/>
    <b v="1"/>
    <s v="technology/hardware"/>
    <n v="102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5000"/>
    <n v="4010"/>
    <x v="0"/>
    <s v="US"/>
    <s v="USD"/>
    <n v="1337144340"/>
    <n v="1333597555"/>
    <b v="0"/>
    <n v="55"/>
    <b v="1"/>
    <s v="music/indie rock"/>
    <n v="80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5000"/>
    <n v="1661"/>
    <x v="0"/>
    <s v="US"/>
    <s v="USD"/>
    <n v="1322106796"/>
    <n v="1316919196"/>
    <b v="0"/>
    <n v="38"/>
    <b v="1"/>
    <s v="music/indie rock"/>
    <n v="33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5000"/>
    <n v="850"/>
    <x v="0"/>
    <s v="US"/>
    <s v="USD"/>
    <n v="1338830395"/>
    <n v="1336238395"/>
    <b v="0"/>
    <n v="25"/>
    <b v="1"/>
    <s v="music/indie rock"/>
    <n v="17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5000"/>
    <n v="3250"/>
    <x v="0"/>
    <s v="US"/>
    <s v="USD"/>
    <n v="1399186740"/>
    <n v="1396468782"/>
    <b v="0"/>
    <n v="46"/>
    <b v="1"/>
    <s v="music/indie rock"/>
    <n v="65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5000"/>
    <n v="7412"/>
    <x v="0"/>
    <s v="US"/>
    <s v="USD"/>
    <n v="1342382587"/>
    <n v="1339790587"/>
    <b v="0"/>
    <n v="83"/>
    <b v="1"/>
    <s v="music/indie rock"/>
    <n v="148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5000"/>
    <n v="4028"/>
    <x v="0"/>
    <s v="US"/>
    <s v="USD"/>
    <n v="1323838740"/>
    <n v="1321200332"/>
    <b v="0"/>
    <n v="35"/>
    <b v="1"/>
    <s v="music/indie rock"/>
    <n v="8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1553"/>
    <x v="0"/>
    <s v="US"/>
    <s v="USD"/>
    <n v="1315457658"/>
    <n v="1312865658"/>
    <b v="0"/>
    <n v="25"/>
    <b v="1"/>
    <s v="music/indie rock"/>
    <n v="31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5000"/>
    <n v="3465.32"/>
    <x v="0"/>
    <s v="US"/>
    <s v="USD"/>
    <n v="1284177540"/>
    <n v="1281028152"/>
    <b v="0"/>
    <n v="75"/>
    <b v="1"/>
    <s v="music/indie rock"/>
    <n v="69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5000"/>
    <n v="3010.01"/>
    <x v="0"/>
    <s v="US"/>
    <s v="USD"/>
    <n v="1375408194"/>
    <n v="1372384194"/>
    <b v="0"/>
    <n v="62"/>
    <b v="1"/>
    <s v="music/indie rock"/>
    <n v="6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5000"/>
    <n v="9203.23"/>
    <x v="0"/>
    <s v="US"/>
    <s v="USD"/>
    <n v="1361696955"/>
    <n v="1359104955"/>
    <b v="0"/>
    <n v="160"/>
    <b v="1"/>
    <s v="music/indie rock"/>
    <n v="184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5000"/>
    <n v="21684.2"/>
    <x v="0"/>
    <s v="US"/>
    <s v="USD"/>
    <n v="1299009600"/>
    <n v="1294818278"/>
    <b v="0"/>
    <n v="246"/>
    <b v="1"/>
    <s v="music/indie rock"/>
    <n v="434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5000"/>
    <n v="6077"/>
    <x v="0"/>
    <s v="US"/>
    <s v="USD"/>
    <n v="1318006732"/>
    <n v="1312822732"/>
    <b v="0"/>
    <n v="55"/>
    <b v="1"/>
    <s v="music/indie rock"/>
    <n v="122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5000"/>
    <n v="1537"/>
    <x v="0"/>
    <s v="US"/>
    <s v="USD"/>
    <n v="1356211832"/>
    <n v="1351024232"/>
    <b v="0"/>
    <n v="23"/>
    <b v="1"/>
    <s v="music/indie rock"/>
    <n v="31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5000"/>
    <n v="4219"/>
    <x v="0"/>
    <s v="US"/>
    <s v="USD"/>
    <n v="1330916400"/>
    <n v="1327969730"/>
    <b v="0"/>
    <n v="72"/>
    <b v="1"/>
    <s v="music/indie rock"/>
    <n v="84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5000"/>
    <n v="2500"/>
    <x v="0"/>
    <s v="US"/>
    <s v="USD"/>
    <n v="1317576973"/>
    <n v="1312392973"/>
    <b v="0"/>
    <n v="22"/>
    <b v="1"/>
    <s v="music/indie rock"/>
    <n v="5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5000"/>
    <n v="610"/>
    <x v="0"/>
    <s v="US"/>
    <s v="USD"/>
    <n v="1351223940"/>
    <n v="1349892735"/>
    <b v="0"/>
    <n v="14"/>
    <b v="1"/>
    <s v="music/indie rock"/>
    <n v="1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5000"/>
    <n v="3000"/>
    <x v="0"/>
    <s v="US"/>
    <s v="USD"/>
    <n v="1322751735"/>
    <n v="1317564135"/>
    <b v="0"/>
    <n v="38"/>
    <b v="1"/>
    <s v="music/indie rock"/>
    <n v="6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5000"/>
    <n v="6020"/>
    <x v="0"/>
    <s v="US"/>
    <s v="USD"/>
    <n v="1331174635"/>
    <n v="1328582635"/>
    <b v="0"/>
    <n v="32"/>
    <b v="1"/>
    <s v="music/indie rock"/>
    <n v="120"/>
    <n v="188.13"/>
    <x v="4"/>
    <s v="indie rock"/>
    <x v="2098"/>
    <d v="2012-03-08T02:43:55"/>
  </r>
  <r>
    <n v="2099"/>
    <s v="Roosevelt Died."/>
    <s v="Our tour van died, we need help!"/>
    <n v="5000"/>
    <n v="3971"/>
    <x v="0"/>
    <s v="US"/>
    <s v="USD"/>
    <n v="1435808400"/>
    <n v="1434650084"/>
    <b v="0"/>
    <n v="63"/>
    <b v="1"/>
    <s v="music/indie rock"/>
    <n v="79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5000"/>
    <n v="820"/>
    <x v="0"/>
    <s v="US"/>
    <s v="USD"/>
    <n v="1341028740"/>
    <n v="1339704141"/>
    <b v="0"/>
    <n v="27"/>
    <b v="1"/>
    <s v="music/indie rock"/>
    <n v="16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5000"/>
    <n v="2265"/>
    <x v="0"/>
    <s v="US"/>
    <s v="USD"/>
    <n v="1329104114"/>
    <n v="1323920114"/>
    <b v="0"/>
    <n v="44"/>
    <b v="1"/>
    <s v="music/indie rock"/>
    <n v="45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5000"/>
    <n v="1360"/>
    <x v="0"/>
    <s v="US"/>
    <s v="USD"/>
    <n v="1304628648"/>
    <n v="1302036648"/>
    <b v="0"/>
    <n v="38"/>
    <b v="1"/>
    <s v="music/indie rock"/>
    <n v="27"/>
    <n v="35.79"/>
    <x v="4"/>
    <s v="indie rock"/>
    <x v="2102"/>
    <d v="2011-05-05T20:50:48"/>
  </r>
  <r>
    <n v="2103"/>
    <s v="Matthew Moon's New Album"/>
    <s v="Indie rocker, Matthew Moon, has something to share with you..."/>
    <n v="5000"/>
    <n v="11364"/>
    <x v="0"/>
    <s v="US"/>
    <s v="USD"/>
    <n v="1352488027"/>
    <n v="1349892427"/>
    <b v="0"/>
    <n v="115"/>
    <b v="1"/>
    <s v="music/indie rock"/>
    <n v="227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5000"/>
    <n v="1036"/>
    <x v="0"/>
    <s v="US"/>
    <s v="USD"/>
    <n v="1369958400"/>
    <n v="1367286434"/>
    <b v="0"/>
    <n v="37"/>
    <b v="1"/>
    <s v="music/indie rock"/>
    <n v="21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5000"/>
    <n v="5080"/>
    <x v="0"/>
    <s v="US"/>
    <s v="USD"/>
    <n v="1416542400"/>
    <n v="1415472953"/>
    <b v="0"/>
    <n v="99"/>
    <b v="1"/>
    <s v="music/indie rock"/>
    <n v="102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5000"/>
    <n v="2355"/>
    <x v="0"/>
    <s v="US"/>
    <s v="USD"/>
    <n v="1359176974"/>
    <n v="1356584974"/>
    <b v="0"/>
    <n v="44"/>
    <b v="1"/>
    <s v="music/indie rock"/>
    <n v="4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5000"/>
    <n v="2154.66"/>
    <x v="0"/>
    <s v="US"/>
    <s v="USD"/>
    <n v="1415815393"/>
    <n v="1413997393"/>
    <b v="0"/>
    <n v="58"/>
    <b v="1"/>
    <s v="music/indie rock"/>
    <n v="43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5000"/>
    <n v="17170"/>
    <x v="0"/>
    <s v="US"/>
    <s v="USD"/>
    <n v="1347249300"/>
    <n v="1344917580"/>
    <b v="0"/>
    <n v="191"/>
    <b v="1"/>
    <s v="music/indie rock"/>
    <n v="343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5000"/>
    <n v="4261"/>
    <x v="0"/>
    <s v="US"/>
    <s v="USD"/>
    <n v="1436115617"/>
    <n v="1433523617"/>
    <b v="0"/>
    <n v="40"/>
    <b v="1"/>
    <s v="music/indie rock"/>
    <n v="85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5000"/>
    <n v="2007"/>
    <x v="0"/>
    <s v="US"/>
    <s v="USD"/>
    <n v="1401253140"/>
    <n v="1398873969"/>
    <b v="0"/>
    <n v="38"/>
    <b v="1"/>
    <s v="music/indie rock"/>
    <n v="4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5000"/>
    <n v="2130"/>
    <x v="0"/>
    <s v="US"/>
    <s v="USD"/>
    <n v="1313370000"/>
    <n v="1307594625"/>
    <b v="0"/>
    <n v="39"/>
    <b v="1"/>
    <s v="music/indie rock"/>
    <n v="43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5000"/>
    <n v="300"/>
    <x v="0"/>
    <s v="US"/>
    <s v="USD"/>
    <n v="1366064193"/>
    <n v="1364854593"/>
    <b v="0"/>
    <n v="11"/>
    <b v="1"/>
    <s v="music/indie rock"/>
    <n v="6"/>
    <n v="27.27"/>
    <x v="4"/>
    <s v="indie rock"/>
    <x v="2112"/>
    <d v="2013-04-15T22:16:33"/>
  </r>
  <r>
    <n v="2113"/>
    <s v="Summer Underground // Honeycomb LP"/>
    <s v="Help us fund our second full-length album Honeycomb!"/>
    <n v="5000"/>
    <n v="7340"/>
    <x v="0"/>
    <s v="US"/>
    <s v="USD"/>
    <n v="1411505176"/>
    <n v="1408481176"/>
    <b v="0"/>
    <n v="107"/>
    <b v="1"/>
    <s v="music/indie rock"/>
    <n v="147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5000"/>
    <n v="3385"/>
    <x v="0"/>
    <s v="US"/>
    <s v="USD"/>
    <n v="1298167001"/>
    <n v="1295575001"/>
    <b v="0"/>
    <n v="36"/>
    <b v="1"/>
    <s v="music/indie rock"/>
    <n v="68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5000"/>
    <n v="48434"/>
    <x v="0"/>
    <s v="US"/>
    <s v="USD"/>
    <n v="1349203203"/>
    <n v="1345056003"/>
    <b v="0"/>
    <n v="92"/>
    <b v="1"/>
    <s v="music/indie rock"/>
    <n v="969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5000"/>
    <n v="1773"/>
    <x v="0"/>
    <s v="US"/>
    <s v="USD"/>
    <n v="1445921940"/>
    <n v="1444699549"/>
    <b v="0"/>
    <n v="35"/>
    <b v="1"/>
    <s v="music/indie rock"/>
    <n v="35"/>
    <n v="50.66"/>
    <x v="4"/>
    <s v="indie rock"/>
    <x v="2117"/>
    <d v="2015-10-27T04:59:00"/>
  </r>
  <r>
    <n v="2118"/>
    <s v="PORCHES. vs. THE U.S.A."/>
    <s v="PORCHES.  and Documentarians tour from New York to San Francisco and back."/>
    <n v="5000"/>
    <n v="1346.11"/>
    <x v="0"/>
    <s v="US"/>
    <s v="USD"/>
    <n v="1311538136"/>
    <n v="1308946136"/>
    <b v="0"/>
    <n v="17"/>
    <b v="1"/>
    <s v="music/indie rock"/>
    <n v="27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5000"/>
    <n v="2015"/>
    <x v="0"/>
    <s v="US"/>
    <s v="USD"/>
    <n v="1345086445"/>
    <n v="1342494445"/>
    <b v="0"/>
    <n v="22"/>
    <b v="1"/>
    <s v="music/indie rock"/>
    <n v="40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5000"/>
    <n v="8070.43"/>
    <x v="0"/>
    <s v="US"/>
    <s v="USD"/>
    <n v="1388617736"/>
    <n v="1384384136"/>
    <b v="0"/>
    <n v="69"/>
    <b v="1"/>
    <s v="music/indie rock"/>
    <n v="16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"/>
    <n v="284"/>
    <x v="2"/>
    <s v="CH"/>
    <s v="CHF"/>
    <n v="1484156948"/>
    <n v="1481564948"/>
    <b v="0"/>
    <n v="10"/>
    <b v="0"/>
    <s v="games/video games"/>
    <n v="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5000"/>
    <n v="310"/>
    <x v="2"/>
    <s v="MX"/>
    <s v="MXN"/>
    <n v="1483773169"/>
    <n v="1481181169"/>
    <b v="0"/>
    <n v="3"/>
    <b v="0"/>
    <s v="games/video games"/>
    <n v="6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0"/>
    <n v="50"/>
    <x v="2"/>
    <s v="US"/>
    <s v="USD"/>
    <n v="1268636340"/>
    <n v="1263982307"/>
    <b v="0"/>
    <n v="5"/>
    <b v="0"/>
    <s v="games/video games"/>
    <n v="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5000"/>
    <n v="115"/>
    <x v="2"/>
    <s v="US"/>
    <s v="USD"/>
    <n v="1291093200"/>
    <n v="1286930435"/>
    <b v="0"/>
    <n v="5"/>
    <b v="0"/>
    <s v="games/video games"/>
    <n v="2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5000"/>
    <n v="852"/>
    <x v="2"/>
    <s v="US"/>
    <s v="USD"/>
    <n v="1438734833"/>
    <n v="1436142833"/>
    <b v="0"/>
    <n v="27"/>
    <b v="0"/>
    <s v="games/video games"/>
    <n v="17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5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5000"/>
    <n v="8076"/>
    <x v="2"/>
    <s v="GB"/>
    <s v="GBP"/>
    <n v="1426158463"/>
    <n v="1423570063"/>
    <b v="0"/>
    <n v="236"/>
    <b v="0"/>
    <s v="games/video games"/>
    <n v="162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5000"/>
    <n v="25"/>
    <x v="2"/>
    <s v="CA"/>
    <s v="CAD"/>
    <n v="1411324369"/>
    <n v="1406140369"/>
    <b v="0"/>
    <n v="1"/>
    <b v="0"/>
    <s v="games/video games"/>
    <n v="1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5000"/>
    <n v="236"/>
    <x v="2"/>
    <s v="US"/>
    <s v="USD"/>
    <n v="1457570100"/>
    <n v="1454978100"/>
    <b v="0"/>
    <n v="12"/>
    <b v="0"/>
    <s v="games/video games"/>
    <n v="5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5000"/>
    <n v="85"/>
    <x v="2"/>
    <s v="US"/>
    <s v="USD"/>
    <n v="1408154663"/>
    <n v="1405130663"/>
    <b v="0"/>
    <n v="4"/>
    <b v="0"/>
    <s v="games/video games"/>
    <n v="2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0"/>
    <n v="25"/>
    <x v="2"/>
    <s v="US"/>
    <s v="USD"/>
    <n v="1436677091"/>
    <n v="1434085091"/>
    <b v="0"/>
    <n v="3"/>
    <b v="0"/>
    <s v="games/video games"/>
    <n v="1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5000"/>
    <n v="2112.9899999999998"/>
    <x v="2"/>
    <s v="US"/>
    <s v="USD"/>
    <n v="1391427692"/>
    <n v="1388835692"/>
    <b v="0"/>
    <n v="99"/>
    <b v="0"/>
    <s v="games/video games"/>
    <n v="4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5000"/>
    <n v="16"/>
    <x v="2"/>
    <s v="US"/>
    <s v="USD"/>
    <n v="1303628340"/>
    <n v="1300328399"/>
    <b v="0"/>
    <n v="3"/>
    <b v="0"/>
    <s v="games/video games"/>
    <n v="0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5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5000"/>
    <n v="47.69"/>
    <x v="2"/>
    <s v="US"/>
    <s v="USD"/>
    <n v="1382184786"/>
    <n v="1379592786"/>
    <b v="0"/>
    <n v="4"/>
    <b v="0"/>
    <s v="games/video games"/>
    <n v="1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"/>
    <n v="14203"/>
    <x v="2"/>
    <s v="CA"/>
    <s v="CAD"/>
    <n v="1417804229"/>
    <n v="1415212229"/>
    <b v="0"/>
    <n v="534"/>
    <b v="0"/>
    <s v="games/video games"/>
    <n v="284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5000"/>
    <n v="128"/>
    <x v="2"/>
    <s v="GB"/>
    <s v="GBP"/>
    <n v="1383959939"/>
    <n v="1381364339"/>
    <b v="0"/>
    <n v="12"/>
    <b v="0"/>
    <s v="games/video games"/>
    <n v="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5000"/>
    <n v="1626"/>
    <x v="2"/>
    <s v="US"/>
    <s v="USD"/>
    <n v="1478196008"/>
    <n v="1475604008"/>
    <b v="0"/>
    <n v="56"/>
    <b v="0"/>
    <s v="games/video games"/>
    <n v="33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"/>
    <n v="560"/>
    <x v="2"/>
    <s v="US"/>
    <s v="USD"/>
    <n v="1357934424"/>
    <n v="1355342424"/>
    <b v="0"/>
    <n v="11"/>
    <b v="0"/>
    <s v="games/video games"/>
    <n v="11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5000"/>
    <n v="601"/>
    <x v="2"/>
    <s v="DE"/>
    <s v="EUR"/>
    <n v="1451494210"/>
    <n v="1449075010"/>
    <b v="0"/>
    <n v="12"/>
    <b v="0"/>
    <s v="games/video games"/>
    <n v="12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5000"/>
    <n v="225"/>
    <x v="2"/>
    <s v="US"/>
    <s v="USD"/>
    <n v="1279738800"/>
    <n v="1275599812"/>
    <b v="0"/>
    <n v="5"/>
    <b v="0"/>
    <s v="games/video games"/>
    <n v="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5000"/>
    <n v="607"/>
    <x v="2"/>
    <s v="US"/>
    <s v="USD"/>
    <n v="1379164040"/>
    <n v="1376399240"/>
    <b v="0"/>
    <n v="24"/>
    <b v="0"/>
    <s v="games/video games"/>
    <n v="1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5000"/>
    <n v="4565"/>
    <x v="2"/>
    <s v="US"/>
    <s v="USD"/>
    <n v="1385534514"/>
    <n v="1382938914"/>
    <b v="0"/>
    <n v="89"/>
    <b v="0"/>
    <s v="games/video games"/>
    <n v="91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5000"/>
    <n v="2716"/>
    <x v="2"/>
    <s v="US"/>
    <s v="USD"/>
    <n v="1416125148"/>
    <n v="1413356748"/>
    <b v="0"/>
    <n v="55"/>
    <b v="0"/>
    <s v="games/video games"/>
    <n v="54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5000"/>
    <n v="2"/>
    <x v="2"/>
    <s v="GB"/>
    <s v="GBP"/>
    <n v="1427992582"/>
    <n v="1425404182"/>
    <b v="0"/>
    <n v="2"/>
    <b v="0"/>
    <s v="games/video games"/>
    <n v="0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5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"/>
    <n v="405"/>
    <x v="2"/>
    <s v="NO"/>
    <s v="NOK"/>
    <n v="1468392599"/>
    <n v="1465800599"/>
    <b v="0"/>
    <n v="4"/>
    <b v="0"/>
    <s v="games/video games"/>
    <n v="8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5000"/>
    <n v="118"/>
    <x v="2"/>
    <s v="US"/>
    <s v="USD"/>
    <n v="1467231614"/>
    <n v="1464639614"/>
    <b v="0"/>
    <n v="6"/>
    <b v="0"/>
    <s v="games/video games"/>
    <n v="2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5000"/>
    <n v="50"/>
    <x v="2"/>
    <s v="US"/>
    <s v="USD"/>
    <n v="1394909909"/>
    <n v="1392321509"/>
    <b v="0"/>
    <n v="4"/>
    <b v="0"/>
    <s v="games/video games"/>
    <n v="1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5000"/>
    <n v="34"/>
    <x v="2"/>
    <s v="US"/>
    <s v="USD"/>
    <n v="1420876740"/>
    <n v="1417470718"/>
    <b v="0"/>
    <n v="4"/>
    <b v="0"/>
    <s v="games/video games"/>
    <n v="1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5000"/>
    <n v="2"/>
    <x v="2"/>
    <s v="US"/>
    <s v="USD"/>
    <n v="1390921827"/>
    <n v="1389193827"/>
    <b v="0"/>
    <n v="2"/>
    <b v="0"/>
    <s v="games/video games"/>
    <n v="0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000"/>
    <n v="1493"/>
    <x v="2"/>
    <s v="US"/>
    <s v="USD"/>
    <n v="1379363406"/>
    <n v="1375475406"/>
    <b v="0"/>
    <n v="83"/>
    <b v="0"/>
    <s v="games/video games"/>
    <n v="30"/>
    <n v="17.989999999999998"/>
    <x v="6"/>
    <s v="video games"/>
    <x v="2156"/>
    <d v="2013-09-16T20:30:06"/>
  </r>
  <r>
    <n v="2157"/>
    <s v="Nin"/>
    <s v="Gamers and 90's fans unite in this small tale of epic proportions!"/>
    <n v="5000"/>
    <n v="21144"/>
    <x v="2"/>
    <s v="US"/>
    <s v="USD"/>
    <n v="1482479940"/>
    <n v="1479684783"/>
    <b v="0"/>
    <n v="57"/>
    <b v="0"/>
    <s v="games/video games"/>
    <n v="423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5000"/>
    <n v="19770.11"/>
    <x v="2"/>
    <s v="US"/>
    <s v="USD"/>
    <n v="1360009774"/>
    <n v="1356121774"/>
    <b v="0"/>
    <n v="311"/>
    <b v="0"/>
    <s v="games/video games"/>
    <n v="395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50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5000"/>
    <n v="85"/>
    <x v="2"/>
    <s v="US"/>
    <s v="USD"/>
    <n v="1337447105"/>
    <n v="1334855105"/>
    <b v="0"/>
    <n v="16"/>
    <b v="0"/>
    <s v="games/video games"/>
    <n v="2"/>
    <n v="5.31"/>
    <x v="6"/>
    <s v="video games"/>
    <x v="2160"/>
    <d v="2012-05-19T17:05:05"/>
  </r>
  <r>
    <n v="2161"/>
    <s v="CallMeGhost DEBUT ALBUM preorder!"/>
    <s v="We're trying to fund hard copies of our debut album!"/>
    <n v="5000"/>
    <n v="463"/>
    <x v="0"/>
    <s v="US"/>
    <s v="USD"/>
    <n v="1443040059"/>
    <n v="1440448059"/>
    <b v="0"/>
    <n v="13"/>
    <b v="1"/>
    <s v="music/rock"/>
    <n v="9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5000"/>
    <n v="5052"/>
    <x v="0"/>
    <s v="US"/>
    <s v="USD"/>
    <n v="1406226191"/>
    <n v="1403547791"/>
    <b v="0"/>
    <n v="58"/>
    <b v="1"/>
    <s v="music/rock"/>
    <n v="101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5000"/>
    <n v="3305"/>
    <x v="0"/>
    <s v="US"/>
    <s v="USD"/>
    <n v="1433735400"/>
    <n v="1429306520"/>
    <b v="0"/>
    <n v="44"/>
    <b v="1"/>
    <s v="music/rock"/>
    <n v="66"/>
    <n v="75.11"/>
    <x v="4"/>
    <s v="rock"/>
    <x v="2163"/>
    <d v="2015-06-08T03:50:00"/>
  </r>
  <r>
    <n v="2164"/>
    <s v="Rosaline debut record"/>
    <s v="South Florida roots country/rock outfit's long awaited debut record"/>
    <n v="5000"/>
    <n v="5645"/>
    <x v="0"/>
    <s v="US"/>
    <s v="USD"/>
    <n v="1466827140"/>
    <n v="1464196414"/>
    <b v="0"/>
    <n v="83"/>
    <b v="1"/>
    <s v="music/rock"/>
    <n v="11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5000"/>
    <n v="3466"/>
    <x v="0"/>
    <s v="FR"/>
    <s v="EUR"/>
    <n v="1460127635"/>
    <n v="1457539235"/>
    <b v="0"/>
    <n v="117"/>
    <b v="1"/>
    <s v="music/rock"/>
    <n v="6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5000"/>
    <n v="2932"/>
    <x v="0"/>
    <s v="US"/>
    <s v="USD"/>
    <n v="1417813618"/>
    <n v="1413922018"/>
    <b v="0"/>
    <n v="32"/>
    <b v="1"/>
    <s v="music/rock"/>
    <n v="59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5000"/>
    <n v="180"/>
    <x v="0"/>
    <s v="US"/>
    <s v="USD"/>
    <n v="1347672937"/>
    <n v="1346463337"/>
    <b v="0"/>
    <n v="8"/>
    <b v="1"/>
    <s v="music/rock"/>
    <n v="4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5000"/>
    <n v="21884.69"/>
    <x v="0"/>
    <s v="US"/>
    <s v="USD"/>
    <n v="1486702800"/>
    <n v="1484058261"/>
    <b v="0"/>
    <n v="340"/>
    <b v="1"/>
    <s v="music/rock"/>
    <n v="438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5000"/>
    <n v="153"/>
    <x v="0"/>
    <s v="US"/>
    <s v="USD"/>
    <n v="1488473351"/>
    <n v="1488214151"/>
    <b v="0"/>
    <n v="7"/>
    <b v="1"/>
    <s v="music/rock"/>
    <n v="3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5000"/>
    <n v="633"/>
    <x v="0"/>
    <s v="US"/>
    <s v="USD"/>
    <n v="1440266422"/>
    <n v="1436810422"/>
    <b v="0"/>
    <n v="19"/>
    <b v="1"/>
    <s v="music/rock"/>
    <n v="13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5000"/>
    <n v="4243"/>
    <x v="0"/>
    <s v="US"/>
    <s v="USD"/>
    <n v="1434949200"/>
    <n v="1431903495"/>
    <b v="0"/>
    <n v="47"/>
    <b v="1"/>
    <s v="music/rock"/>
    <n v="85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5000"/>
    <n v="1000"/>
    <x v="0"/>
    <s v="US"/>
    <s v="USD"/>
    <n v="1429365320"/>
    <n v="1426773320"/>
    <b v="0"/>
    <n v="13"/>
    <b v="1"/>
    <s v="music/rock"/>
    <n v="2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5000"/>
    <n v="5331"/>
    <x v="0"/>
    <s v="US"/>
    <s v="USD"/>
    <n v="1378785540"/>
    <n v="1376066243"/>
    <b v="0"/>
    <n v="90"/>
    <b v="1"/>
    <s v="music/rock"/>
    <n v="10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5000"/>
    <n v="4119"/>
    <x v="0"/>
    <s v="GB"/>
    <s v="GBP"/>
    <n v="1462453307"/>
    <n v="1459861307"/>
    <b v="0"/>
    <n v="63"/>
    <b v="1"/>
    <s v="music/rock"/>
    <n v="82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5000"/>
    <n v="1750"/>
    <x v="0"/>
    <s v="US"/>
    <s v="USD"/>
    <n v="1469059986"/>
    <n v="1468455186"/>
    <b v="0"/>
    <n v="26"/>
    <b v="1"/>
    <s v="music/rock"/>
    <n v="35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5000"/>
    <n v="2503"/>
    <x v="0"/>
    <s v="US"/>
    <s v="USD"/>
    <n v="1465192867"/>
    <n v="1463032867"/>
    <b v="0"/>
    <n v="38"/>
    <b v="1"/>
    <s v="music/rock"/>
    <n v="5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5000"/>
    <n v="34660"/>
    <x v="0"/>
    <s v="US"/>
    <s v="USD"/>
    <n v="1484752597"/>
    <n v="1482160597"/>
    <b v="0"/>
    <n v="859"/>
    <b v="1"/>
    <s v="music/rock"/>
    <n v="693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5000"/>
    <n v="1614"/>
    <x v="0"/>
    <s v="US"/>
    <s v="USD"/>
    <n v="1428725192"/>
    <n v="1426133192"/>
    <b v="0"/>
    <n v="21"/>
    <b v="1"/>
    <s v="music/rock"/>
    <n v="32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5000"/>
    <n v="3062"/>
    <x v="0"/>
    <s v="US"/>
    <s v="USD"/>
    <n v="1487635653"/>
    <n v="1486426053"/>
    <b v="0"/>
    <n v="53"/>
    <b v="1"/>
    <s v="games/tabletop games"/>
    <n v="61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5000"/>
    <n v="15725"/>
    <x v="0"/>
    <s v="CA"/>
    <s v="CAD"/>
    <n v="1412285825"/>
    <n v="1409261825"/>
    <b v="0"/>
    <n v="356"/>
    <b v="1"/>
    <s v="games/tabletop games"/>
    <n v="315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5000"/>
    <n v="8807"/>
    <x v="0"/>
    <s v="US"/>
    <s v="USD"/>
    <n v="1486616400"/>
    <n v="1484037977"/>
    <b v="0"/>
    <n v="279"/>
    <b v="1"/>
    <s v="games/tabletop games"/>
    <n v="176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5000"/>
    <n v="28474"/>
    <x v="0"/>
    <s v="US"/>
    <s v="USD"/>
    <n v="1453737600"/>
    <n v="1452530041"/>
    <b v="1"/>
    <n v="266"/>
    <b v="1"/>
    <s v="games/tabletop games"/>
    <n v="569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5000"/>
    <n v="21935"/>
    <x v="0"/>
    <s v="US"/>
    <s v="USD"/>
    <n v="1473213600"/>
    <n v="1470062743"/>
    <b v="0"/>
    <n v="392"/>
    <b v="1"/>
    <s v="games/tabletop games"/>
    <n v="439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5000"/>
    <n v="202928.5"/>
    <x v="0"/>
    <s v="US"/>
    <s v="USD"/>
    <n v="1428033540"/>
    <n v="1425531666"/>
    <b v="1"/>
    <n v="3562"/>
    <b v="1"/>
    <s v="games/tabletop games"/>
    <n v="4059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000"/>
    <n v="22645"/>
    <x v="0"/>
    <s v="AU"/>
    <s v="AUD"/>
    <n v="1477414800"/>
    <n v="1474380241"/>
    <b v="0"/>
    <n v="514"/>
    <b v="1"/>
    <s v="games/tabletop games"/>
    <n v="453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5000"/>
    <n v="6039"/>
    <x v="0"/>
    <s v="GB"/>
    <s v="GBP"/>
    <n v="1461276000"/>
    <n v="1460055300"/>
    <b v="0"/>
    <n v="88"/>
    <b v="1"/>
    <s v="games/tabletop games"/>
    <n v="121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5000"/>
    <n v="35076"/>
    <x v="0"/>
    <s v="US"/>
    <s v="USD"/>
    <n v="1458716340"/>
    <n v="1455721204"/>
    <b v="0"/>
    <n v="537"/>
    <b v="1"/>
    <s v="games/tabletop games"/>
    <n v="702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5000"/>
    <n v="898"/>
    <x v="0"/>
    <s v="GB"/>
    <s v="GBP"/>
    <n v="1487102427"/>
    <n v="1486065627"/>
    <b v="0"/>
    <n v="25"/>
    <b v="1"/>
    <s v="games/tabletop games"/>
    <n v="18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5000"/>
    <n v="129748.82"/>
    <x v="0"/>
    <s v="GB"/>
    <s v="GBP"/>
    <n v="1481842800"/>
    <n v="1479414344"/>
    <b v="0"/>
    <n v="3238"/>
    <b v="1"/>
    <s v="games/tabletop games"/>
    <n v="2595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5000"/>
    <n v="67856"/>
    <x v="0"/>
    <s v="US"/>
    <s v="USD"/>
    <n v="1479704340"/>
    <n v="1477043072"/>
    <b v="0"/>
    <n v="897"/>
    <b v="1"/>
    <s v="games/tabletop games"/>
    <n v="1357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5000"/>
    <n v="53737"/>
    <x v="0"/>
    <s v="US"/>
    <s v="USD"/>
    <n v="1459012290"/>
    <n v="1456423890"/>
    <b v="0"/>
    <n v="878"/>
    <b v="1"/>
    <s v="games/tabletop games"/>
    <n v="1075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5000"/>
    <n v="5535"/>
    <x v="0"/>
    <s v="US"/>
    <s v="USD"/>
    <n v="1439317900"/>
    <n v="1436725900"/>
    <b v="0"/>
    <n v="115"/>
    <b v="1"/>
    <s v="games/tabletop games"/>
    <n v="111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5000"/>
    <n v="15937"/>
    <x v="0"/>
    <s v="US"/>
    <s v="USD"/>
    <n v="1480662000"/>
    <n v="1478000502"/>
    <b v="0"/>
    <n v="234"/>
    <b v="1"/>
    <s v="games/tabletop games"/>
    <n v="319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5000"/>
    <n v="285309.33"/>
    <x v="0"/>
    <s v="US"/>
    <s v="USD"/>
    <n v="1425132059"/>
    <n v="1422540059"/>
    <b v="0"/>
    <n v="4330"/>
    <b v="1"/>
    <s v="games/tabletop games"/>
    <n v="5706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5000"/>
    <n v="53157"/>
    <x v="0"/>
    <s v="US"/>
    <s v="USD"/>
    <n v="1447507200"/>
    <n v="1444911600"/>
    <b v="0"/>
    <n v="651"/>
    <b v="1"/>
    <s v="games/tabletop games"/>
    <n v="106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5000"/>
    <n v="13228"/>
    <x v="0"/>
    <s v="IE"/>
    <s v="EUR"/>
    <n v="1444903198"/>
    <n v="1442311198"/>
    <b v="1"/>
    <n v="251"/>
    <b v="1"/>
    <s v="games/tabletop games"/>
    <n v="265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5000"/>
    <n v="10843"/>
    <x v="0"/>
    <s v="GB"/>
    <s v="GBP"/>
    <n v="1436151600"/>
    <n v="1433775668"/>
    <b v="0"/>
    <n v="263"/>
    <b v="1"/>
    <s v="games/tabletop games"/>
    <n v="217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5000"/>
    <n v="420.99"/>
    <x v="0"/>
    <s v="GB"/>
    <s v="GBP"/>
    <n v="1358367565"/>
    <n v="1357157965"/>
    <b v="0"/>
    <n v="28"/>
    <b v="1"/>
    <s v="music/electronic music"/>
    <n v="8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5000"/>
    <n v="28167.25"/>
    <x v="0"/>
    <s v="US"/>
    <s v="USD"/>
    <n v="1351801368"/>
    <n v="1349209368"/>
    <b v="0"/>
    <n v="721"/>
    <b v="1"/>
    <s v="music/electronic music"/>
    <n v="563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5000"/>
    <n v="2191"/>
    <x v="0"/>
    <s v="CA"/>
    <s v="CAD"/>
    <n v="1443127082"/>
    <n v="1440535082"/>
    <b v="0"/>
    <n v="50"/>
    <b v="1"/>
    <s v="music/electronic music"/>
    <n v="44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5000"/>
    <n v="1993"/>
    <x v="0"/>
    <s v="US"/>
    <s v="USD"/>
    <n v="1362814119"/>
    <n v="1360222119"/>
    <b v="0"/>
    <n v="73"/>
    <b v="1"/>
    <s v="music/electronic music"/>
    <n v="40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5000"/>
    <n v="1140"/>
    <x v="0"/>
    <s v="US"/>
    <s v="USD"/>
    <n v="1338579789"/>
    <n v="1335987789"/>
    <b v="0"/>
    <n v="27"/>
    <b v="1"/>
    <s v="music/electronic music"/>
    <n v="23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5000"/>
    <n v="1130"/>
    <x v="0"/>
    <s v="US"/>
    <s v="USD"/>
    <n v="1334556624"/>
    <n v="1333001424"/>
    <b v="0"/>
    <n v="34"/>
    <b v="1"/>
    <s v="music/electronic music"/>
    <n v="2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5000"/>
    <n v="2000"/>
    <x v="0"/>
    <s v="US"/>
    <s v="USD"/>
    <n v="1384580373"/>
    <n v="1381984773"/>
    <b v="0"/>
    <n v="7"/>
    <b v="1"/>
    <s v="music/electronic music"/>
    <n v="4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5000"/>
    <n v="1016"/>
    <x v="0"/>
    <s v="US"/>
    <s v="USD"/>
    <n v="1333771200"/>
    <n v="1328649026"/>
    <b v="0"/>
    <n v="24"/>
    <b v="1"/>
    <s v="music/electronic music"/>
    <n v="20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0"/>
    <n v="754"/>
    <x v="0"/>
    <s v="GB"/>
    <s v="GBP"/>
    <n v="1397516400"/>
    <n v="1396524644"/>
    <b v="0"/>
    <n v="15"/>
    <b v="1"/>
    <s v="music/electronic music"/>
    <n v="15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5000"/>
    <n v="4457"/>
    <x v="0"/>
    <s v="US"/>
    <s v="USD"/>
    <n v="1334424960"/>
    <n v="1329442510"/>
    <b v="0"/>
    <n v="72"/>
    <b v="1"/>
    <s v="music/electronic music"/>
    <n v="89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5000"/>
    <n v="4890"/>
    <x v="0"/>
    <s v="US"/>
    <s v="USD"/>
    <n v="1397113140"/>
    <n v="1395168625"/>
    <b v="0"/>
    <n v="120"/>
    <b v="1"/>
    <s v="music/electronic music"/>
    <n v="98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5000"/>
    <n v="6863"/>
    <x v="0"/>
    <s v="US"/>
    <s v="USD"/>
    <n v="1383526800"/>
    <n v="1380650177"/>
    <b v="0"/>
    <n v="123"/>
    <b v="1"/>
    <s v="music/electronic music"/>
    <n v="137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000"/>
    <n v="10"/>
    <x v="0"/>
    <s v="US"/>
    <s v="USD"/>
    <n v="1431719379"/>
    <n v="1429127379"/>
    <b v="0"/>
    <n v="1"/>
    <b v="1"/>
    <s v="music/electronic music"/>
    <n v="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5000"/>
    <n v="1755.01"/>
    <x v="0"/>
    <s v="US"/>
    <s v="USD"/>
    <n v="1391713248"/>
    <n v="1389121248"/>
    <b v="0"/>
    <n v="24"/>
    <b v="1"/>
    <s v="music/electronic music"/>
    <n v="35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000"/>
    <n v="860"/>
    <x v="0"/>
    <s v="US"/>
    <s v="USD"/>
    <n v="1331621940"/>
    <n v="1329671572"/>
    <b v="0"/>
    <n v="33"/>
    <b v="1"/>
    <s v="music/electronic music"/>
    <n v="17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5000"/>
    <n v="317"/>
    <x v="0"/>
    <s v="US"/>
    <s v="USD"/>
    <n v="1437674545"/>
    <n v="1436464945"/>
    <b v="0"/>
    <n v="14"/>
    <b v="1"/>
    <s v="music/electronic music"/>
    <n v="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5000"/>
    <n v="425"/>
    <x v="0"/>
    <s v="US"/>
    <s v="USD"/>
    <n v="1446451200"/>
    <n v="1445539113"/>
    <b v="0"/>
    <n v="9"/>
    <b v="1"/>
    <s v="music/electronic music"/>
    <n v="9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5000"/>
    <n v="2456.66"/>
    <x v="0"/>
    <s v="US"/>
    <s v="USD"/>
    <n v="1346198400"/>
    <n v="1344281383"/>
    <b v="0"/>
    <n v="76"/>
    <b v="1"/>
    <s v="music/electronic music"/>
    <n v="49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5000"/>
    <n v="1015"/>
    <x v="0"/>
    <s v="US"/>
    <s v="USD"/>
    <n v="1440004512"/>
    <n v="1437412512"/>
    <b v="0"/>
    <n v="19"/>
    <b v="1"/>
    <s v="music/electronic music"/>
    <n v="20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5000"/>
    <n v="3540"/>
    <x v="0"/>
    <s v="US"/>
    <s v="USD"/>
    <n v="1374888436"/>
    <n v="1372296436"/>
    <b v="0"/>
    <n v="69"/>
    <b v="1"/>
    <s v="music/electronic music"/>
    <n v="7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5000"/>
    <n v="8109"/>
    <x v="0"/>
    <s v="US"/>
    <s v="USD"/>
    <n v="1461369600"/>
    <n v="1458748809"/>
    <b v="0"/>
    <n v="218"/>
    <b v="1"/>
    <s v="games/tabletop games"/>
    <n v="162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0"/>
    <n v="813"/>
    <x v="0"/>
    <s v="US"/>
    <s v="USD"/>
    <n v="1327776847"/>
    <n v="1325184847"/>
    <b v="0"/>
    <n v="30"/>
    <b v="1"/>
    <s v="games/tabletop games"/>
    <n v="1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5000"/>
    <n v="20631"/>
    <x v="0"/>
    <s v="CA"/>
    <s v="CAD"/>
    <n v="1435418568"/>
    <n v="1432826568"/>
    <b v="0"/>
    <n v="100"/>
    <b v="1"/>
    <s v="games/tabletop games"/>
    <n v="413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5000"/>
    <n v="24315"/>
    <x v="0"/>
    <s v="US"/>
    <s v="USD"/>
    <n v="1477767600"/>
    <n v="1475337675"/>
    <b v="0"/>
    <n v="296"/>
    <b v="1"/>
    <s v="games/tabletop games"/>
    <n v="486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5000"/>
    <n v="198415.01"/>
    <x v="0"/>
    <s v="GB"/>
    <s v="GBP"/>
    <n v="1411326015"/>
    <n v="1408734015"/>
    <b v="0"/>
    <n v="1204"/>
    <b v="1"/>
    <s v="games/tabletop games"/>
    <n v="3968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5000"/>
    <n v="19523.310000000001"/>
    <x v="0"/>
    <s v="US"/>
    <s v="USD"/>
    <n v="1455253140"/>
    <n v="1452625822"/>
    <b v="0"/>
    <n v="321"/>
    <b v="1"/>
    <s v="games/tabletop games"/>
    <n v="390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5000"/>
    <n v="20459"/>
    <x v="0"/>
    <s v="GB"/>
    <s v="GBP"/>
    <n v="1384374155"/>
    <n v="1381778555"/>
    <b v="0"/>
    <n v="301"/>
    <b v="1"/>
    <s v="games/tabletop games"/>
    <n v="409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4999"/>
    <n v="11744.9"/>
    <x v="0"/>
    <s v="DE"/>
    <s v="EUR"/>
    <n v="1439707236"/>
    <n v="1437115236"/>
    <b v="0"/>
    <n v="144"/>
    <b v="1"/>
    <s v="games/tabletop games"/>
    <n v="235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4950"/>
    <n v="13704.33"/>
    <x v="0"/>
    <s v="US"/>
    <s v="USD"/>
    <n v="1378180800"/>
    <n v="1375113391"/>
    <b v="0"/>
    <n v="539"/>
    <b v="1"/>
    <s v="games/tabletop games"/>
    <n v="277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4900"/>
    <n v="10706"/>
    <x v="0"/>
    <s v="US"/>
    <s v="USD"/>
    <n v="1398460127"/>
    <n v="1395868127"/>
    <b v="0"/>
    <n v="498"/>
    <b v="1"/>
    <s v="games/tabletop games"/>
    <n v="218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4900"/>
    <n v="30303.24"/>
    <x v="0"/>
    <s v="US"/>
    <s v="USD"/>
    <n v="1372136400"/>
    <n v="1369864301"/>
    <b v="0"/>
    <n v="1113"/>
    <b v="1"/>
    <s v="games/tabletop games"/>
    <n v="618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4900"/>
    <n v="24790"/>
    <x v="0"/>
    <s v="US"/>
    <s v="USD"/>
    <n v="1405738800"/>
    <n v="1402945408"/>
    <b v="0"/>
    <n v="988"/>
    <b v="1"/>
    <s v="games/tabletop games"/>
    <n v="50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4800"/>
    <n v="8301"/>
    <x v="0"/>
    <s v="GB"/>
    <s v="GBP"/>
    <n v="1450051200"/>
    <n v="1448269539"/>
    <b v="0"/>
    <n v="391"/>
    <b v="1"/>
    <s v="games/tabletop games"/>
    <n v="173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4800"/>
    <n v="1165"/>
    <x v="0"/>
    <s v="US"/>
    <s v="USD"/>
    <n v="1483645647"/>
    <n v="1481053647"/>
    <b v="0"/>
    <n v="28"/>
    <b v="1"/>
    <s v="games/tabletop games"/>
    <n v="24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4800"/>
    <n v="19931"/>
    <x v="0"/>
    <s v="CA"/>
    <s v="CAD"/>
    <n v="1427585511"/>
    <n v="1424997111"/>
    <b v="0"/>
    <n v="147"/>
    <b v="1"/>
    <s v="games/tabletop games"/>
    <n v="415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4700"/>
    <n v="15039"/>
    <x v="0"/>
    <s v="US"/>
    <s v="USD"/>
    <n v="1454338123"/>
    <n v="1451746123"/>
    <b v="0"/>
    <n v="680"/>
    <b v="1"/>
    <s v="games/tabletop games"/>
    <n v="320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4600"/>
    <n v="63527"/>
    <x v="0"/>
    <s v="US"/>
    <s v="USD"/>
    <n v="1415779140"/>
    <n v="1412294683"/>
    <b v="0"/>
    <n v="983"/>
    <b v="1"/>
    <s v="games/tabletop games"/>
    <n v="1381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600"/>
    <n v="5496"/>
    <x v="0"/>
    <s v="DE"/>
    <s v="EUR"/>
    <n v="1489157716"/>
    <n v="1486565716"/>
    <b v="0"/>
    <n v="79"/>
    <b v="1"/>
    <s v="games/tabletop games"/>
    <n v="119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4600"/>
    <n v="32006.67"/>
    <x v="0"/>
    <s v="US"/>
    <s v="USD"/>
    <n v="1385870520"/>
    <n v="1382742014"/>
    <b v="0"/>
    <n v="426"/>
    <b v="1"/>
    <s v="games/tabletop games"/>
    <n v="696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4589"/>
    <n v="13534"/>
    <x v="0"/>
    <s v="US"/>
    <s v="USD"/>
    <n v="1461354544"/>
    <n v="1458762544"/>
    <b v="0"/>
    <n v="96"/>
    <b v="1"/>
    <s v="games/tabletop games"/>
    <n v="295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4575"/>
    <n v="8064"/>
    <x v="0"/>
    <s v="GB"/>
    <s v="GBP"/>
    <n v="1488484300"/>
    <n v="1485892300"/>
    <b v="0"/>
    <n v="163"/>
    <b v="1"/>
    <s v="games/tabletop games"/>
    <n v="17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4500"/>
    <n v="136009.76"/>
    <x v="0"/>
    <s v="US"/>
    <s v="USD"/>
    <n v="1385521320"/>
    <n v="1382449733"/>
    <b v="0"/>
    <n v="2525"/>
    <b v="1"/>
    <s v="games/tabletop games"/>
    <n v="3022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4500"/>
    <n v="9302.5"/>
    <x v="0"/>
    <s v="US"/>
    <s v="USD"/>
    <n v="1489374000"/>
    <n v="1488823290"/>
    <b v="0"/>
    <n v="2035"/>
    <b v="1"/>
    <s v="games/tabletop games"/>
    <n v="207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4500"/>
    <n v="18851"/>
    <x v="0"/>
    <s v="US"/>
    <s v="USD"/>
    <n v="1476649800"/>
    <n v="1475609946"/>
    <b v="0"/>
    <n v="290"/>
    <b v="1"/>
    <s v="games/tabletop games"/>
    <n v="419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500"/>
    <n v="105881"/>
    <x v="0"/>
    <s v="US"/>
    <s v="USD"/>
    <n v="1393005600"/>
    <n v="1390323617"/>
    <b v="0"/>
    <n v="1980"/>
    <b v="1"/>
    <s v="games/tabletop games"/>
    <n v="2353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4500"/>
    <n v="2503"/>
    <x v="0"/>
    <s v="GB"/>
    <s v="GBP"/>
    <n v="1441393210"/>
    <n v="1438801210"/>
    <b v="0"/>
    <n v="57"/>
    <b v="1"/>
    <s v="games/tabletop games"/>
    <n v="56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4500"/>
    <n v="19324"/>
    <x v="0"/>
    <s v="US"/>
    <s v="USD"/>
    <n v="1438185565"/>
    <n v="1436975965"/>
    <b v="0"/>
    <n v="380"/>
    <b v="1"/>
    <s v="games/tabletop games"/>
    <n v="429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4500"/>
    <n v="7505"/>
    <x v="0"/>
    <s v="GB"/>
    <s v="GBP"/>
    <n v="1481749278"/>
    <n v="1479157278"/>
    <b v="0"/>
    <n v="128"/>
    <b v="1"/>
    <s v="games/tabletop games"/>
    <n v="16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4500"/>
    <n v="5907"/>
    <x v="0"/>
    <s v="US"/>
    <s v="USD"/>
    <n v="1364917965"/>
    <n v="1362329565"/>
    <b v="0"/>
    <n v="180"/>
    <b v="1"/>
    <s v="games/tabletop games"/>
    <n v="131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4500"/>
    <n v="243778"/>
    <x v="0"/>
    <s v="US"/>
    <s v="USD"/>
    <n v="1480727273"/>
    <n v="1478131673"/>
    <b v="0"/>
    <n v="571"/>
    <b v="1"/>
    <s v="games/tabletop games"/>
    <n v="5417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4500"/>
    <n v="11428.19"/>
    <x v="0"/>
    <s v="US"/>
    <s v="USD"/>
    <n v="1408177077"/>
    <n v="1406362677"/>
    <b v="0"/>
    <n v="480"/>
    <b v="1"/>
    <s v="games/tabletop games"/>
    <n v="25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4500"/>
    <n v="24505"/>
    <x v="0"/>
    <s v="ES"/>
    <s v="EUR"/>
    <n v="1470469938"/>
    <n v="1469173938"/>
    <b v="0"/>
    <n v="249"/>
    <b v="1"/>
    <s v="games/tabletop games"/>
    <n v="545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4500"/>
    <n v="9015"/>
    <x v="0"/>
    <s v="US"/>
    <s v="USD"/>
    <n v="1447862947"/>
    <n v="1445267347"/>
    <b v="0"/>
    <n v="84"/>
    <b v="1"/>
    <s v="games/tabletop games"/>
    <n v="200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4500"/>
    <n v="2299"/>
    <x v="0"/>
    <s v="US"/>
    <s v="USD"/>
    <n v="1485271968"/>
    <n v="1484667168"/>
    <b v="0"/>
    <n v="197"/>
    <b v="1"/>
    <s v="games/tabletop games"/>
    <n v="51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4500"/>
    <n v="11323"/>
    <x v="0"/>
    <s v="US"/>
    <s v="USD"/>
    <n v="1462661451"/>
    <n v="1460069451"/>
    <b v="0"/>
    <n v="271"/>
    <b v="1"/>
    <s v="games/tabletop games"/>
    <n v="252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500"/>
    <n v="1069"/>
    <x v="0"/>
    <s v="GB"/>
    <s v="GBP"/>
    <n v="1479811846"/>
    <n v="1478602246"/>
    <b v="0"/>
    <n v="50"/>
    <b v="1"/>
    <s v="games/tabletop games"/>
    <n v="2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4500"/>
    <n v="15903.5"/>
    <x v="0"/>
    <s v="GB"/>
    <s v="GBP"/>
    <n v="1466377200"/>
    <n v="1463351329"/>
    <b v="0"/>
    <n v="169"/>
    <b v="1"/>
    <s v="games/tabletop games"/>
    <n v="353"/>
    <n v="94.1"/>
    <x v="6"/>
    <s v="tabletop games"/>
    <x v="2257"/>
    <d v="2016-06-19T23:00:00"/>
  </r>
  <r>
    <n v="2258"/>
    <s v="A Sundered World"/>
    <s v="A Dungeon World campaign setting that takes place after the end of the worlds."/>
    <n v="4500"/>
    <n v="3223"/>
    <x v="0"/>
    <s v="US"/>
    <s v="USD"/>
    <n v="1434045687"/>
    <n v="1431453687"/>
    <b v="0"/>
    <n v="205"/>
    <b v="1"/>
    <s v="games/tabletop games"/>
    <n v="72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4500"/>
    <n v="18671"/>
    <x v="0"/>
    <s v="GB"/>
    <s v="GBP"/>
    <n v="1481224736"/>
    <n v="1480360736"/>
    <b v="0"/>
    <n v="206"/>
    <b v="1"/>
    <s v="games/tabletop games"/>
    <n v="415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4500"/>
    <n v="8173"/>
    <x v="0"/>
    <s v="US"/>
    <s v="USD"/>
    <n v="1395876250"/>
    <n v="1393287850"/>
    <b v="0"/>
    <n v="84"/>
    <b v="1"/>
    <s v="games/tabletop games"/>
    <n v="182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4500"/>
    <n v="7795"/>
    <x v="0"/>
    <s v="AU"/>
    <s v="AUD"/>
    <n v="1487093020"/>
    <n v="1485278620"/>
    <b v="0"/>
    <n v="210"/>
    <b v="1"/>
    <s v="games/tabletop games"/>
    <n v="173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4500"/>
    <n v="5087"/>
    <x v="0"/>
    <s v="US"/>
    <s v="USD"/>
    <n v="1416268800"/>
    <n v="1413295358"/>
    <b v="0"/>
    <n v="181"/>
    <b v="1"/>
    <s v="games/tabletop games"/>
    <n v="113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4500"/>
    <n v="8666"/>
    <x v="0"/>
    <s v="SE"/>
    <s v="SEK"/>
    <n v="1422734313"/>
    <n v="1420919913"/>
    <b v="0"/>
    <n v="60"/>
    <b v="1"/>
    <s v="games/tabletop games"/>
    <n v="193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4500"/>
    <n v="10802"/>
    <x v="0"/>
    <s v="US"/>
    <s v="USD"/>
    <n v="1463972400"/>
    <n v="1462543114"/>
    <b v="0"/>
    <n v="445"/>
    <b v="1"/>
    <s v="games/tabletop games"/>
    <n v="24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4500"/>
    <n v="597"/>
    <x v="0"/>
    <s v="GB"/>
    <s v="GBP"/>
    <n v="1479846507"/>
    <n v="1479241707"/>
    <b v="0"/>
    <n v="17"/>
    <b v="1"/>
    <s v="games/tabletop games"/>
    <n v="13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4500"/>
    <n v="4804"/>
    <x v="0"/>
    <s v="US"/>
    <s v="USD"/>
    <n v="1461722400"/>
    <n v="1460235592"/>
    <b v="0"/>
    <n v="194"/>
    <b v="1"/>
    <s v="games/tabletop games"/>
    <n v="107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4500"/>
    <n v="76105"/>
    <x v="0"/>
    <s v="US"/>
    <s v="USD"/>
    <n v="1419123600"/>
    <n v="1416945297"/>
    <b v="0"/>
    <n v="404"/>
    <b v="1"/>
    <s v="games/tabletop games"/>
    <n v="169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4500"/>
    <n v="28728"/>
    <x v="0"/>
    <s v="US"/>
    <s v="USD"/>
    <n v="1489283915"/>
    <n v="1486691915"/>
    <b v="0"/>
    <n v="194"/>
    <b v="1"/>
    <s v="games/tabletop games"/>
    <n v="638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4500"/>
    <n v="45041"/>
    <x v="0"/>
    <s v="US"/>
    <s v="USD"/>
    <n v="1488862800"/>
    <n v="1486745663"/>
    <b v="0"/>
    <n v="902"/>
    <b v="1"/>
    <s v="games/tabletop games"/>
    <n v="1001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4500"/>
    <n v="180062"/>
    <x v="0"/>
    <s v="US"/>
    <s v="USD"/>
    <n v="1484085540"/>
    <n v="1482353513"/>
    <b v="0"/>
    <n v="1670"/>
    <b v="1"/>
    <s v="games/tabletop games"/>
    <n v="4001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4480"/>
    <n v="56618"/>
    <x v="0"/>
    <s v="US"/>
    <s v="USD"/>
    <n v="1481328004"/>
    <n v="1478736004"/>
    <b v="0"/>
    <n v="1328"/>
    <b v="1"/>
    <s v="games/tabletop games"/>
    <n v="1264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4444"/>
    <n v="13566"/>
    <x v="0"/>
    <s v="US"/>
    <s v="USD"/>
    <n v="1449506836"/>
    <n v="1446914836"/>
    <b v="0"/>
    <n v="944"/>
    <b v="1"/>
    <s v="games/tabletop games"/>
    <n v="305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4400"/>
    <n v="5509"/>
    <x v="0"/>
    <s v="CA"/>
    <s v="CAD"/>
    <n v="1489320642"/>
    <n v="1487164242"/>
    <b v="0"/>
    <n v="147"/>
    <b v="1"/>
    <s v="games/tabletop games"/>
    <n v="125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4400"/>
    <n v="2990"/>
    <x v="0"/>
    <s v="US"/>
    <s v="USD"/>
    <n v="1393156857"/>
    <n v="1390564857"/>
    <b v="0"/>
    <n v="99"/>
    <b v="1"/>
    <s v="games/tabletop games"/>
    <n v="68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4400"/>
    <n v="2650.5"/>
    <x v="0"/>
    <s v="GB"/>
    <s v="GBP"/>
    <n v="1419259679"/>
    <n v="1416667679"/>
    <b v="0"/>
    <n v="79"/>
    <b v="1"/>
    <s v="games/tabletop games"/>
    <n v="60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336"/>
    <n v="4856"/>
    <x v="0"/>
    <s v="US"/>
    <s v="USD"/>
    <n v="1388936289"/>
    <n v="1386344289"/>
    <b v="0"/>
    <n v="75"/>
    <b v="1"/>
    <s v="games/tabletop games"/>
    <n v="112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4300"/>
    <n v="11992"/>
    <x v="0"/>
    <s v="US"/>
    <s v="USD"/>
    <n v="1330359423"/>
    <n v="1327767423"/>
    <b v="0"/>
    <n v="207"/>
    <b v="1"/>
    <s v="games/tabletop games"/>
    <n v="279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4300"/>
    <n v="5414"/>
    <x v="0"/>
    <s v="IT"/>
    <s v="EUR"/>
    <n v="1451861940"/>
    <n v="1448902867"/>
    <b v="0"/>
    <n v="102"/>
    <b v="1"/>
    <s v="games/tabletop games"/>
    <n v="126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4300"/>
    <n v="1538"/>
    <x v="0"/>
    <s v="US"/>
    <s v="USD"/>
    <n v="1423022400"/>
    <n v="1421436099"/>
    <b v="0"/>
    <n v="32"/>
    <b v="1"/>
    <s v="games/tabletop games"/>
    <n v="36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4290"/>
    <n v="39550.5"/>
    <x v="0"/>
    <s v="US"/>
    <s v="USD"/>
    <n v="1442501991"/>
    <n v="1439909991"/>
    <b v="0"/>
    <n v="480"/>
    <b v="1"/>
    <s v="games/tabletop games"/>
    <n v="922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4200"/>
    <n v="555"/>
    <x v="0"/>
    <s v="US"/>
    <s v="USD"/>
    <n v="1311576600"/>
    <n v="1306219897"/>
    <b v="0"/>
    <n v="11"/>
    <b v="1"/>
    <s v="music/rock"/>
    <n v="13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4200"/>
    <n v="1390"/>
    <x v="0"/>
    <s v="US"/>
    <s v="USD"/>
    <n v="1452744686"/>
    <n v="1447560686"/>
    <b v="0"/>
    <n v="12"/>
    <b v="1"/>
    <s v="music/rock"/>
    <n v="33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4200"/>
    <n v="3025.66"/>
    <x v="0"/>
    <s v="US"/>
    <s v="USD"/>
    <n v="1336528804"/>
    <n v="1331348404"/>
    <b v="0"/>
    <n v="48"/>
    <b v="1"/>
    <s v="music/rock"/>
    <n v="72"/>
    <n v="63.03"/>
    <x v="4"/>
    <s v="rock"/>
    <x v="2283"/>
    <d v="2012-05-09T02:00:04"/>
  </r>
  <r>
    <n v="2284"/>
    <s v="Make a record, write a song, take the Vinyl Skyway. "/>
    <s v="The Vinyl Skyway reunite to make a third album. "/>
    <n v="4200"/>
    <n v="6373.27"/>
    <x v="0"/>
    <s v="US"/>
    <s v="USD"/>
    <n v="1299902400"/>
    <n v="1297451245"/>
    <b v="0"/>
    <n v="59"/>
    <b v="1"/>
    <s v="music/rock"/>
    <n v="152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4200"/>
    <n v="3641"/>
    <x v="0"/>
    <s v="US"/>
    <s v="USD"/>
    <n v="1340944043"/>
    <n v="1338352043"/>
    <b v="0"/>
    <n v="79"/>
    <b v="1"/>
    <s v="music/rock"/>
    <n v="87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4190"/>
    <n v="1501"/>
    <x v="0"/>
    <s v="US"/>
    <s v="USD"/>
    <n v="1378439940"/>
    <n v="1376003254"/>
    <b v="0"/>
    <n v="14"/>
    <b v="1"/>
    <s v="music/rock"/>
    <n v="36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100"/>
    <n v="5398.99"/>
    <x v="0"/>
    <s v="US"/>
    <s v="USD"/>
    <n v="1403539260"/>
    <n v="1401724860"/>
    <b v="0"/>
    <n v="106"/>
    <b v="1"/>
    <s v="music/rock"/>
    <n v="132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4100"/>
    <n v="1001"/>
    <x v="0"/>
    <s v="US"/>
    <s v="USD"/>
    <n v="1340733600"/>
    <n v="1339098689"/>
    <b v="0"/>
    <n v="25"/>
    <b v="1"/>
    <s v="music/rock"/>
    <n v="24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4059"/>
    <n v="1611"/>
    <x v="0"/>
    <s v="US"/>
    <s v="USD"/>
    <n v="1386372120"/>
    <n v="1382659060"/>
    <b v="0"/>
    <n v="25"/>
    <b v="1"/>
    <s v="music/rock"/>
    <n v="40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4000"/>
    <n v="1561"/>
    <x v="0"/>
    <s v="US"/>
    <s v="USD"/>
    <n v="1259686800"/>
    <n v="1252908330"/>
    <b v="0"/>
    <n v="29"/>
    <b v="1"/>
    <s v="music/rock"/>
    <n v="39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4000"/>
    <n v="4320"/>
    <x v="0"/>
    <s v="US"/>
    <s v="USD"/>
    <n v="1335153600"/>
    <n v="1332199618"/>
    <b v="0"/>
    <n v="43"/>
    <b v="1"/>
    <s v="music/rock"/>
    <n v="108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4000"/>
    <n v="2145.0100000000002"/>
    <x v="0"/>
    <s v="US"/>
    <s v="USD"/>
    <n v="1334767476"/>
    <n v="1332175476"/>
    <b v="0"/>
    <n v="46"/>
    <b v="1"/>
    <s v="music/rock"/>
    <n v="54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4000"/>
    <n v="920"/>
    <x v="0"/>
    <s v="US"/>
    <s v="USD"/>
    <n v="1348545540"/>
    <n v="1346345999"/>
    <b v="0"/>
    <n v="27"/>
    <b v="1"/>
    <s v="music/rock"/>
    <n v="23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4000"/>
    <n v="7304.04"/>
    <x v="0"/>
    <s v="US"/>
    <s v="USD"/>
    <n v="1358702480"/>
    <n v="1356110480"/>
    <b v="0"/>
    <n v="112"/>
    <b v="1"/>
    <s v="music/rock"/>
    <n v="183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4000"/>
    <n v="1503"/>
    <x v="0"/>
    <s v="US"/>
    <s v="USD"/>
    <n v="1359240856"/>
    <n v="1356648856"/>
    <b v="0"/>
    <n v="34"/>
    <b v="1"/>
    <s v="music/rock"/>
    <n v="38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4000"/>
    <n v="10435"/>
    <x v="0"/>
    <s v="US"/>
    <s v="USD"/>
    <n v="1330018426"/>
    <n v="1326994426"/>
    <b v="0"/>
    <n v="145"/>
    <b v="1"/>
    <s v="music/rock"/>
    <n v="261"/>
    <n v="71.97"/>
    <x v="4"/>
    <s v="rock"/>
    <x v="2296"/>
    <d v="2012-02-23T17:33:46"/>
  </r>
  <r>
    <n v="2297"/>
    <s v="Company Company: Debut EP"/>
    <s v="New Jersey Alternative Rock band COCO needs YOUR help self-releasing debut EP!"/>
    <n v="4000"/>
    <n v="1006"/>
    <x v="0"/>
    <s v="US"/>
    <s v="USD"/>
    <n v="1331697540"/>
    <n v="1328749249"/>
    <b v="0"/>
    <n v="19"/>
    <b v="1"/>
    <s v="music/rock"/>
    <n v="25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4000"/>
    <n v="31522"/>
    <x v="0"/>
    <s v="US"/>
    <s v="USD"/>
    <n v="1395861033"/>
    <n v="1393272633"/>
    <b v="0"/>
    <n v="288"/>
    <b v="1"/>
    <s v="music/rock"/>
    <n v="788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4000"/>
    <n v="1050.5"/>
    <x v="0"/>
    <s v="US"/>
    <s v="USD"/>
    <n v="1296953209"/>
    <n v="1295657209"/>
    <b v="0"/>
    <n v="14"/>
    <b v="1"/>
    <s v="music/rock"/>
    <n v="26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4000"/>
    <n v="810"/>
    <x v="0"/>
    <s v="US"/>
    <s v="USD"/>
    <n v="1340904416"/>
    <n v="1339694816"/>
    <b v="0"/>
    <n v="7"/>
    <b v="1"/>
    <s v="music/rock"/>
    <n v="20"/>
    <n v="115.71"/>
    <x v="4"/>
    <s v="rock"/>
    <x v="2300"/>
    <d v="2012-06-28T17:26:56"/>
  </r>
  <r>
    <n v="2301"/>
    <s v="Time Crash"/>
    <s v="We are America's first trock band, and we're ready to bring you our first album!"/>
    <n v="4000"/>
    <n v="6680.22"/>
    <x v="0"/>
    <s v="US"/>
    <s v="USD"/>
    <n v="1371785496"/>
    <n v="1369193496"/>
    <b v="1"/>
    <n v="211"/>
    <b v="1"/>
    <s v="music/indie rock"/>
    <n v="167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4000"/>
    <n v="3925"/>
    <x v="0"/>
    <s v="US"/>
    <s v="USD"/>
    <n v="1388473200"/>
    <n v="1385585434"/>
    <b v="1"/>
    <n v="85"/>
    <b v="1"/>
    <s v="music/indie rock"/>
    <n v="98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4000"/>
    <n v="7053.61"/>
    <x v="0"/>
    <s v="US"/>
    <s v="USD"/>
    <n v="1323747596"/>
    <n v="1320287996"/>
    <b v="1"/>
    <n v="103"/>
    <b v="1"/>
    <s v="music/indie rock"/>
    <n v="176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4000"/>
    <n v="6042.02"/>
    <x v="0"/>
    <s v="US"/>
    <s v="USD"/>
    <n v="1293857940"/>
    <n v="1290281691"/>
    <b v="1"/>
    <n v="113"/>
    <b v="1"/>
    <s v="music/indie rock"/>
    <n v="15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4000"/>
    <n v="18221"/>
    <x v="0"/>
    <s v="US"/>
    <s v="USD"/>
    <n v="1407520800"/>
    <n v="1405356072"/>
    <b v="1"/>
    <n v="167"/>
    <b v="1"/>
    <s v="music/indie rock"/>
    <n v="456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4000"/>
    <n v="3736.55"/>
    <x v="0"/>
    <s v="US"/>
    <s v="USD"/>
    <n v="1331352129"/>
    <n v="1328760129"/>
    <b v="1"/>
    <n v="73"/>
    <b v="1"/>
    <s v="music/indie rock"/>
    <n v="93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4000"/>
    <n v="2095.2600000000002"/>
    <x v="0"/>
    <s v="US"/>
    <s v="USD"/>
    <n v="1336245328"/>
    <n v="1333653333"/>
    <b v="1"/>
    <n v="75"/>
    <b v="1"/>
    <s v="music/indie rock"/>
    <n v="52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4000"/>
    <n v="50653.11"/>
    <x v="0"/>
    <s v="US"/>
    <s v="USD"/>
    <n v="1409274000"/>
    <n v="1406847996"/>
    <b v="1"/>
    <n v="614"/>
    <b v="1"/>
    <s v="music/indie rock"/>
    <n v="1266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4000"/>
    <n v="6400.47"/>
    <x v="0"/>
    <s v="US"/>
    <s v="USD"/>
    <n v="1362872537"/>
    <n v="1359848537"/>
    <b v="1"/>
    <n v="107"/>
    <b v="1"/>
    <s v="music/indie rock"/>
    <n v="160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4000"/>
    <n v="79335.360000000001"/>
    <x v="0"/>
    <s v="US"/>
    <s v="USD"/>
    <n v="1363889015"/>
    <n v="1361300615"/>
    <b v="1"/>
    <n v="1224"/>
    <b v="1"/>
    <s v="music/indie rock"/>
    <n v="1983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4000"/>
    <n v="9370"/>
    <x v="0"/>
    <s v="US"/>
    <s v="USD"/>
    <n v="1399421189"/>
    <n v="1396829189"/>
    <b v="1"/>
    <n v="104"/>
    <b v="1"/>
    <s v="music/indie rock"/>
    <n v="23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4000"/>
    <n v="3236"/>
    <x v="0"/>
    <s v="US"/>
    <s v="USD"/>
    <n v="1397862000"/>
    <n v="1395155478"/>
    <b v="1"/>
    <n v="79"/>
    <b v="1"/>
    <s v="music/indie rock"/>
    <n v="81"/>
    <n v="40.96"/>
    <x v="4"/>
    <s v="indie rock"/>
    <x v="2312"/>
    <d v="2014-04-18T23:00:00"/>
  </r>
  <r>
    <n v="2313"/>
    <s v="A SUNNY DAY IN GLASGOW"/>
    <s v="A Sunny Day in Glasgow are recording a new album and we need your help!"/>
    <n v="4000"/>
    <n v="8792.02"/>
    <x v="0"/>
    <s v="US"/>
    <s v="USD"/>
    <n v="1336086026"/>
    <n v="1333494026"/>
    <b v="1"/>
    <n v="157"/>
    <b v="1"/>
    <s v="music/indie rock"/>
    <n v="220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4000"/>
    <n v="1883.64"/>
    <x v="0"/>
    <s v="US"/>
    <s v="USD"/>
    <n v="1339074857"/>
    <n v="1336482857"/>
    <b v="1"/>
    <n v="50"/>
    <b v="1"/>
    <s v="music/indie rock"/>
    <n v="4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4000"/>
    <n v="2565"/>
    <x v="0"/>
    <s v="US"/>
    <s v="USD"/>
    <n v="1336238743"/>
    <n v="1333646743"/>
    <b v="1"/>
    <n v="64"/>
    <b v="1"/>
    <s v="music/indie rock"/>
    <n v="64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4000"/>
    <n v="15606.4"/>
    <x v="0"/>
    <s v="US"/>
    <s v="USD"/>
    <n v="1260383040"/>
    <n v="1253726650"/>
    <b v="1"/>
    <n v="200"/>
    <b v="1"/>
    <s v="music/indie rock"/>
    <n v="390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0"/>
    <n v="416"/>
    <x v="0"/>
    <s v="US"/>
    <s v="USD"/>
    <n v="1266210000"/>
    <n v="1263474049"/>
    <b v="1"/>
    <n v="22"/>
    <b v="1"/>
    <s v="music/indie rock"/>
    <n v="10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4000"/>
    <n v="6053"/>
    <x v="0"/>
    <s v="US"/>
    <s v="USD"/>
    <n v="1253937540"/>
    <n v="1251214014"/>
    <b v="1"/>
    <n v="163"/>
    <b v="1"/>
    <s v="music/indie rock"/>
    <n v="15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4000"/>
    <n v="3231"/>
    <x v="0"/>
    <s v="US"/>
    <s v="USD"/>
    <n v="1387072685"/>
    <n v="1384480685"/>
    <b v="1"/>
    <n v="77"/>
    <b v="1"/>
    <s v="music/indie rock"/>
    <n v="81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4000"/>
    <n v="5433"/>
    <x v="0"/>
    <s v="US"/>
    <s v="USD"/>
    <n v="1396463800"/>
    <n v="1393443400"/>
    <b v="1"/>
    <n v="89"/>
    <b v="1"/>
    <s v="music/indie rock"/>
    <n v="136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4000"/>
    <n v="4130"/>
    <x v="3"/>
    <s v="AT"/>
    <s v="EUR"/>
    <n v="1491282901"/>
    <n v="1488694501"/>
    <b v="0"/>
    <n v="64"/>
    <b v="0"/>
    <s v="food/small batch"/>
    <n v="103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4000"/>
    <n v="85"/>
    <x v="3"/>
    <s v="US"/>
    <s v="USD"/>
    <n v="1491769769"/>
    <n v="1489181369"/>
    <b v="0"/>
    <n v="4"/>
    <b v="0"/>
    <s v="food/small batch"/>
    <n v="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4000"/>
    <n v="120"/>
    <x v="3"/>
    <s v="US"/>
    <s v="USD"/>
    <n v="1490033247"/>
    <n v="1489428447"/>
    <b v="0"/>
    <n v="4"/>
    <b v="0"/>
    <s v="food/small batch"/>
    <n v="3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4000"/>
    <n v="1555"/>
    <x v="3"/>
    <s v="GB"/>
    <s v="GBP"/>
    <n v="1490559285"/>
    <n v="1487970885"/>
    <b v="0"/>
    <n v="61"/>
    <b v="0"/>
    <s v="food/small batch"/>
    <n v="39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4000"/>
    <n v="80"/>
    <x v="3"/>
    <s v="US"/>
    <s v="USD"/>
    <n v="1490830331"/>
    <n v="1488241931"/>
    <b v="0"/>
    <n v="7"/>
    <b v="0"/>
    <s v="food/small batch"/>
    <n v="2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4000"/>
    <n v="108"/>
    <x v="3"/>
    <s v="US"/>
    <s v="USD"/>
    <n v="1493571600"/>
    <n v="1489106948"/>
    <b v="0"/>
    <n v="1"/>
    <b v="0"/>
    <s v="food/small batch"/>
    <n v="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4000"/>
    <n v="184133.01"/>
    <x v="0"/>
    <s v="US"/>
    <s v="USD"/>
    <n v="1409090440"/>
    <n v="1406066440"/>
    <b v="1"/>
    <n v="3355"/>
    <b v="1"/>
    <s v="food/small batch"/>
    <n v="4603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4000"/>
    <n v="25445"/>
    <x v="0"/>
    <s v="US"/>
    <s v="USD"/>
    <n v="1434307537"/>
    <n v="1431715537"/>
    <b v="1"/>
    <n v="537"/>
    <b v="1"/>
    <s v="food/small batch"/>
    <n v="636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4000"/>
    <n v="26480"/>
    <x v="0"/>
    <s v="US"/>
    <s v="USD"/>
    <n v="1405609146"/>
    <n v="1403017146"/>
    <b v="1"/>
    <n v="125"/>
    <b v="1"/>
    <s v="food/small batch"/>
    <n v="66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4000"/>
    <n v="35848"/>
    <x v="0"/>
    <s v="US"/>
    <s v="USD"/>
    <n v="1451001600"/>
    <n v="1448400943"/>
    <b v="1"/>
    <n v="163"/>
    <b v="1"/>
    <s v="food/small batch"/>
    <n v="896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4000"/>
    <n v="11545.1"/>
    <x v="0"/>
    <s v="US"/>
    <s v="USD"/>
    <n v="1408320490"/>
    <n v="1405728490"/>
    <b v="1"/>
    <n v="283"/>
    <b v="1"/>
    <s v="food/small batch"/>
    <n v="289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4000"/>
    <n v="26577"/>
    <x v="0"/>
    <s v="US"/>
    <s v="USD"/>
    <n v="1423235071"/>
    <n v="1420643071"/>
    <b v="1"/>
    <n v="352"/>
    <b v="1"/>
    <s v="food/small batch"/>
    <n v="664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4000"/>
    <n v="1273"/>
    <x v="0"/>
    <s v="US"/>
    <s v="USD"/>
    <n v="1401385800"/>
    <n v="1399563390"/>
    <b v="1"/>
    <n v="94"/>
    <b v="1"/>
    <s v="food/small batch"/>
    <n v="3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4000"/>
    <n v="25568"/>
    <x v="0"/>
    <s v="US"/>
    <s v="USD"/>
    <n v="1402494243"/>
    <n v="1399902243"/>
    <b v="1"/>
    <n v="221"/>
    <b v="1"/>
    <s v="food/small batch"/>
    <n v="639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4000"/>
    <n v="104146.51"/>
    <x v="0"/>
    <s v="US"/>
    <s v="USD"/>
    <n v="1394316695"/>
    <n v="1390860695"/>
    <b v="1"/>
    <n v="2165"/>
    <b v="1"/>
    <s v="food/small batch"/>
    <n v="2604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4000"/>
    <n v="13279"/>
    <x v="0"/>
    <s v="US"/>
    <s v="USD"/>
    <n v="1403796143"/>
    <n v="1401204143"/>
    <b v="1"/>
    <n v="179"/>
    <b v="1"/>
    <s v="food/small batch"/>
    <n v="332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4000"/>
    <n v="15171.5"/>
    <x v="0"/>
    <s v="US"/>
    <s v="USD"/>
    <n v="1404077484"/>
    <n v="1401485484"/>
    <b v="1"/>
    <n v="123"/>
    <b v="1"/>
    <s v="food/small batch"/>
    <n v="379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4000"/>
    <n v="73552"/>
    <x v="0"/>
    <s v="US"/>
    <s v="USD"/>
    <n v="1482134340"/>
    <n v="1479496309"/>
    <b v="1"/>
    <n v="1104"/>
    <b v="1"/>
    <s v="food/small batch"/>
    <n v="1839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"/>
    <n v="42311"/>
    <x v="0"/>
    <s v="US"/>
    <s v="USD"/>
    <n v="1477841138"/>
    <n v="1475249138"/>
    <b v="1"/>
    <n v="403"/>
    <b v="1"/>
    <s v="food/small batch"/>
    <n v="1058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4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40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4000"/>
    <n v="300"/>
    <x v="1"/>
    <s v="US"/>
    <s v="USD"/>
    <n v="1452282420"/>
    <n v="1447962505"/>
    <b v="0"/>
    <n v="1"/>
    <b v="0"/>
    <s v="technology/web"/>
    <n v="8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4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4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4000"/>
    <n v="39"/>
    <x v="1"/>
    <s v="US"/>
    <s v="USD"/>
    <n v="1476731431"/>
    <n v="1472843431"/>
    <b v="0"/>
    <n v="3"/>
    <b v="0"/>
    <s v="technology/web"/>
    <n v="1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4000"/>
    <n v="15"/>
    <x v="1"/>
    <s v="US"/>
    <s v="USD"/>
    <n v="1472135676"/>
    <n v="1469543676"/>
    <b v="0"/>
    <n v="1"/>
    <b v="0"/>
    <s v="technology/web"/>
    <n v="0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4000"/>
    <n v="270"/>
    <x v="1"/>
    <s v="US"/>
    <s v="USD"/>
    <n v="1456006938"/>
    <n v="1450822938"/>
    <b v="0"/>
    <n v="5"/>
    <b v="0"/>
    <s v="technology/web"/>
    <n v="7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0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4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4000"/>
    <n v="108"/>
    <x v="1"/>
    <s v="NZ"/>
    <s v="NZD"/>
    <n v="1430360739"/>
    <n v="1427768739"/>
    <b v="0"/>
    <n v="7"/>
    <b v="0"/>
    <s v="technology/web"/>
    <n v="3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4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4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4000"/>
    <n v="25"/>
    <x v="1"/>
    <s v="US"/>
    <s v="USD"/>
    <n v="1420910460"/>
    <n v="1415726460"/>
    <b v="0"/>
    <n v="1"/>
    <b v="0"/>
    <s v="technology/web"/>
    <n v="1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4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4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4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40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4000"/>
    <n v="1101"/>
    <x v="1"/>
    <s v="US"/>
    <s v="USD"/>
    <n v="1438616124"/>
    <n v="1433432124"/>
    <b v="0"/>
    <n v="3"/>
    <b v="0"/>
    <s v="technology/web"/>
    <n v="28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4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40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000"/>
    <n v="120"/>
    <x v="1"/>
    <s v="US"/>
    <s v="USD"/>
    <n v="1418315470"/>
    <n v="1415723470"/>
    <b v="0"/>
    <n v="2"/>
    <b v="0"/>
    <s v="technology/web"/>
    <n v="3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4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4000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4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4000"/>
    <n v="2630"/>
    <x v="1"/>
    <s v="GB"/>
    <s v="GBP"/>
    <n v="1445431533"/>
    <n v="1442839533"/>
    <b v="0"/>
    <n v="27"/>
    <b v="0"/>
    <s v="technology/web"/>
    <n v="66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4000"/>
    <n v="670"/>
    <x v="1"/>
    <s v="US"/>
    <s v="USD"/>
    <n v="1461622616"/>
    <n v="1456442216"/>
    <b v="0"/>
    <n v="14"/>
    <b v="0"/>
    <s v="technology/web"/>
    <n v="17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"/>
    <n v="100"/>
    <x v="1"/>
    <s v="US"/>
    <s v="USD"/>
    <n v="1429028365"/>
    <n v="1425143965"/>
    <b v="0"/>
    <n v="2"/>
    <b v="0"/>
    <s v="technology/web"/>
    <n v="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4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4000"/>
    <n v="82"/>
    <x v="1"/>
    <s v="US"/>
    <s v="USD"/>
    <n v="1418877141"/>
    <n v="1416285141"/>
    <b v="0"/>
    <n v="4"/>
    <b v="0"/>
    <s v="technology/web"/>
    <n v="2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4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4000"/>
    <n v="180"/>
    <x v="1"/>
    <s v="AU"/>
    <s v="AUD"/>
    <n v="1429839571"/>
    <n v="1427247571"/>
    <b v="0"/>
    <n v="6"/>
    <b v="0"/>
    <s v="technology/web"/>
    <n v="5"/>
    <n v="30"/>
    <x v="2"/>
    <s v="web"/>
    <x v="2372"/>
    <d v="2015-04-24T01:39:31"/>
  </r>
  <r>
    <n v="2373"/>
    <s v="Cykelauktion.com (Canceled)"/>
    <s v="We want to create a safe marketplace for buying and selling bicycles."/>
    <n v="4000"/>
    <n v="50"/>
    <x v="1"/>
    <s v="SE"/>
    <s v="SEK"/>
    <n v="1440863624"/>
    <n v="1438271624"/>
    <b v="0"/>
    <n v="1"/>
    <b v="0"/>
    <s v="technology/web"/>
    <n v="1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4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4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4000"/>
    <n v="326.33"/>
    <x v="1"/>
    <s v="US"/>
    <s v="USD"/>
    <n v="1449785566"/>
    <n v="1447193566"/>
    <b v="0"/>
    <n v="4"/>
    <b v="0"/>
    <s v="technology/web"/>
    <n v="8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40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4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4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4000"/>
    <n v="55"/>
    <x v="1"/>
    <s v="US"/>
    <s v="USD"/>
    <n v="1443726142"/>
    <n v="1441134142"/>
    <b v="0"/>
    <n v="3"/>
    <b v="0"/>
    <s v="technology/web"/>
    <n v="1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4000"/>
    <n v="1571"/>
    <x v="1"/>
    <s v="US"/>
    <s v="USD"/>
    <n v="1428704848"/>
    <n v="1426112848"/>
    <b v="0"/>
    <n v="7"/>
    <b v="0"/>
    <s v="technology/web"/>
    <n v="39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4000"/>
    <n v="75"/>
    <x v="1"/>
    <s v="US"/>
    <s v="USD"/>
    <n v="1438662603"/>
    <n v="1436502603"/>
    <b v="0"/>
    <n v="2"/>
    <b v="0"/>
    <s v="technology/web"/>
    <n v="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4000"/>
    <n v="435"/>
    <x v="1"/>
    <s v="NZ"/>
    <s v="NZD"/>
    <n v="1424568107"/>
    <n v="1421976107"/>
    <b v="0"/>
    <n v="3"/>
    <b v="0"/>
    <s v="technology/web"/>
    <n v="11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4000"/>
    <n v="8"/>
    <x v="1"/>
    <s v="US"/>
    <s v="USD"/>
    <n v="1415932643"/>
    <n v="1413337043"/>
    <b v="0"/>
    <n v="8"/>
    <b v="0"/>
    <s v="technology/web"/>
    <n v="0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4000"/>
    <n v="788"/>
    <x v="1"/>
    <s v="US"/>
    <s v="USD"/>
    <n v="1438793432"/>
    <n v="1436201432"/>
    <b v="0"/>
    <n v="7"/>
    <b v="0"/>
    <s v="technology/web"/>
    <n v="20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4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4000"/>
    <n v="1026"/>
    <x v="1"/>
    <s v="US"/>
    <s v="USD"/>
    <n v="1469199740"/>
    <n v="1465311740"/>
    <b v="0"/>
    <n v="3"/>
    <b v="0"/>
    <s v="technology/web"/>
    <n v="26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4000"/>
    <n v="463"/>
    <x v="1"/>
    <s v="US"/>
    <s v="USD"/>
    <n v="1421350140"/>
    <n v="1418761759"/>
    <b v="0"/>
    <n v="8"/>
    <b v="0"/>
    <s v="technology/web"/>
    <n v="12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4000"/>
    <n v="30"/>
    <x v="1"/>
    <s v="FR"/>
    <s v="EUR"/>
    <n v="1437861540"/>
    <n v="1435160452"/>
    <b v="0"/>
    <n v="1"/>
    <b v="0"/>
    <s v="technology/web"/>
    <n v="1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4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4000"/>
    <n v="25"/>
    <x v="1"/>
    <s v="US"/>
    <s v="USD"/>
    <n v="1427825044"/>
    <n v="1425236644"/>
    <b v="0"/>
    <n v="1"/>
    <b v="0"/>
    <s v="technology/web"/>
    <n v="1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0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4000"/>
    <n v="50"/>
    <x v="1"/>
    <s v="US"/>
    <s v="USD"/>
    <n v="1439048017"/>
    <n v="1436456017"/>
    <b v="0"/>
    <n v="1"/>
    <b v="0"/>
    <s v="technology/web"/>
    <n v="1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4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999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395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391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39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39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3871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3870"/>
    <n v="201"/>
    <x v="2"/>
    <s v="US"/>
    <s v="USD"/>
    <n v="1457207096"/>
    <n v="1452023096"/>
    <b v="0"/>
    <n v="9"/>
    <b v="0"/>
    <s v="food/food trucks"/>
    <n v="5"/>
    <n v="22.33"/>
    <x v="7"/>
    <s v="food trucks"/>
    <x v="2401"/>
    <d v="2016-03-05T19:44:56"/>
  </r>
  <r>
    <n v="2402"/>
    <s v="Cupcake Truck Unite"/>
    <s v="Small town, delicious treats, and a mobile truck"/>
    <n v="3800"/>
    <n v="52"/>
    <x v="2"/>
    <s v="US"/>
    <s v="USD"/>
    <n v="1431533931"/>
    <n v="1428941931"/>
    <b v="0"/>
    <n v="1"/>
    <b v="0"/>
    <s v="food/food trucks"/>
    <n v="1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3800"/>
    <n v="202"/>
    <x v="2"/>
    <s v="GB"/>
    <s v="GBP"/>
    <n v="1459368658"/>
    <n v="1454188258"/>
    <b v="0"/>
    <n v="12"/>
    <b v="0"/>
    <s v="food/food trucks"/>
    <n v="5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378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3759"/>
    <n v="1126"/>
    <x v="2"/>
    <s v="US"/>
    <s v="USD"/>
    <n v="1472911375"/>
    <n v="1471096975"/>
    <b v="0"/>
    <n v="20"/>
    <b v="0"/>
    <s v="food/food trucks"/>
    <n v="30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750"/>
    <n v="1345"/>
    <x v="2"/>
    <s v="US"/>
    <s v="USD"/>
    <n v="1421635190"/>
    <n v="1418179190"/>
    <b v="0"/>
    <n v="16"/>
    <b v="0"/>
    <s v="food/food trucks"/>
    <n v="36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3750"/>
    <n v="5557"/>
    <x v="2"/>
    <s v="US"/>
    <s v="USD"/>
    <n v="1428732000"/>
    <n v="1426772928"/>
    <b v="0"/>
    <n v="33"/>
    <b v="0"/>
    <s v="food/food trucks"/>
    <n v="148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3750"/>
    <n v="30"/>
    <x v="2"/>
    <s v="US"/>
    <s v="USD"/>
    <n v="1415247757"/>
    <n v="1412652157"/>
    <b v="0"/>
    <n v="2"/>
    <b v="0"/>
    <s v="food/food trucks"/>
    <n v="1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3750"/>
    <n v="460"/>
    <x v="2"/>
    <s v="US"/>
    <s v="USD"/>
    <n v="1439931675"/>
    <n v="1437339675"/>
    <b v="0"/>
    <n v="6"/>
    <b v="0"/>
    <s v="food/food trucks"/>
    <n v="1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375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3750"/>
    <n v="151"/>
    <x v="2"/>
    <s v="US"/>
    <s v="USD"/>
    <n v="1440524082"/>
    <n v="1437932082"/>
    <b v="0"/>
    <n v="3"/>
    <b v="0"/>
    <s v="food/food trucks"/>
    <n v="4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37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675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3600"/>
    <n v="460"/>
    <x v="2"/>
    <s v="US"/>
    <s v="USD"/>
    <n v="1440215940"/>
    <n v="1436805660"/>
    <b v="0"/>
    <n v="13"/>
    <b v="0"/>
    <s v="food/food trucks"/>
    <n v="1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3600"/>
    <n v="335"/>
    <x v="2"/>
    <s v="US"/>
    <s v="USD"/>
    <n v="1468615346"/>
    <n v="1466023346"/>
    <b v="0"/>
    <n v="6"/>
    <b v="0"/>
    <s v="food/food trucks"/>
    <n v="9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355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35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35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5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3500"/>
    <n v="2501"/>
    <x v="2"/>
    <s v="US"/>
    <s v="USD"/>
    <n v="1415583695"/>
    <n v="1410396095"/>
    <b v="0"/>
    <n v="36"/>
    <b v="0"/>
    <s v="food/food trucks"/>
    <n v="71"/>
    <n v="69.47"/>
    <x v="7"/>
    <s v="food trucks"/>
    <x v="2420"/>
    <d v="2014-11-10T01:41:35"/>
  </r>
  <r>
    <n v="2421"/>
    <s v="hot dog cart"/>
    <s v="help me start Merrill's first hot dog cart in this empty lot"/>
    <n v="35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3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35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3500"/>
    <n v="310"/>
    <x v="2"/>
    <s v="US"/>
    <s v="USD"/>
    <n v="1414445108"/>
    <n v="1411853108"/>
    <b v="0"/>
    <n v="9"/>
    <b v="0"/>
    <s v="food/food trucks"/>
    <n v="9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35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35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3500"/>
    <n v="2005"/>
    <x v="2"/>
    <s v="NO"/>
    <s v="NOK"/>
    <n v="1486313040"/>
    <n v="1483131966"/>
    <b v="0"/>
    <n v="4"/>
    <b v="0"/>
    <s v="food/food trucks"/>
    <n v="57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5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35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35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35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3500"/>
    <n v="26"/>
    <x v="2"/>
    <s v="US"/>
    <s v="USD"/>
    <n v="1438662474"/>
    <n v="1435206474"/>
    <b v="0"/>
    <n v="2"/>
    <b v="0"/>
    <s v="food/food trucks"/>
    <n v="1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3500"/>
    <n v="1224"/>
    <x v="2"/>
    <s v="SE"/>
    <s v="SEK"/>
    <n v="1444027186"/>
    <n v="1441435186"/>
    <b v="0"/>
    <n v="4"/>
    <b v="0"/>
    <s v="food/food trucks"/>
    <n v="35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3500"/>
    <n v="45"/>
    <x v="2"/>
    <s v="CA"/>
    <s v="CAD"/>
    <n v="1454078770"/>
    <n v="1448894770"/>
    <b v="0"/>
    <n v="2"/>
    <b v="0"/>
    <s v="food/food trucks"/>
    <n v="1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35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3500"/>
    <n v="50"/>
    <x v="2"/>
    <s v="US"/>
    <s v="USD"/>
    <n v="1449529062"/>
    <n v="1444341462"/>
    <b v="0"/>
    <n v="1"/>
    <b v="0"/>
    <s v="food/food trucks"/>
    <n v="1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35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35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3500"/>
    <n v="8091"/>
    <x v="0"/>
    <s v="US"/>
    <s v="USD"/>
    <n v="1437627540"/>
    <n v="1435806054"/>
    <b v="0"/>
    <n v="109"/>
    <b v="1"/>
    <s v="food/small batch"/>
    <n v="231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3500"/>
    <n v="30226"/>
    <x v="0"/>
    <s v="US"/>
    <s v="USD"/>
    <n v="1426777228"/>
    <n v="1424188828"/>
    <b v="0"/>
    <n v="372"/>
    <b v="1"/>
    <s v="food/small batch"/>
    <n v="864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3500"/>
    <n v="40502.99"/>
    <x v="0"/>
    <s v="US"/>
    <s v="USD"/>
    <n v="1408114822"/>
    <n v="1405522822"/>
    <b v="0"/>
    <n v="311"/>
    <b v="1"/>
    <s v="food/small batch"/>
    <n v="1157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500"/>
    <n v="3258"/>
    <x v="0"/>
    <s v="US"/>
    <s v="USD"/>
    <n v="1464199591"/>
    <n v="1461607591"/>
    <b v="0"/>
    <n v="61"/>
    <b v="1"/>
    <s v="food/small batch"/>
    <n v="93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3500"/>
    <n v="8640"/>
    <x v="0"/>
    <s v="US"/>
    <s v="USD"/>
    <n v="1443242021"/>
    <n v="1440650021"/>
    <b v="0"/>
    <n v="115"/>
    <b v="1"/>
    <s v="food/small batch"/>
    <n v="247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3500"/>
    <n v="8399"/>
    <x v="0"/>
    <s v="US"/>
    <s v="USD"/>
    <n v="1480174071"/>
    <n v="1477578471"/>
    <b v="0"/>
    <n v="111"/>
    <b v="1"/>
    <s v="food/small batch"/>
    <n v="240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3500"/>
    <n v="10680"/>
    <x v="0"/>
    <s v="US"/>
    <s v="USD"/>
    <n v="1478923200"/>
    <n v="1476184593"/>
    <b v="0"/>
    <n v="337"/>
    <b v="1"/>
    <s v="food/small batch"/>
    <n v="305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3500"/>
    <n v="430"/>
    <x v="0"/>
    <s v="US"/>
    <s v="USD"/>
    <n v="1472621760"/>
    <n v="1472110513"/>
    <b v="0"/>
    <n v="9"/>
    <b v="1"/>
    <s v="food/small batch"/>
    <n v="12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3500"/>
    <n v="10800"/>
    <x v="0"/>
    <s v="US"/>
    <s v="USD"/>
    <n v="1417321515"/>
    <n v="1414725915"/>
    <b v="0"/>
    <n v="120"/>
    <b v="1"/>
    <s v="food/small batch"/>
    <n v="309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3500"/>
    <n v="15230.03"/>
    <x v="0"/>
    <s v="US"/>
    <s v="USD"/>
    <n v="1414465860"/>
    <n v="1411177456"/>
    <b v="0"/>
    <n v="102"/>
    <b v="1"/>
    <s v="food/small batch"/>
    <n v="435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3500"/>
    <n v="11545"/>
    <x v="0"/>
    <s v="US"/>
    <s v="USD"/>
    <n v="1488750490"/>
    <n v="1487022490"/>
    <b v="0"/>
    <n v="186"/>
    <b v="1"/>
    <s v="food/small batch"/>
    <n v="330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3500"/>
    <n v="801"/>
    <x v="0"/>
    <s v="US"/>
    <s v="USD"/>
    <n v="1451430000"/>
    <n v="1448914500"/>
    <b v="0"/>
    <n v="15"/>
    <b v="1"/>
    <s v="food/small batch"/>
    <n v="23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500"/>
    <n v="4641"/>
    <x v="0"/>
    <s v="US"/>
    <s v="USD"/>
    <n v="1486053409"/>
    <n v="1483461409"/>
    <b v="0"/>
    <n v="67"/>
    <b v="1"/>
    <s v="food/small batch"/>
    <n v="133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"/>
    <n v="35296"/>
    <x v="0"/>
    <s v="US"/>
    <s v="USD"/>
    <n v="1489207808"/>
    <n v="1486183808"/>
    <b v="0"/>
    <n v="130"/>
    <b v="1"/>
    <s v="food/small batch"/>
    <n v="1008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500"/>
    <n v="546"/>
    <x v="0"/>
    <s v="US"/>
    <s v="USD"/>
    <n v="1461177950"/>
    <n v="1458758750"/>
    <b v="0"/>
    <n v="16"/>
    <b v="1"/>
    <s v="food/small batch"/>
    <n v="16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3500"/>
    <n v="2713"/>
    <x v="0"/>
    <s v="US"/>
    <s v="USD"/>
    <n v="1488063839"/>
    <n v="1485471839"/>
    <b v="0"/>
    <n v="67"/>
    <b v="1"/>
    <s v="food/small batch"/>
    <n v="78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3500"/>
    <n v="23530"/>
    <x v="0"/>
    <s v="US"/>
    <s v="USD"/>
    <n v="1458826056"/>
    <n v="1456237656"/>
    <b v="0"/>
    <n v="124"/>
    <b v="1"/>
    <s v="food/small batch"/>
    <n v="67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3500"/>
    <n v="5509"/>
    <x v="0"/>
    <s v="US"/>
    <s v="USD"/>
    <n v="1465498800"/>
    <n v="1462481718"/>
    <b v="0"/>
    <n v="80"/>
    <b v="1"/>
    <s v="food/small batch"/>
    <n v="157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500"/>
    <n v="30675"/>
    <x v="0"/>
    <s v="US"/>
    <s v="USD"/>
    <n v="1458742685"/>
    <n v="1454858285"/>
    <b v="0"/>
    <n v="282"/>
    <b v="1"/>
    <s v="food/small batch"/>
    <n v="876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3500"/>
    <n v="8567"/>
    <x v="0"/>
    <s v="US"/>
    <s v="USD"/>
    <n v="1483417020"/>
    <n v="1480480167"/>
    <b v="0"/>
    <n v="68"/>
    <b v="1"/>
    <s v="food/small batch"/>
    <n v="245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3500"/>
    <n v="7785"/>
    <x v="0"/>
    <s v="US"/>
    <s v="USD"/>
    <n v="1317438000"/>
    <n v="1314577097"/>
    <b v="0"/>
    <n v="86"/>
    <b v="1"/>
    <s v="music/indie rock"/>
    <n v="222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500"/>
    <n v="3321.25"/>
    <x v="0"/>
    <s v="US"/>
    <s v="USD"/>
    <n v="1342672096"/>
    <n v="1340944096"/>
    <b v="0"/>
    <n v="115"/>
    <b v="1"/>
    <s v="music/indie rock"/>
    <n v="95"/>
    <n v="28.88"/>
    <x v="4"/>
    <s v="indie rock"/>
    <x v="2462"/>
    <d v="2012-07-19T04:28:16"/>
  </r>
  <r>
    <n v="2463"/>
    <s v="Emma Ate the Lion &quot;Songs Two Count Too&quot;"/>
    <s v="Emma Ate The Lion's debut full length album"/>
    <n v="3500"/>
    <n v="2325"/>
    <x v="0"/>
    <s v="US"/>
    <s v="USD"/>
    <n v="1366138800"/>
    <n v="1362710425"/>
    <b v="0"/>
    <n v="75"/>
    <b v="1"/>
    <s v="music/indie rock"/>
    <n v="6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3500"/>
    <n v="2222"/>
    <x v="0"/>
    <s v="CA"/>
    <s v="CAD"/>
    <n v="1443641340"/>
    <n v="1441143397"/>
    <b v="0"/>
    <n v="43"/>
    <b v="1"/>
    <s v="music/indie rock"/>
    <n v="63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3500"/>
    <n v="1261"/>
    <x v="0"/>
    <s v="US"/>
    <s v="USD"/>
    <n v="1348420548"/>
    <n v="1345828548"/>
    <b v="0"/>
    <n v="48"/>
    <b v="1"/>
    <s v="music/indie rock"/>
    <n v="36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3500"/>
    <n v="2500"/>
    <x v="0"/>
    <s v="US"/>
    <s v="USD"/>
    <n v="1368066453"/>
    <n v="1365474453"/>
    <b v="0"/>
    <n v="52"/>
    <b v="1"/>
    <s v="music/indie rock"/>
    <n v="71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3500"/>
    <n v="1185"/>
    <x v="0"/>
    <s v="US"/>
    <s v="USD"/>
    <n v="1336669200"/>
    <n v="1335473931"/>
    <b v="0"/>
    <n v="43"/>
    <b v="1"/>
    <s v="music/indie rock"/>
    <n v="34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3500"/>
    <n v="2144.34"/>
    <x v="0"/>
    <s v="US"/>
    <s v="USD"/>
    <n v="1351400400"/>
    <n v="1348285321"/>
    <b v="0"/>
    <n v="58"/>
    <b v="1"/>
    <s v="music/indie rock"/>
    <n v="61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3500"/>
    <n v="1364"/>
    <x v="0"/>
    <s v="US"/>
    <s v="USD"/>
    <n v="1297160329"/>
    <n v="1295000329"/>
    <b v="0"/>
    <n v="47"/>
    <b v="1"/>
    <s v="music/indie rock"/>
    <n v="39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3500"/>
    <n v="1031.6400000000001"/>
    <x v="0"/>
    <s v="US"/>
    <s v="USD"/>
    <n v="1337824055"/>
    <n v="1335232055"/>
    <b v="0"/>
    <n v="36"/>
    <b v="1"/>
    <s v="music/indie rock"/>
    <n v="29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3500"/>
    <n v="640"/>
    <x v="0"/>
    <s v="US"/>
    <s v="USD"/>
    <n v="1327535392"/>
    <n v="1324079392"/>
    <b v="0"/>
    <n v="17"/>
    <b v="1"/>
    <s v="music/indie rock"/>
    <n v="1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3500"/>
    <n v="10182.02"/>
    <x v="0"/>
    <s v="US"/>
    <s v="USD"/>
    <n v="1283562180"/>
    <n v="1277433980"/>
    <b v="0"/>
    <n v="104"/>
    <b v="1"/>
    <s v="music/indie rock"/>
    <n v="291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3500"/>
    <n v="2000"/>
    <x v="0"/>
    <s v="US"/>
    <s v="USD"/>
    <n v="1352573869"/>
    <n v="1349978269"/>
    <b v="0"/>
    <n v="47"/>
    <b v="1"/>
    <s v="music/indie rock"/>
    <n v="57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3500"/>
    <n v="5000.18"/>
    <x v="0"/>
    <s v="US"/>
    <s v="USD"/>
    <n v="1286756176"/>
    <n v="1282868176"/>
    <b v="0"/>
    <n v="38"/>
    <b v="1"/>
    <s v="music/indie rock"/>
    <n v="143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3500"/>
    <n v="2618"/>
    <x v="0"/>
    <s v="US"/>
    <s v="USD"/>
    <n v="1278799200"/>
    <n v="1273647255"/>
    <b v="0"/>
    <n v="81"/>
    <b v="1"/>
    <s v="music/indie rock"/>
    <n v="7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500"/>
    <n v="3360.72"/>
    <x v="0"/>
    <s v="US"/>
    <s v="USD"/>
    <n v="1415004770"/>
    <n v="1412149970"/>
    <b v="0"/>
    <n v="55"/>
    <b v="1"/>
    <s v="music/indie rock"/>
    <n v="96"/>
    <n v="61.1"/>
    <x v="4"/>
    <s v="indie rock"/>
    <x v="2476"/>
    <d v="2014-11-03T08:52:50"/>
  </r>
  <r>
    <n v="2477"/>
    <s v="Debut Album"/>
    <s v="Releasing my first album in August, and I need your help in order to get it done!"/>
    <n v="3500"/>
    <n v="1285"/>
    <x v="0"/>
    <s v="US"/>
    <s v="USD"/>
    <n v="1344789345"/>
    <n v="1340901345"/>
    <b v="0"/>
    <n v="41"/>
    <b v="1"/>
    <s v="music/indie rock"/>
    <n v="37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3500"/>
    <n v="10200"/>
    <x v="0"/>
    <s v="US"/>
    <s v="USD"/>
    <n v="1358117313"/>
    <n v="1355525313"/>
    <b v="0"/>
    <n v="79"/>
    <b v="1"/>
    <s v="music/indie rock"/>
    <n v="291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500"/>
    <n v="400.33"/>
    <x v="0"/>
    <s v="US"/>
    <s v="USD"/>
    <n v="1343440800"/>
    <n v="1342545994"/>
    <b v="0"/>
    <n v="16"/>
    <b v="1"/>
    <s v="music/indie rock"/>
    <n v="11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3500"/>
    <n v="2000"/>
    <x v="0"/>
    <s v="US"/>
    <s v="USD"/>
    <n v="1444516084"/>
    <n v="1439332084"/>
    <b v="0"/>
    <n v="8"/>
    <b v="1"/>
    <s v="music/indie rock"/>
    <n v="57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3500"/>
    <n v="4516.4399999999996"/>
    <x v="0"/>
    <s v="US"/>
    <s v="USD"/>
    <n v="1335799808"/>
    <n v="1333207808"/>
    <b v="0"/>
    <n v="95"/>
    <b v="1"/>
    <s v="music/indie rock"/>
    <n v="129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3500"/>
    <n v="1001"/>
    <x v="0"/>
    <s v="US"/>
    <s v="USD"/>
    <n v="1312224383"/>
    <n v="1308336383"/>
    <b v="0"/>
    <n v="25"/>
    <b v="1"/>
    <s v="music/indie rock"/>
    <n v="2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3500"/>
    <n v="1251"/>
    <x v="0"/>
    <s v="US"/>
    <s v="USD"/>
    <n v="1335891603"/>
    <n v="1330711203"/>
    <b v="0"/>
    <n v="19"/>
    <b v="1"/>
    <s v="music/indie rock"/>
    <n v="36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3500"/>
    <n v="2065"/>
    <x v="0"/>
    <s v="US"/>
    <s v="USD"/>
    <n v="1318463879"/>
    <n v="1315439879"/>
    <b v="0"/>
    <n v="41"/>
    <b v="1"/>
    <s v="music/indie rock"/>
    <n v="59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500"/>
    <n v="797"/>
    <x v="0"/>
    <s v="US"/>
    <s v="USD"/>
    <n v="1335113976"/>
    <n v="1332521976"/>
    <b v="0"/>
    <n v="30"/>
    <b v="1"/>
    <s v="music/indie rock"/>
    <n v="23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3500"/>
    <n v="1500.76"/>
    <x v="0"/>
    <s v="US"/>
    <s v="USD"/>
    <n v="1338083997"/>
    <n v="1335491997"/>
    <b v="0"/>
    <n v="38"/>
    <b v="1"/>
    <s v="music/indie rock"/>
    <n v="43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500"/>
    <n v="3201"/>
    <x v="0"/>
    <s v="US"/>
    <s v="USD"/>
    <n v="1321459908"/>
    <n v="1318864308"/>
    <b v="0"/>
    <n v="65"/>
    <b v="1"/>
    <s v="music/indie rock"/>
    <n v="91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3500"/>
    <n v="607"/>
    <x v="0"/>
    <s v="US"/>
    <s v="USD"/>
    <n v="1340429276"/>
    <n v="1335245276"/>
    <b v="0"/>
    <n v="16"/>
    <b v="1"/>
    <s v="music/indie rock"/>
    <n v="17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3500"/>
    <n v="516"/>
    <x v="0"/>
    <s v="US"/>
    <s v="USD"/>
    <n v="1295142660"/>
    <n v="1293739714"/>
    <b v="0"/>
    <n v="10"/>
    <b v="1"/>
    <s v="music/indie rock"/>
    <n v="15"/>
    <n v="51.6"/>
    <x v="4"/>
    <s v="indie rock"/>
    <x v="2491"/>
    <d v="2011-01-16T01:51:00"/>
  </r>
  <r>
    <n v="2492"/>
    <s v="SUPER NICE EP 2012"/>
    <s v="We're a band from Hawaii trying to produce our first EP and we need help!"/>
    <n v="3500"/>
    <n v="750"/>
    <x v="0"/>
    <s v="US"/>
    <s v="USD"/>
    <n v="1339840740"/>
    <n v="1335397188"/>
    <b v="0"/>
    <n v="27"/>
    <b v="1"/>
    <s v="music/indie rock"/>
    <n v="21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3500"/>
    <n v="25740"/>
    <x v="0"/>
    <s v="US"/>
    <s v="USD"/>
    <n v="1367208140"/>
    <n v="1363320140"/>
    <b v="0"/>
    <n v="259"/>
    <b v="1"/>
    <s v="music/indie rock"/>
    <n v="735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3500"/>
    <n v="1515.08"/>
    <x v="0"/>
    <s v="US"/>
    <s v="USD"/>
    <n v="1337786944"/>
    <n v="1335194944"/>
    <b v="0"/>
    <n v="39"/>
    <b v="1"/>
    <s v="music/indie rock"/>
    <n v="43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3500"/>
    <n v="1913.05"/>
    <x v="0"/>
    <s v="US"/>
    <s v="USD"/>
    <n v="1339022575"/>
    <n v="1336430575"/>
    <b v="0"/>
    <n v="42"/>
    <b v="1"/>
    <s v="music/indie rock"/>
    <n v="55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3500"/>
    <n v="6000"/>
    <x v="0"/>
    <s v="US"/>
    <s v="USD"/>
    <n v="1364597692"/>
    <n v="1361577292"/>
    <b v="0"/>
    <n v="10"/>
    <b v="1"/>
    <s v="music/indie rock"/>
    <n v="17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3495"/>
    <n v="4510.8599999999997"/>
    <x v="0"/>
    <s v="US"/>
    <s v="USD"/>
    <n v="1312578338"/>
    <n v="1309986338"/>
    <b v="0"/>
    <n v="56"/>
    <b v="1"/>
    <s v="music/indie rock"/>
    <n v="129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3423"/>
    <n v="1056"/>
    <x v="0"/>
    <s v="US"/>
    <s v="USD"/>
    <n v="1422400387"/>
    <n v="1421190787"/>
    <b v="0"/>
    <n v="20"/>
    <b v="1"/>
    <s v="music/indie rock"/>
    <n v="3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3405"/>
    <n v="8105"/>
    <x v="0"/>
    <s v="US"/>
    <s v="USD"/>
    <n v="1356976800"/>
    <n v="1352820837"/>
    <b v="0"/>
    <n v="170"/>
    <b v="1"/>
    <s v="music/indie rock"/>
    <n v="238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3400"/>
    <n v="680"/>
    <x v="0"/>
    <s v="US"/>
    <s v="USD"/>
    <n v="1340476375"/>
    <n v="1337884375"/>
    <b v="0"/>
    <n v="29"/>
    <b v="1"/>
    <s v="music/indie rock"/>
    <n v="20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3400"/>
    <n v="281"/>
    <x v="2"/>
    <s v="CA"/>
    <s v="CAD"/>
    <n v="1443379104"/>
    <n v="1440787104"/>
    <b v="0"/>
    <n v="7"/>
    <b v="0"/>
    <s v="food/restaurants"/>
    <n v="8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3400"/>
    <n v="86"/>
    <x v="2"/>
    <s v="US"/>
    <s v="USD"/>
    <n v="1411328918"/>
    <n v="1407440918"/>
    <b v="0"/>
    <n v="5"/>
    <b v="0"/>
    <s v="food/restaurants"/>
    <n v="3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34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4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34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335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33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335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3333"/>
    <n v="1000"/>
    <x v="2"/>
    <s v="GB"/>
    <s v="GBP"/>
    <n v="1429554349"/>
    <n v="1424719549"/>
    <b v="0"/>
    <n v="28"/>
    <b v="0"/>
    <s v="food/restaurants"/>
    <n v="30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3300"/>
    <n v="75"/>
    <x v="2"/>
    <s v="US"/>
    <s v="USD"/>
    <n v="1431647772"/>
    <n v="1426463772"/>
    <b v="0"/>
    <n v="2"/>
    <b v="0"/>
    <s v="food/restaurants"/>
    <n v="2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33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330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33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3300"/>
    <n v="210"/>
    <x v="2"/>
    <s v="US"/>
    <s v="USD"/>
    <n v="1408526477"/>
    <n v="1407057677"/>
    <b v="0"/>
    <n v="4"/>
    <b v="0"/>
    <s v="food/restaurants"/>
    <n v="6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3300"/>
    <n v="930"/>
    <x v="2"/>
    <s v="US"/>
    <s v="USD"/>
    <n v="1424635753"/>
    <n v="1422043753"/>
    <b v="0"/>
    <n v="12"/>
    <b v="0"/>
    <s v="food/restaurants"/>
    <n v="28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33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3300"/>
    <n v="1767"/>
    <x v="2"/>
    <s v="CA"/>
    <s v="CAD"/>
    <n v="1426788930"/>
    <n v="1424200530"/>
    <b v="0"/>
    <n v="33"/>
    <b v="0"/>
    <s v="food/restaurants"/>
    <n v="54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33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3300"/>
    <n v="65"/>
    <x v="2"/>
    <s v="US"/>
    <s v="USD"/>
    <n v="1405741404"/>
    <n v="1403149404"/>
    <b v="0"/>
    <n v="4"/>
    <b v="0"/>
    <s v="food/restaurants"/>
    <n v="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33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274"/>
    <n v="13685.99"/>
    <x v="0"/>
    <s v="US"/>
    <s v="USD"/>
    <n v="1444778021"/>
    <n v="1442963621"/>
    <b v="0"/>
    <n v="132"/>
    <b v="1"/>
    <s v="music/classical music"/>
    <n v="418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3265"/>
    <n v="5000"/>
    <x v="0"/>
    <s v="US"/>
    <s v="USD"/>
    <n v="1461336720"/>
    <n v="1459431960"/>
    <b v="0"/>
    <n v="27"/>
    <b v="1"/>
    <s v="music/classical music"/>
    <n v="153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3255"/>
    <n v="1408"/>
    <x v="0"/>
    <s v="US"/>
    <s v="USD"/>
    <n v="1416270292"/>
    <n v="1413674692"/>
    <b v="0"/>
    <n v="26"/>
    <b v="1"/>
    <s v="music/classical music"/>
    <n v="43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3250"/>
    <n v="7620"/>
    <x v="0"/>
    <s v="US"/>
    <s v="USD"/>
    <n v="1419136200"/>
    <n v="1416338557"/>
    <b v="0"/>
    <n v="43"/>
    <b v="1"/>
    <s v="music/classical music"/>
    <n v="234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3250"/>
    <n v="8026"/>
    <x v="0"/>
    <s v="US"/>
    <s v="USD"/>
    <n v="1340914571"/>
    <n v="1338322571"/>
    <b v="0"/>
    <n v="80"/>
    <b v="1"/>
    <s v="music/classical music"/>
    <n v="247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3250"/>
    <n v="4518"/>
    <x v="0"/>
    <s v="US"/>
    <s v="USD"/>
    <n v="1418014740"/>
    <n v="1415585474"/>
    <b v="0"/>
    <n v="33"/>
    <b v="1"/>
    <s v="music/classical music"/>
    <n v="13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3250"/>
    <n v="4085"/>
    <x v="0"/>
    <s v="US"/>
    <s v="USD"/>
    <n v="1382068740"/>
    <n v="1380477691"/>
    <b v="0"/>
    <n v="71"/>
    <b v="1"/>
    <s v="music/classical music"/>
    <n v="126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3200"/>
    <n v="4289.99"/>
    <x v="0"/>
    <s v="GB"/>
    <s v="GBP"/>
    <n v="1440068400"/>
    <n v="1438459303"/>
    <b v="0"/>
    <n v="81"/>
    <b v="1"/>
    <s v="music/classical music"/>
    <n v="134"/>
    <n v="52.96"/>
    <x v="4"/>
    <s v="classical music"/>
    <x v="2528"/>
    <d v="2015-08-20T11:00:00"/>
  </r>
  <r>
    <n v="2529"/>
    <s v="UrbanArias is DC's Contemporary Opera Company"/>
    <s v="Opera. Short. New."/>
    <n v="3200"/>
    <n v="6257"/>
    <x v="0"/>
    <s v="US"/>
    <s v="USD"/>
    <n v="1332636975"/>
    <n v="1328752575"/>
    <b v="0"/>
    <n v="76"/>
    <b v="1"/>
    <s v="music/classical music"/>
    <n v="196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3200"/>
    <n v="6500"/>
    <x v="0"/>
    <s v="US"/>
    <s v="USD"/>
    <n v="1429505400"/>
    <n v="1426711505"/>
    <b v="0"/>
    <n v="48"/>
    <b v="1"/>
    <s v="music/classical music"/>
    <n v="203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3200"/>
    <n v="4518"/>
    <x v="0"/>
    <s v="US"/>
    <s v="USD"/>
    <n v="1439611140"/>
    <n v="1437668354"/>
    <b v="0"/>
    <n v="61"/>
    <b v="1"/>
    <s v="music/classical music"/>
    <n v="141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3200"/>
    <n v="5045"/>
    <x v="0"/>
    <s v="US"/>
    <s v="USD"/>
    <n v="1345148566"/>
    <n v="1342556566"/>
    <b v="0"/>
    <n v="60"/>
    <b v="1"/>
    <s v="music/classical music"/>
    <n v="158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3200"/>
    <n v="8300"/>
    <x v="0"/>
    <s v="US"/>
    <s v="USD"/>
    <n v="1362160868"/>
    <n v="1359568911"/>
    <b v="0"/>
    <n v="136"/>
    <b v="1"/>
    <s v="music/classical music"/>
    <n v="259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3200"/>
    <n v="2100"/>
    <x v="0"/>
    <s v="US"/>
    <s v="USD"/>
    <n v="1262325600"/>
    <n v="1257871712"/>
    <b v="0"/>
    <n v="14"/>
    <b v="1"/>
    <s v="music/classical music"/>
    <n v="66"/>
    <n v="150"/>
    <x v="4"/>
    <s v="classical music"/>
    <x v="2534"/>
    <d v="2010-01-01T06:00:00"/>
  </r>
  <r>
    <n v="2535"/>
    <s v="Mark Hayes Requiem Recording"/>
    <s v="Mark Hayes: Requiem Recording"/>
    <n v="3200"/>
    <n v="20755"/>
    <x v="0"/>
    <s v="US"/>
    <s v="USD"/>
    <n v="1417463945"/>
    <n v="1414781945"/>
    <b v="0"/>
    <n v="78"/>
    <b v="1"/>
    <s v="music/classical music"/>
    <n v="649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3152"/>
    <n v="29"/>
    <x v="0"/>
    <s v="US"/>
    <s v="USD"/>
    <n v="1375151566"/>
    <n v="1373337166"/>
    <b v="0"/>
    <n v="4"/>
    <b v="1"/>
    <s v="music/classical music"/>
    <n v="1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3100"/>
    <n v="1100"/>
    <x v="0"/>
    <s v="US"/>
    <s v="USD"/>
    <n v="1312212855"/>
    <n v="1307028855"/>
    <b v="0"/>
    <n v="11"/>
    <b v="1"/>
    <s v="music/classical music"/>
    <n v="35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3100"/>
    <n v="20343.169999999998"/>
    <x v="0"/>
    <s v="US"/>
    <s v="USD"/>
    <n v="1361681940"/>
    <n v="1359029661"/>
    <b v="0"/>
    <n v="185"/>
    <b v="1"/>
    <s v="music/classical music"/>
    <n v="656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3000"/>
    <n v="10025"/>
    <x v="0"/>
    <s v="US"/>
    <s v="USD"/>
    <n v="1422913152"/>
    <n v="1417729152"/>
    <b v="0"/>
    <n v="59"/>
    <b v="1"/>
    <s v="music/classical music"/>
    <n v="334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3000"/>
    <n v="2585"/>
    <x v="0"/>
    <s v="US"/>
    <s v="USD"/>
    <n v="1319904721"/>
    <n v="1314720721"/>
    <b v="0"/>
    <n v="27"/>
    <b v="1"/>
    <s v="music/classical music"/>
    <n v="86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000"/>
    <n v="3746"/>
    <x v="0"/>
    <s v="GB"/>
    <s v="GBP"/>
    <n v="1380192418"/>
    <n v="1375008418"/>
    <b v="0"/>
    <n v="63"/>
    <b v="1"/>
    <s v="music/classical music"/>
    <n v="125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3000"/>
    <n v="725"/>
    <x v="0"/>
    <s v="US"/>
    <s v="USD"/>
    <n v="1380599940"/>
    <n v="1377252857"/>
    <b v="0"/>
    <n v="13"/>
    <b v="1"/>
    <s v="music/classical music"/>
    <n v="2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3000"/>
    <n v="391"/>
    <x v="0"/>
    <s v="US"/>
    <s v="USD"/>
    <n v="1293937200"/>
    <n v="1291257298"/>
    <b v="0"/>
    <n v="13"/>
    <b v="1"/>
    <s v="music/classical music"/>
    <n v="13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3000"/>
    <n v="5041"/>
    <x v="0"/>
    <s v="US"/>
    <s v="USD"/>
    <n v="1341750569"/>
    <n v="1339158569"/>
    <b v="0"/>
    <n v="57"/>
    <b v="1"/>
    <s v="music/classical music"/>
    <n v="168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3000"/>
    <n v="3906"/>
    <x v="0"/>
    <s v="US"/>
    <s v="USD"/>
    <n v="1424997000"/>
    <n v="1421983138"/>
    <b v="0"/>
    <n v="61"/>
    <b v="1"/>
    <s v="music/classical music"/>
    <n v="130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000"/>
    <n v="3910"/>
    <x v="0"/>
    <s v="US"/>
    <s v="USD"/>
    <n v="1380949200"/>
    <n v="1378586179"/>
    <b v="0"/>
    <n v="65"/>
    <b v="1"/>
    <s v="music/classical music"/>
    <n v="130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3000"/>
    <n v="6592"/>
    <x v="0"/>
    <s v="US"/>
    <s v="USD"/>
    <n v="1333560803"/>
    <n v="1330972403"/>
    <b v="0"/>
    <n v="134"/>
    <b v="1"/>
    <s v="music/classical music"/>
    <n v="2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3000"/>
    <n v="6111"/>
    <x v="0"/>
    <s v="FR"/>
    <s v="EUR"/>
    <n v="1475209620"/>
    <n v="1473087637"/>
    <b v="0"/>
    <n v="37"/>
    <b v="1"/>
    <s v="music/classical music"/>
    <n v="204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3000"/>
    <n v="1614"/>
    <x v="0"/>
    <s v="GB"/>
    <s v="GBP"/>
    <n v="1370019600"/>
    <n v="1366999870"/>
    <b v="0"/>
    <n v="37"/>
    <b v="1"/>
    <s v="music/classical music"/>
    <n v="54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3000"/>
    <n v="6555"/>
    <x v="0"/>
    <s v="US"/>
    <s v="USD"/>
    <n v="1444276740"/>
    <n v="1439392406"/>
    <b v="0"/>
    <n v="150"/>
    <b v="1"/>
    <s v="music/classical music"/>
    <n v="219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000"/>
    <n v="3775.5"/>
    <x v="0"/>
    <s v="US"/>
    <s v="USD"/>
    <n v="1332362880"/>
    <n v="1329890585"/>
    <b v="0"/>
    <n v="56"/>
    <b v="1"/>
    <s v="music/classical music"/>
    <n v="126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3000"/>
    <n v="2333"/>
    <x v="0"/>
    <s v="US"/>
    <s v="USD"/>
    <n v="1348202807"/>
    <n v="1343018807"/>
    <b v="0"/>
    <n v="60"/>
    <b v="1"/>
    <s v="music/classical music"/>
    <n v="78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3000"/>
    <n v="2147"/>
    <x v="0"/>
    <s v="US"/>
    <s v="USD"/>
    <n v="1338219793"/>
    <n v="1335541393"/>
    <b v="0"/>
    <n v="35"/>
    <b v="1"/>
    <s v="music/classical music"/>
    <n v="72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3000"/>
    <n v="786"/>
    <x v="0"/>
    <s v="US"/>
    <s v="USD"/>
    <n v="1356392857"/>
    <n v="1352504857"/>
    <b v="0"/>
    <n v="34"/>
    <b v="1"/>
    <s v="music/classical music"/>
    <n v="2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3000"/>
    <n v="1066"/>
    <x v="0"/>
    <s v="GB"/>
    <s v="GBP"/>
    <n v="1400176386"/>
    <n v="1397584386"/>
    <b v="0"/>
    <n v="36"/>
    <b v="1"/>
    <s v="music/classical music"/>
    <n v="36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3000"/>
    <n v="1361"/>
    <x v="0"/>
    <s v="AU"/>
    <s v="AUD"/>
    <n v="1430488740"/>
    <n v="1427747906"/>
    <b v="0"/>
    <n v="18"/>
    <b v="1"/>
    <s v="music/classical music"/>
    <n v="45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3000"/>
    <n v="890"/>
    <x v="0"/>
    <s v="US"/>
    <s v="USD"/>
    <n v="1321385820"/>
    <n v="1318539484"/>
    <b v="0"/>
    <n v="25"/>
    <b v="1"/>
    <s v="music/classical music"/>
    <n v="30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3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3000"/>
    <n v="75"/>
    <x v="1"/>
    <s v="DE"/>
    <s v="EUR"/>
    <n v="1476189339"/>
    <n v="1471005339"/>
    <b v="0"/>
    <n v="3"/>
    <b v="0"/>
    <s v="food/food trucks"/>
    <n v="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3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3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3000"/>
    <n v="100"/>
    <x v="1"/>
    <s v="US"/>
    <s v="USD"/>
    <n v="1462827000"/>
    <n v="1457710589"/>
    <b v="0"/>
    <n v="1"/>
    <b v="0"/>
    <s v="food/food trucks"/>
    <n v="3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3000"/>
    <n v="120"/>
    <x v="1"/>
    <s v="US"/>
    <s v="USD"/>
    <n v="1429823138"/>
    <n v="1427231138"/>
    <b v="0"/>
    <n v="2"/>
    <b v="0"/>
    <s v="food/food trucks"/>
    <n v="4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3000"/>
    <n v="50"/>
    <x v="1"/>
    <s v="GB"/>
    <s v="GBP"/>
    <n v="1472745594"/>
    <n v="1470153594"/>
    <b v="0"/>
    <n v="1"/>
    <b v="0"/>
    <s v="food/food trucks"/>
    <n v="2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3000"/>
    <n v="145"/>
    <x v="1"/>
    <s v="US"/>
    <s v="USD"/>
    <n v="1442457112"/>
    <n v="1439865112"/>
    <b v="0"/>
    <n v="2"/>
    <b v="0"/>
    <s v="food/food trucks"/>
    <n v="5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3000"/>
    <n v="59"/>
    <x v="1"/>
    <s v="US"/>
    <s v="USD"/>
    <n v="1486590035"/>
    <n v="1483998035"/>
    <b v="0"/>
    <n v="2"/>
    <b v="0"/>
    <s v="food/food trucks"/>
    <n v="2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3000"/>
    <n v="250"/>
    <x v="1"/>
    <s v="AU"/>
    <s v="AUD"/>
    <n v="1463645521"/>
    <n v="1458461521"/>
    <b v="0"/>
    <n v="4"/>
    <b v="0"/>
    <s v="food/food trucks"/>
    <n v="8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3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3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3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3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3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3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3000"/>
    <n v="277"/>
    <x v="1"/>
    <s v="US"/>
    <s v="USD"/>
    <n v="1410810903"/>
    <n v="1405626903"/>
    <b v="0"/>
    <n v="12"/>
    <b v="0"/>
    <s v="food/food trucks"/>
    <n v="9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3000"/>
    <n v="51"/>
    <x v="1"/>
    <s v="US"/>
    <s v="USD"/>
    <n v="1431745200"/>
    <n v="1429170603"/>
    <b v="0"/>
    <n v="2"/>
    <b v="0"/>
    <s v="food/food trucks"/>
    <n v="2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3000"/>
    <n v="530"/>
    <x v="2"/>
    <s v="US"/>
    <s v="USD"/>
    <n v="1447689898"/>
    <n v="1445094298"/>
    <b v="0"/>
    <n v="11"/>
    <b v="0"/>
    <s v="food/food trucks"/>
    <n v="18"/>
    <n v="48.18"/>
    <x v="7"/>
    <s v="food trucks"/>
    <x v="2581"/>
    <d v="2015-11-16T16:04:58"/>
  </r>
  <r>
    <n v="2582"/>
    <s v="Drunken Wings"/>
    <s v="The place where chicken meets liquor for the first time!"/>
    <n v="3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3000"/>
    <n v="5"/>
    <x v="2"/>
    <s v="US"/>
    <s v="USD"/>
    <n v="1426526880"/>
    <n v="1421346480"/>
    <b v="0"/>
    <n v="5"/>
    <b v="0"/>
    <s v="food/food trucks"/>
    <n v="0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3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"/>
    <n v="50"/>
    <x v="2"/>
    <s v="US"/>
    <s v="USD"/>
    <n v="1404601632"/>
    <n v="1402009632"/>
    <b v="0"/>
    <n v="1"/>
    <b v="0"/>
    <s v="food/food trucks"/>
    <n v="2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3000"/>
    <n v="1217"/>
    <x v="2"/>
    <s v="US"/>
    <s v="USD"/>
    <n v="1451491953"/>
    <n v="1448899953"/>
    <b v="0"/>
    <n v="6"/>
    <b v="0"/>
    <s v="food/food trucks"/>
    <n v="41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3000"/>
    <n v="233"/>
    <x v="2"/>
    <s v="US"/>
    <s v="USD"/>
    <n v="1427807640"/>
    <n v="1423325626"/>
    <b v="0"/>
    <n v="8"/>
    <b v="0"/>
    <s v="food/food trucks"/>
    <n v="8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3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3000"/>
    <n v="26"/>
    <x v="2"/>
    <s v="US"/>
    <s v="USD"/>
    <n v="1457901924"/>
    <n v="1452721524"/>
    <b v="0"/>
    <n v="2"/>
    <b v="0"/>
    <s v="food/food trucks"/>
    <n v="1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"/>
    <n v="50"/>
    <x v="2"/>
    <s v="US"/>
    <s v="USD"/>
    <n v="1412536421"/>
    <n v="1409944421"/>
    <b v="0"/>
    <n v="1"/>
    <b v="0"/>
    <s v="food/food trucks"/>
    <n v="2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3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3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3000"/>
    <n v="1825"/>
    <x v="2"/>
    <s v="US"/>
    <s v="USD"/>
    <n v="1487915500"/>
    <n v="1485323500"/>
    <b v="0"/>
    <n v="19"/>
    <b v="0"/>
    <s v="food/food trucks"/>
    <n v="61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000"/>
    <n v="8256"/>
    <x v="2"/>
    <s v="CA"/>
    <s v="CAD"/>
    <n v="1407427009"/>
    <n v="1404835009"/>
    <b v="0"/>
    <n v="27"/>
    <b v="0"/>
    <s v="food/food trucks"/>
    <n v="275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3000"/>
    <n v="85"/>
    <x v="2"/>
    <s v="GB"/>
    <s v="GBP"/>
    <n v="1466323917"/>
    <n v="1463731917"/>
    <b v="0"/>
    <n v="7"/>
    <b v="0"/>
    <s v="food/food trucks"/>
    <n v="3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3000"/>
    <n v="90"/>
    <x v="2"/>
    <s v="US"/>
    <s v="USD"/>
    <n v="1407089147"/>
    <n v="1403201147"/>
    <b v="0"/>
    <n v="5"/>
    <b v="0"/>
    <s v="food/food trucks"/>
    <n v="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3000"/>
    <n v="3466"/>
    <x v="2"/>
    <s v="US"/>
    <s v="USD"/>
    <n v="1458938200"/>
    <n v="1453757800"/>
    <b v="0"/>
    <n v="30"/>
    <b v="0"/>
    <s v="food/food trucks"/>
    <n v="116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3000"/>
    <n v="3307"/>
    <x v="0"/>
    <s v="US"/>
    <s v="USD"/>
    <n v="1347508740"/>
    <n v="1346276349"/>
    <b v="1"/>
    <n v="151"/>
    <b v="1"/>
    <s v="technology/space exploration"/>
    <n v="110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3000"/>
    <n v="39131"/>
    <x v="0"/>
    <s v="US"/>
    <s v="USD"/>
    <n v="1415827200"/>
    <n v="1412358968"/>
    <b v="1"/>
    <n v="489"/>
    <b v="1"/>
    <s v="technology/space exploration"/>
    <n v="1304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3000"/>
    <n v="1776"/>
    <x v="0"/>
    <s v="US"/>
    <s v="USD"/>
    <n v="1387835654"/>
    <n v="1386626054"/>
    <b v="1"/>
    <n v="50"/>
    <b v="1"/>
    <s v="technology/space exploration"/>
    <n v="5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3000"/>
    <n v="20843.599999999999"/>
    <x v="0"/>
    <s v="US"/>
    <s v="USD"/>
    <n v="1335662023"/>
    <n v="1333070023"/>
    <b v="1"/>
    <n v="321"/>
    <b v="1"/>
    <s v="technology/space exploration"/>
    <n v="695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3000"/>
    <n v="107421.57"/>
    <x v="0"/>
    <s v="US"/>
    <s v="USD"/>
    <n v="1466168390"/>
    <n v="1463576390"/>
    <b v="1"/>
    <n v="1762"/>
    <b v="1"/>
    <s v="technology/space exploration"/>
    <n v="3581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3000"/>
    <n v="12106"/>
    <x v="0"/>
    <s v="US"/>
    <s v="USD"/>
    <n v="1398791182"/>
    <n v="1396026382"/>
    <b v="1"/>
    <n v="385"/>
    <b v="1"/>
    <s v="technology/space exploration"/>
    <n v="404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3000"/>
    <n v="32616"/>
    <x v="0"/>
    <s v="US"/>
    <s v="USD"/>
    <n v="1439344800"/>
    <n v="1435611572"/>
    <b v="1"/>
    <n v="398"/>
    <b v="1"/>
    <s v="technology/space exploration"/>
    <n v="1087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3000"/>
    <n v="17914"/>
    <x v="0"/>
    <s v="US"/>
    <s v="USD"/>
    <n v="1489536000"/>
    <n v="1485976468"/>
    <b v="1"/>
    <n v="304"/>
    <b v="1"/>
    <s v="technology/space exploration"/>
    <n v="597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000"/>
    <n v="106330.39"/>
    <x v="0"/>
    <s v="US"/>
    <s v="USD"/>
    <n v="1342330951"/>
    <n v="1339738951"/>
    <b v="1"/>
    <n v="676"/>
    <b v="1"/>
    <s v="technology/space exploration"/>
    <n v="354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3000"/>
    <n v="32172.66"/>
    <x v="0"/>
    <s v="US"/>
    <s v="USD"/>
    <n v="1471849140"/>
    <n v="1468444125"/>
    <b v="1"/>
    <n v="577"/>
    <b v="1"/>
    <s v="technology/space exploration"/>
    <n v="1072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3000"/>
    <n v="306970"/>
    <x v="0"/>
    <s v="DE"/>
    <s v="EUR"/>
    <n v="1483397940"/>
    <n v="1480493014"/>
    <b v="1"/>
    <n v="3663"/>
    <b v="1"/>
    <s v="technology/space exploration"/>
    <n v="10232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3000"/>
    <n v="17176.13"/>
    <x v="0"/>
    <s v="US"/>
    <s v="USD"/>
    <n v="1420773970"/>
    <n v="1418095570"/>
    <b v="1"/>
    <n v="294"/>
    <b v="1"/>
    <s v="technology/space exploration"/>
    <n v="573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3000"/>
    <n v="7576"/>
    <x v="0"/>
    <s v="US"/>
    <s v="USD"/>
    <n v="1348256294"/>
    <n v="1345664294"/>
    <b v="1"/>
    <n v="28"/>
    <b v="1"/>
    <s v="technology/space exploration"/>
    <n v="253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3000"/>
    <n v="10710"/>
    <x v="0"/>
    <s v="US"/>
    <s v="USD"/>
    <n v="1398834000"/>
    <n v="1396371612"/>
    <b v="1"/>
    <n v="100"/>
    <b v="1"/>
    <s v="technology/space exploration"/>
    <n v="357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3000"/>
    <n v="3397"/>
    <x v="0"/>
    <s v="GB"/>
    <s v="GBP"/>
    <n v="1462017600"/>
    <n v="1458820564"/>
    <b v="0"/>
    <n v="72"/>
    <b v="1"/>
    <s v="technology/space exploration"/>
    <n v="113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3000"/>
    <n v="28633.5"/>
    <x v="0"/>
    <s v="US"/>
    <s v="USD"/>
    <n v="1440546729"/>
    <n v="1437954729"/>
    <b v="1"/>
    <n v="238"/>
    <b v="1"/>
    <s v="technology/space exploration"/>
    <n v="954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3000"/>
    <n v="4388"/>
    <x v="0"/>
    <s v="US"/>
    <s v="USD"/>
    <n v="1413838751"/>
    <n v="1411246751"/>
    <b v="1"/>
    <n v="159"/>
    <b v="1"/>
    <s v="technology/space exploration"/>
    <n v="146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3000"/>
    <n v="15808"/>
    <x v="0"/>
    <s v="US"/>
    <s v="USD"/>
    <n v="1449000061"/>
    <n v="1443812461"/>
    <b v="1"/>
    <n v="77"/>
    <b v="1"/>
    <s v="technology/space exploration"/>
    <n v="527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3000"/>
    <n v="1884"/>
    <x v="0"/>
    <s v="US"/>
    <s v="USD"/>
    <n v="1445598000"/>
    <n v="1443302004"/>
    <b v="1"/>
    <n v="53"/>
    <b v="1"/>
    <s v="technology/space exploration"/>
    <n v="63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3000"/>
    <n v="93374"/>
    <x v="0"/>
    <s v="AU"/>
    <s v="AUD"/>
    <n v="1444525200"/>
    <n v="1441339242"/>
    <b v="1"/>
    <n v="1251"/>
    <b v="1"/>
    <s v="technology/space exploration"/>
    <n v="3112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3000"/>
    <n v="21882"/>
    <x v="0"/>
    <s v="US"/>
    <s v="USD"/>
    <n v="1432230988"/>
    <n v="1429638988"/>
    <b v="1"/>
    <n v="465"/>
    <b v="1"/>
    <s v="technology/space exploration"/>
    <n v="729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3000"/>
    <n v="1967.76"/>
    <x v="0"/>
    <s v="IT"/>
    <s v="EUR"/>
    <n v="1483120216"/>
    <n v="1479232216"/>
    <b v="0"/>
    <n v="74"/>
    <b v="1"/>
    <s v="technology/space exploration"/>
    <n v="66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3000"/>
    <n v="2280"/>
    <x v="0"/>
    <s v="US"/>
    <s v="USD"/>
    <n v="1480658966"/>
    <n v="1479449366"/>
    <b v="0"/>
    <n v="62"/>
    <b v="1"/>
    <s v="technology/space exploration"/>
    <n v="76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3000"/>
    <n v="110353.65"/>
    <x v="0"/>
    <s v="US"/>
    <s v="USD"/>
    <n v="1347530822"/>
    <n v="1345716422"/>
    <b v="0"/>
    <n v="3468"/>
    <b v="1"/>
    <s v="technology/space exploration"/>
    <n v="3678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3000"/>
    <n v="1434"/>
    <x v="0"/>
    <s v="DE"/>
    <s v="EUR"/>
    <n v="1478723208"/>
    <n v="1476559608"/>
    <b v="0"/>
    <n v="52"/>
    <b v="1"/>
    <s v="technology/space exploration"/>
    <n v="48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3000"/>
    <n v="2800"/>
    <x v="0"/>
    <s v="US"/>
    <s v="USD"/>
    <n v="1433343869"/>
    <n v="1430751869"/>
    <b v="0"/>
    <n v="50"/>
    <b v="1"/>
    <s v="technology/space exploration"/>
    <n v="93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3000"/>
    <n v="970"/>
    <x v="0"/>
    <s v="US"/>
    <s v="USD"/>
    <n v="1448571261"/>
    <n v="1445975661"/>
    <b v="0"/>
    <n v="45"/>
    <b v="1"/>
    <s v="technology/space exploration"/>
    <n v="32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3000"/>
    <n v="926"/>
    <x v="0"/>
    <s v="US"/>
    <s v="USD"/>
    <n v="1417389067"/>
    <n v="1415661067"/>
    <b v="0"/>
    <n v="21"/>
    <b v="1"/>
    <s v="technology/space exploration"/>
    <n v="3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3000"/>
    <n v="6387"/>
    <x v="0"/>
    <s v="GB"/>
    <s v="GBP"/>
    <n v="1431608122"/>
    <n v="1429016122"/>
    <b v="0"/>
    <n v="100"/>
    <b v="1"/>
    <s v="technology/space exploration"/>
    <n v="213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3000"/>
    <n v="3158"/>
    <x v="0"/>
    <s v="AU"/>
    <s v="AUD"/>
    <n v="1467280800"/>
    <n v="1464921112"/>
    <b v="0"/>
    <n v="81"/>
    <b v="1"/>
    <s v="technology/space exploration"/>
    <n v="105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3000"/>
    <n v="22933.05"/>
    <x v="0"/>
    <s v="US"/>
    <s v="USD"/>
    <n v="1440907427"/>
    <n v="1438488227"/>
    <b v="0"/>
    <n v="286"/>
    <b v="1"/>
    <s v="technology/space exploration"/>
    <n v="764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3000"/>
    <n v="1466"/>
    <x v="0"/>
    <s v="US"/>
    <s v="USD"/>
    <n v="1464485339"/>
    <n v="1462325339"/>
    <b v="0"/>
    <n v="42"/>
    <b v="1"/>
    <s v="technology/space exploration"/>
    <n v="49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3000"/>
    <n v="17731"/>
    <x v="0"/>
    <s v="US"/>
    <s v="USD"/>
    <n v="1393542000"/>
    <n v="1390938332"/>
    <b v="0"/>
    <n v="199"/>
    <b v="1"/>
    <s v="technology/space exploration"/>
    <n v="591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3000"/>
    <n v="986"/>
    <x v="0"/>
    <s v="US"/>
    <s v="USD"/>
    <n v="1475163921"/>
    <n v="1472571921"/>
    <b v="0"/>
    <n v="25"/>
    <b v="1"/>
    <s v="technology/space exploration"/>
    <n v="33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3000"/>
    <n v="11500"/>
    <x v="0"/>
    <s v="CA"/>
    <s v="CAD"/>
    <n v="1425937761"/>
    <n v="1422917361"/>
    <b v="0"/>
    <n v="84"/>
    <b v="1"/>
    <s v="technology/space exploration"/>
    <n v="383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3000"/>
    <n v="1873"/>
    <x v="0"/>
    <s v="US"/>
    <s v="USD"/>
    <n v="1476579600"/>
    <n v="1474641914"/>
    <b v="0"/>
    <n v="50"/>
    <b v="1"/>
    <s v="technology/space exploration"/>
    <n v="62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3000"/>
    <n v="831"/>
    <x v="0"/>
    <s v="US"/>
    <s v="USD"/>
    <n v="1476277875"/>
    <n v="1474895475"/>
    <b v="0"/>
    <n v="26"/>
    <b v="1"/>
    <s v="technology/space exploration"/>
    <n v="28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000"/>
    <n v="353"/>
    <x v="0"/>
    <s v="US"/>
    <s v="USD"/>
    <n v="1421358895"/>
    <n v="1418766895"/>
    <b v="0"/>
    <n v="14"/>
    <b v="1"/>
    <s v="technology/space exploration"/>
    <n v="1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0"/>
    <n v="492"/>
    <x v="0"/>
    <s v="GB"/>
    <s v="GBP"/>
    <n v="1424378748"/>
    <n v="1421786748"/>
    <b v="0"/>
    <n v="49"/>
    <b v="1"/>
    <s v="technology/space exploration"/>
    <n v="16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30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3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3000"/>
    <n v="335597.31"/>
    <x v="1"/>
    <s v="US"/>
    <s v="USD"/>
    <n v="1482307140"/>
    <n v="1479218315"/>
    <b v="1"/>
    <n v="1501"/>
    <b v="0"/>
    <s v="technology/space exploration"/>
    <n v="11187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3000"/>
    <n v="2053"/>
    <x v="1"/>
    <s v="US"/>
    <s v="USD"/>
    <n v="1489172435"/>
    <n v="1486580435"/>
    <b v="1"/>
    <n v="52"/>
    <b v="0"/>
    <s v="technology/space exploration"/>
    <n v="68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3000"/>
    <n v="2100"/>
    <x v="1"/>
    <s v="AU"/>
    <s v="AUD"/>
    <n v="1415481203"/>
    <n v="1412885603"/>
    <b v="1"/>
    <n v="23"/>
    <b v="0"/>
    <s v="technology/space exploration"/>
    <n v="70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3000"/>
    <n v="42086.42"/>
    <x v="1"/>
    <s v="US"/>
    <s v="USD"/>
    <n v="1441783869"/>
    <n v="1439191869"/>
    <b v="1"/>
    <n v="535"/>
    <b v="0"/>
    <s v="technology/space exploration"/>
    <n v="1403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30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3000"/>
    <n v="106"/>
    <x v="1"/>
    <s v="US"/>
    <s v="USD"/>
    <n v="1457543360"/>
    <n v="1454951360"/>
    <b v="0"/>
    <n v="6"/>
    <b v="0"/>
    <s v="technology/space exploration"/>
    <n v="4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3000"/>
    <n v="124"/>
    <x v="1"/>
    <s v="US"/>
    <s v="USD"/>
    <n v="1454370941"/>
    <n v="1449186941"/>
    <b v="0"/>
    <n v="3"/>
    <b v="0"/>
    <s v="technology/space exploration"/>
    <n v="4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3000"/>
    <n v="358"/>
    <x v="1"/>
    <s v="US"/>
    <s v="USD"/>
    <n v="1482332343"/>
    <n v="1479740343"/>
    <b v="0"/>
    <n v="5"/>
    <b v="0"/>
    <s v="technology/space exploration"/>
    <n v="12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3000"/>
    <n v="5233"/>
    <x v="1"/>
    <s v="US"/>
    <s v="USD"/>
    <n v="1450380009"/>
    <n v="1447960809"/>
    <b v="0"/>
    <n v="17"/>
    <b v="0"/>
    <s v="technology/space exploration"/>
    <n v="174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3000"/>
    <n v="885"/>
    <x v="1"/>
    <s v="AU"/>
    <s v="AUD"/>
    <n v="1418183325"/>
    <n v="1415591325"/>
    <b v="0"/>
    <n v="11"/>
    <b v="0"/>
    <s v="technology/space exploration"/>
    <n v="30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3000"/>
    <n v="5876"/>
    <x v="1"/>
    <s v="US"/>
    <s v="USD"/>
    <n v="1402632000"/>
    <n v="1399909127"/>
    <b v="0"/>
    <n v="70"/>
    <b v="0"/>
    <s v="technology/space exploration"/>
    <n v="196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3000"/>
    <n v="51"/>
    <x v="1"/>
    <s v="US"/>
    <s v="USD"/>
    <n v="1429622726"/>
    <n v="1424442326"/>
    <b v="0"/>
    <n v="6"/>
    <b v="0"/>
    <s v="technology/space exploration"/>
    <n v="2"/>
    <n v="8.5"/>
    <x v="2"/>
    <s v="space exploration"/>
    <x v="2654"/>
    <d v="2015-04-21T13:25:26"/>
  </r>
  <r>
    <n v="2655"/>
    <s v="Balloons (Canceled)"/>
    <s v="Thank you for your support!"/>
    <n v="3000"/>
    <n v="3155"/>
    <x v="1"/>
    <s v="US"/>
    <s v="USD"/>
    <n v="1455048000"/>
    <n v="1452631647"/>
    <b v="0"/>
    <n v="43"/>
    <b v="0"/>
    <s v="technology/space exploration"/>
    <n v="105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3000"/>
    <n v="17155"/>
    <x v="1"/>
    <s v="US"/>
    <s v="USD"/>
    <n v="1489345200"/>
    <n v="1485966688"/>
    <b v="0"/>
    <n v="152"/>
    <b v="0"/>
    <s v="technology/space exploration"/>
    <n v="572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"/>
    <n v="5621.38"/>
    <x v="1"/>
    <s v="US"/>
    <s v="USD"/>
    <n v="1470187800"/>
    <n v="1467325053"/>
    <b v="0"/>
    <n v="59"/>
    <b v="0"/>
    <s v="technology/space exploration"/>
    <n v="187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3000"/>
    <n v="91"/>
    <x v="1"/>
    <s v="US"/>
    <s v="USD"/>
    <n v="1469913194"/>
    <n v="1467321194"/>
    <b v="0"/>
    <n v="4"/>
    <b v="0"/>
    <s v="technology/space exploration"/>
    <n v="3"/>
    <n v="22.75"/>
    <x v="2"/>
    <s v="space exploration"/>
    <x v="2658"/>
    <d v="2016-07-30T21:13:14"/>
  </r>
  <r>
    <n v="2659"/>
    <s v="test (Canceled)"/>
    <s v="test"/>
    <n v="3000"/>
    <n v="1333"/>
    <x v="1"/>
    <s v="US"/>
    <s v="USD"/>
    <n v="1429321210"/>
    <n v="1426729210"/>
    <b v="0"/>
    <n v="10"/>
    <b v="0"/>
    <s v="technology/space exploration"/>
    <n v="44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3000"/>
    <n v="19"/>
    <x v="1"/>
    <s v="US"/>
    <s v="USD"/>
    <n v="1448388418"/>
    <n v="1443200818"/>
    <b v="0"/>
    <n v="5"/>
    <b v="0"/>
    <s v="technology/space exploration"/>
    <n v="1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3000"/>
    <n v="5145"/>
    <x v="0"/>
    <s v="US"/>
    <s v="USD"/>
    <n v="1382742010"/>
    <n v="1380150010"/>
    <b v="0"/>
    <n v="60"/>
    <b v="1"/>
    <s v="technology/makerspaces"/>
    <n v="172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3000"/>
    <n v="21360"/>
    <x v="0"/>
    <s v="US"/>
    <s v="USD"/>
    <n v="1440179713"/>
    <n v="1437587713"/>
    <b v="0"/>
    <n v="80"/>
    <b v="1"/>
    <s v="technology/makerspaces"/>
    <n v="712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3000"/>
    <n v="20919.25"/>
    <x v="0"/>
    <s v="CA"/>
    <s v="CAD"/>
    <n v="1441378800"/>
    <n v="1438873007"/>
    <b v="0"/>
    <n v="56"/>
    <b v="1"/>
    <s v="technology/makerspaces"/>
    <n v="697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3000"/>
    <n v="18100"/>
    <x v="0"/>
    <s v="US"/>
    <s v="USD"/>
    <n v="1449644340"/>
    <n v="1446683797"/>
    <b v="0"/>
    <n v="104"/>
    <b v="1"/>
    <s v="technology/makerspaces"/>
    <n v="6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000"/>
    <n v="4310"/>
    <x v="0"/>
    <s v="US"/>
    <s v="USD"/>
    <n v="1430774974"/>
    <n v="1426886974"/>
    <b v="0"/>
    <n v="46"/>
    <b v="1"/>
    <s v="technology/makerspaces"/>
    <n v="144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3000"/>
    <n v="15929.51"/>
    <x v="0"/>
    <s v="US"/>
    <s v="USD"/>
    <n v="1443214800"/>
    <n v="1440008439"/>
    <b v="0"/>
    <n v="206"/>
    <b v="1"/>
    <s v="technology/makerspaces"/>
    <n v="531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3000"/>
    <n v="1660"/>
    <x v="0"/>
    <s v="US"/>
    <s v="USD"/>
    <n v="1455142416"/>
    <n v="1452550416"/>
    <b v="0"/>
    <n v="18"/>
    <b v="1"/>
    <s v="technology/makerspaces"/>
    <n v="55"/>
    <n v="92.22"/>
    <x v="2"/>
    <s v="makerspaces"/>
    <x v="2667"/>
    <d v="2016-02-10T22:13:36"/>
  </r>
  <r>
    <n v="2668"/>
    <s v="UOttawa Makermobile"/>
    <s v="Creativity on the go! |_x000a_CrÃ©ativitÃ© en mouvement !"/>
    <n v="3000"/>
    <n v="1707"/>
    <x v="0"/>
    <s v="CA"/>
    <s v="CAD"/>
    <n v="1447079520"/>
    <n v="1443449265"/>
    <b v="0"/>
    <n v="28"/>
    <b v="1"/>
    <s v="technology/makerspaces"/>
    <n v="57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3000"/>
    <n v="1001"/>
    <x v="0"/>
    <s v="US"/>
    <s v="USD"/>
    <n v="1452387096"/>
    <n v="1447203096"/>
    <b v="0"/>
    <n v="11"/>
    <b v="1"/>
    <s v="technology/makerspaces"/>
    <n v="33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000"/>
    <n v="2495"/>
    <x v="2"/>
    <s v="AU"/>
    <s v="AUD"/>
    <n v="1406593780"/>
    <n v="1404174580"/>
    <b v="1"/>
    <n v="60"/>
    <b v="0"/>
    <s v="technology/makerspaces"/>
    <n v="83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3000"/>
    <n v="2836"/>
    <x v="2"/>
    <s v="US"/>
    <s v="USD"/>
    <n v="1419017880"/>
    <n v="1416419916"/>
    <b v="1"/>
    <n v="84"/>
    <b v="0"/>
    <s v="technology/makerspaces"/>
    <n v="95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3000"/>
    <n v="3319"/>
    <x v="2"/>
    <s v="US"/>
    <s v="USD"/>
    <n v="1451282400"/>
    <n v="1449436390"/>
    <b v="1"/>
    <n v="47"/>
    <b v="0"/>
    <s v="technology/makerspaces"/>
    <n v="111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3000"/>
    <n v="11032"/>
    <x v="2"/>
    <s v="US"/>
    <s v="USD"/>
    <n v="1414622700"/>
    <n v="1412081999"/>
    <b v="1"/>
    <n v="66"/>
    <b v="0"/>
    <s v="technology/makerspaces"/>
    <n v="36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000"/>
    <n v="21994"/>
    <x v="2"/>
    <s v="US"/>
    <s v="USD"/>
    <n v="1467694740"/>
    <n v="1465398670"/>
    <b v="1"/>
    <n v="171"/>
    <b v="0"/>
    <s v="technology/makerspaces"/>
    <n v="73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3000"/>
    <n v="1897"/>
    <x v="2"/>
    <s v="US"/>
    <s v="USD"/>
    <n v="1415655289"/>
    <n v="1413059689"/>
    <b v="1"/>
    <n v="29"/>
    <b v="0"/>
    <s v="technology/makerspaces"/>
    <n v="63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3000"/>
    <n v="1058"/>
    <x v="2"/>
    <s v="CA"/>
    <s v="CAD"/>
    <n v="1463929174"/>
    <n v="1461337174"/>
    <b v="0"/>
    <n v="9"/>
    <b v="0"/>
    <s v="technology/makerspaces"/>
    <n v="35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3000"/>
    <n v="3415"/>
    <x v="2"/>
    <s v="US"/>
    <s v="USD"/>
    <n v="1404348143"/>
    <n v="1401756143"/>
    <b v="0"/>
    <n v="27"/>
    <b v="0"/>
    <s v="technology/makerspaces"/>
    <n v="114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3000"/>
    <n v="1100"/>
    <x v="2"/>
    <s v="ES"/>
    <s v="EUR"/>
    <n v="1443121765"/>
    <n v="1440529765"/>
    <b v="0"/>
    <n v="2"/>
    <b v="0"/>
    <s v="technology/makerspaces"/>
    <n v="37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3000"/>
    <n v="132"/>
    <x v="2"/>
    <s v="US"/>
    <s v="USD"/>
    <n v="1425081694"/>
    <n v="1422489694"/>
    <b v="0"/>
    <n v="3"/>
    <b v="0"/>
    <s v="technology/makerspaces"/>
    <n v="4"/>
    <n v="44"/>
    <x v="2"/>
    <s v="makerspaces"/>
    <x v="2679"/>
    <d v="2015-02-28T00:01:34"/>
  </r>
  <r>
    <n v="2680"/>
    <s v="iHeart Pillow"/>
    <s v="iHeartPillow, Connecting loved ones"/>
    <n v="3000"/>
    <n v="276"/>
    <x v="2"/>
    <s v="ES"/>
    <s v="EUR"/>
    <n v="1459915491"/>
    <n v="1457327091"/>
    <b v="0"/>
    <n v="4"/>
    <b v="0"/>
    <s v="technology/makerspaces"/>
    <n v="9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3000"/>
    <n v="55"/>
    <x v="2"/>
    <s v="US"/>
    <s v="USD"/>
    <n v="1405027750"/>
    <n v="1402867750"/>
    <b v="0"/>
    <n v="2"/>
    <b v="0"/>
    <s v="food/food trucks"/>
    <n v="2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3000"/>
    <n v="1698"/>
    <x v="2"/>
    <s v="US"/>
    <s v="USD"/>
    <n v="1416635940"/>
    <n v="1413838540"/>
    <b v="0"/>
    <n v="20"/>
    <b v="0"/>
    <s v="food/food trucks"/>
    <n v="5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3000"/>
    <n v="36"/>
    <x v="2"/>
    <s v="US"/>
    <s v="USD"/>
    <n v="1425233240"/>
    <n v="1422641240"/>
    <b v="0"/>
    <n v="3"/>
    <b v="0"/>
    <s v="food/food trucks"/>
    <n v="1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3000"/>
    <n v="800"/>
    <x v="2"/>
    <s v="US"/>
    <s v="USD"/>
    <n v="1407621425"/>
    <n v="1404165425"/>
    <b v="0"/>
    <n v="4"/>
    <b v="0"/>
    <s v="food/food trucks"/>
    <n v="27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3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3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3000"/>
    <n v="74"/>
    <x v="2"/>
    <s v="US"/>
    <s v="USD"/>
    <n v="1424746800"/>
    <n v="1422067870"/>
    <b v="0"/>
    <n v="14"/>
    <b v="0"/>
    <s v="food/food trucks"/>
    <n v="2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3000"/>
    <n v="8586"/>
    <x v="2"/>
    <s v="US"/>
    <s v="USD"/>
    <n v="1433298676"/>
    <n v="1429410676"/>
    <b v="0"/>
    <n v="118"/>
    <b v="0"/>
    <s v="food/food trucks"/>
    <n v="286"/>
    <n v="72.760000000000005"/>
    <x v="7"/>
    <s v="food trucks"/>
    <x v="2690"/>
    <d v="2015-06-03T02:31:16"/>
  </r>
  <r>
    <n v="2691"/>
    <s v="Cook"/>
    <s v="A Great New local Food Truck serving up ethnic fusion inspired eats in Ottawa."/>
    <n v="3000"/>
    <n v="35"/>
    <x v="2"/>
    <s v="CA"/>
    <s v="CAD"/>
    <n v="1431278557"/>
    <n v="1427390557"/>
    <b v="0"/>
    <n v="2"/>
    <b v="0"/>
    <s v="food/food trucks"/>
    <n v="1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0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3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3000"/>
    <n v="71"/>
    <x v="2"/>
    <s v="US"/>
    <s v="USD"/>
    <n v="1428981718"/>
    <n v="1423801318"/>
    <b v="0"/>
    <n v="3"/>
    <b v="0"/>
    <s v="food/food trucks"/>
    <n v="2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3000"/>
    <n v="3390"/>
    <x v="2"/>
    <s v="US"/>
    <s v="USD"/>
    <n v="1419538560"/>
    <n v="1416600960"/>
    <b v="0"/>
    <n v="38"/>
    <b v="0"/>
    <s v="food/food trucks"/>
    <n v="113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3000"/>
    <n v="6061"/>
    <x v="2"/>
    <s v="US"/>
    <s v="USD"/>
    <n v="1438552800"/>
    <n v="1435876423"/>
    <b v="0"/>
    <n v="52"/>
    <b v="0"/>
    <s v="food/food trucks"/>
    <n v="202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3000"/>
    <n v="26.01"/>
    <x v="2"/>
    <s v="US"/>
    <s v="USD"/>
    <n v="1403904808"/>
    <n v="1401312808"/>
    <b v="0"/>
    <n v="2"/>
    <b v="0"/>
    <s v="food/food trucks"/>
    <n v="1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3000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3000"/>
    <n v="70"/>
    <x v="2"/>
    <s v="US"/>
    <s v="USD"/>
    <n v="1411073972"/>
    <n v="1408481972"/>
    <b v="0"/>
    <n v="4"/>
    <b v="0"/>
    <s v="food/food trucks"/>
    <n v="2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000"/>
    <n v="1570"/>
    <x v="3"/>
    <s v="IE"/>
    <s v="EUR"/>
    <n v="1491586534"/>
    <n v="1488911734"/>
    <b v="0"/>
    <n v="46"/>
    <b v="0"/>
    <s v="theater/spaces"/>
    <n v="52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3000"/>
    <n v="3441"/>
    <x v="3"/>
    <s v="US"/>
    <s v="USD"/>
    <n v="1491416077"/>
    <n v="1488827677"/>
    <b v="1"/>
    <n v="26"/>
    <b v="0"/>
    <s v="theater/spaces"/>
    <n v="115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3000"/>
    <n v="41500"/>
    <x v="3"/>
    <s v="MX"/>
    <s v="MXN"/>
    <n v="1490196830"/>
    <n v="1485016430"/>
    <b v="0"/>
    <n v="45"/>
    <b v="0"/>
    <s v="theater/spaces"/>
    <n v="1383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3000"/>
    <n v="1145"/>
    <x v="3"/>
    <s v="US"/>
    <s v="USD"/>
    <n v="1491421314"/>
    <n v="1487709714"/>
    <b v="0"/>
    <n v="7"/>
    <b v="0"/>
    <s v="theater/spaces"/>
    <n v="38"/>
    <n v="163.57"/>
    <x v="1"/>
    <s v="spaces"/>
    <x v="2704"/>
    <d v="2017-04-05T19:41:54"/>
  </r>
  <r>
    <n v="2705"/>
    <s v="Fischer Theatre Marquee"/>
    <s v="Help light the lights at the historic Fischer Theatre in Danville, IL."/>
    <n v="3000"/>
    <n v="1739"/>
    <x v="3"/>
    <s v="US"/>
    <s v="USD"/>
    <n v="1490389158"/>
    <n v="1486504758"/>
    <b v="0"/>
    <n v="8"/>
    <b v="0"/>
    <s v="theater/spaces"/>
    <n v="58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000"/>
    <n v="39304"/>
    <x v="0"/>
    <s v="US"/>
    <s v="USD"/>
    <n v="1413442740"/>
    <n v="1410937483"/>
    <b v="1"/>
    <n v="263"/>
    <b v="1"/>
    <s v="theater/spaces"/>
    <n v="1310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3000"/>
    <n v="28067.57"/>
    <x v="0"/>
    <s v="US"/>
    <s v="USD"/>
    <n v="1369637940"/>
    <n v="1367088443"/>
    <b v="1"/>
    <n v="394"/>
    <b v="1"/>
    <s v="theater/spaces"/>
    <n v="936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3000"/>
    <n v="46643.07"/>
    <x v="0"/>
    <s v="GB"/>
    <s v="GBP"/>
    <n v="1469119526"/>
    <n v="1463935526"/>
    <b v="1"/>
    <n v="1049"/>
    <b v="1"/>
    <s v="theater/spaces"/>
    <n v="1555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3000"/>
    <n v="50803"/>
    <x v="0"/>
    <s v="US"/>
    <s v="USD"/>
    <n v="1475553540"/>
    <n v="1472528141"/>
    <b v="1"/>
    <n v="308"/>
    <b v="1"/>
    <s v="theater/spaces"/>
    <n v="1693"/>
    <n v="164.94"/>
    <x v="1"/>
    <s v="spaces"/>
    <x v="2709"/>
    <d v="2016-10-04T03:59:00"/>
  </r>
  <r>
    <n v="2710"/>
    <s v="House of Yes"/>
    <s v="Building Brooklyn's own creative venue for circus, theater and events of all types."/>
    <n v="3000"/>
    <n v="92340.21"/>
    <x v="0"/>
    <s v="US"/>
    <s v="USD"/>
    <n v="1407549600"/>
    <n v="1404797428"/>
    <b v="1"/>
    <n v="1088"/>
    <b v="1"/>
    <s v="theater/spaces"/>
    <n v="3078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000"/>
    <n v="3938"/>
    <x v="0"/>
    <s v="GB"/>
    <s v="GBP"/>
    <n v="1403301660"/>
    <n v="1400694790"/>
    <b v="1"/>
    <n v="73"/>
    <b v="1"/>
    <s v="theater/spaces"/>
    <n v="13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3000"/>
    <n v="7226"/>
    <x v="0"/>
    <s v="US"/>
    <s v="USD"/>
    <n v="1373738400"/>
    <n v="1370568560"/>
    <b v="1"/>
    <n v="143"/>
    <b v="1"/>
    <s v="theater/spaces"/>
    <n v="24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3000"/>
    <n v="153362"/>
    <x v="0"/>
    <s v="US"/>
    <s v="USD"/>
    <n v="1450971684"/>
    <n v="1447515684"/>
    <b v="1"/>
    <n v="1420"/>
    <b v="1"/>
    <s v="theater/spaces"/>
    <n v="5112"/>
    <n v="108"/>
    <x v="1"/>
    <s v="spaces"/>
    <x v="2713"/>
    <d v="2015-12-24T15:41:24"/>
  </r>
  <r>
    <n v="2714"/>
    <s v="The Crane Theater"/>
    <s v="The Crane will be the new home for independent theater in Northeast Minneapolis"/>
    <n v="3000"/>
    <n v="29089"/>
    <x v="0"/>
    <s v="US"/>
    <s v="USD"/>
    <n v="1476486000"/>
    <n v="1474040596"/>
    <b v="1"/>
    <n v="305"/>
    <b v="1"/>
    <s v="theater/spaces"/>
    <n v="970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3000"/>
    <n v="31754.69"/>
    <x v="0"/>
    <s v="US"/>
    <s v="USD"/>
    <n v="1456047228"/>
    <n v="1453109628"/>
    <b v="1"/>
    <n v="551"/>
    <b v="1"/>
    <s v="theater/spaces"/>
    <n v="1058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3000"/>
    <n v="11998.01"/>
    <x v="0"/>
    <s v="DE"/>
    <s v="EUR"/>
    <n v="1444291193"/>
    <n v="1441699193"/>
    <b v="1"/>
    <n v="187"/>
    <b v="1"/>
    <s v="theater/spaces"/>
    <n v="40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3000"/>
    <n v="30026"/>
    <x v="0"/>
    <s v="US"/>
    <s v="USD"/>
    <n v="1417906649"/>
    <n v="1414015049"/>
    <b v="1"/>
    <n v="325"/>
    <b v="1"/>
    <s v="theater/spaces"/>
    <n v="100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3000"/>
    <n v="18645"/>
    <x v="0"/>
    <s v="US"/>
    <s v="USD"/>
    <n v="1462316400"/>
    <n v="1459865945"/>
    <b v="1"/>
    <n v="148"/>
    <b v="1"/>
    <s v="theater/spaces"/>
    <n v="622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3000"/>
    <n v="6530"/>
    <x v="0"/>
    <s v="US"/>
    <s v="USD"/>
    <n v="1460936694"/>
    <n v="1455756294"/>
    <b v="0"/>
    <n v="69"/>
    <b v="1"/>
    <s v="theater/spaces"/>
    <n v="218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3000"/>
    <n v="29531"/>
    <x v="0"/>
    <s v="US"/>
    <s v="USD"/>
    <n v="1478866253"/>
    <n v="1476270653"/>
    <b v="0"/>
    <n v="173"/>
    <b v="1"/>
    <s v="theater/spaces"/>
    <n v="984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3000"/>
    <n v="10965"/>
    <x v="0"/>
    <s v="GB"/>
    <s v="GBP"/>
    <n v="1378494000"/>
    <n v="1375880598"/>
    <b v="0"/>
    <n v="269"/>
    <b v="1"/>
    <s v="technology/hardware"/>
    <n v="366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3000"/>
    <n v="12627"/>
    <x v="0"/>
    <s v="US"/>
    <s v="USD"/>
    <n v="1485722053"/>
    <n v="1480538053"/>
    <b v="0"/>
    <n v="185"/>
    <b v="1"/>
    <s v="technology/hardware"/>
    <n v="421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3000"/>
    <n v="16806"/>
    <x v="0"/>
    <s v="US"/>
    <s v="USD"/>
    <n v="1420060088"/>
    <n v="1414872488"/>
    <b v="0"/>
    <n v="176"/>
    <b v="1"/>
    <s v="technology/hardware"/>
    <n v="56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3000"/>
    <n v="7326.88"/>
    <x v="0"/>
    <s v="GB"/>
    <s v="GBP"/>
    <n v="1439625059"/>
    <n v="1436860259"/>
    <b v="0"/>
    <n v="1019"/>
    <b v="1"/>
    <s v="technology/hardware"/>
    <n v="244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3000"/>
    <n v="57817"/>
    <x v="0"/>
    <s v="CA"/>
    <s v="CAD"/>
    <n v="1488390735"/>
    <n v="1484070735"/>
    <b v="0"/>
    <n v="113"/>
    <b v="1"/>
    <s v="technology/hardware"/>
    <n v="1927"/>
    <n v="511.65"/>
    <x v="2"/>
    <s v="hardware"/>
    <x v="2725"/>
    <d v="2017-03-01T17:52:15"/>
  </r>
  <r>
    <n v="2726"/>
    <s v="Krimston TWO - Dual SIM case for iPhone"/>
    <s v="Krimston TWO: iPhone Dual SIM Case"/>
    <n v="3000"/>
    <n v="105745"/>
    <x v="0"/>
    <s v="US"/>
    <s v="USD"/>
    <n v="1461333311"/>
    <n v="1458741311"/>
    <b v="0"/>
    <n v="404"/>
    <b v="1"/>
    <s v="technology/hardware"/>
    <n v="3525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3000"/>
    <n v="49321"/>
    <x v="0"/>
    <s v="US"/>
    <s v="USD"/>
    <n v="1438964063"/>
    <n v="1436804063"/>
    <b v="0"/>
    <n v="707"/>
    <b v="1"/>
    <s v="technology/hardware"/>
    <n v="1644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3000"/>
    <n v="30274"/>
    <x v="0"/>
    <s v="US"/>
    <s v="USD"/>
    <n v="1451485434"/>
    <n v="1448461434"/>
    <b v="0"/>
    <n v="392"/>
    <b v="1"/>
    <s v="technology/hardware"/>
    <n v="1009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3000"/>
    <n v="7833"/>
    <x v="0"/>
    <s v="US"/>
    <s v="USD"/>
    <n v="1430459197"/>
    <n v="1427867197"/>
    <b v="0"/>
    <n v="23"/>
    <b v="1"/>
    <s v="technology/hardware"/>
    <n v="261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3000"/>
    <n v="45979.01"/>
    <x v="0"/>
    <s v="US"/>
    <s v="USD"/>
    <n v="1366635575"/>
    <n v="1363611575"/>
    <b v="0"/>
    <n v="682"/>
    <b v="1"/>
    <s v="technology/hardware"/>
    <n v="1533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"/>
    <n v="31291"/>
    <x v="0"/>
    <s v="US"/>
    <s v="USD"/>
    <n v="1413604800"/>
    <n v="1408624622"/>
    <b v="0"/>
    <n v="37"/>
    <b v="1"/>
    <s v="technology/hardware"/>
    <n v="1043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3000"/>
    <n v="14190"/>
    <x v="0"/>
    <s v="US"/>
    <s v="USD"/>
    <n v="1369699200"/>
    <n v="1366917828"/>
    <b v="0"/>
    <n v="146"/>
    <b v="1"/>
    <s v="technology/hardware"/>
    <n v="473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3000"/>
    <n v="53769"/>
    <x v="0"/>
    <s v="US"/>
    <s v="USD"/>
    <n v="1428643974"/>
    <n v="1423463574"/>
    <b v="0"/>
    <n v="119"/>
    <b v="1"/>
    <s v="technology/hardware"/>
    <n v="1792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3000"/>
    <n v="22603"/>
    <x v="0"/>
    <s v="US"/>
    <s v="USD"/>
    <n v="1476395940"/>
    <n v="1473782592"/>
    <b v="0"/>
    <n v="163"/>
    <b v="1"/>
    <s v="technology/hardware"/>
    <n v="753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3000"/>
    <n v="7336.01"/>
    <x v="0"/>
    <s v="GB"/>
    <s v="GBP"/>
    <n v="1363204800"/>
    <n v="1360551250"/>
    <b v="0"/>
    <n v="339"/>
    <b v="1"/>
    <s v="technology/hardware"/>
    <n v="245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3000"/>
    <n v="9832"/>
    <x v="0"/>
    <s v="CA"/>
    <s v="CAD"/>
    <n v="1398268773"/>
    <n v="1395676773"/>
    <b v="0"/>
    <n v="58"/>
    <b v="1"/>
    <s v="technology/hardware"/>
    <n v="328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2995"/>
    <n v="73818.240000000005"/>
    <x v="0"/>
    <s v="US"/>
    <s v="USD"/>
    <n v="1389812400"/>
    <n v="1386108087"/>
    <b v="0"/>
    <n v="456"/>
    <b v="1"/>
    <s v="technology/hardware"/>
    <n v="2465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2987"/>
    <n v="7397"/>
    <x v="0"/>
    <s v="US"/>
    <s v="USD"/>
    <n v="1478402804"/>
    <n v="1473218804"/>
    <b v="0"/>
    <n v="15"/>
    <b v="1"/>
    <s v="technology/hardware"/>
    <n v="2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2900"/>
    <n v="4225"/>
    <x v="0"/>
    <s v="GB"/>
    <s v="GBP"/>
    <n v="1399324717"/>
    <n v="1395436717"/>
    <b v="0"/>
    <n v="191"/>
    <b v="1"/>
    <s v="technology/hardware"/>
    <n v="146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2900"/>
    <n v="310"/>
    <x v="0"/>
    <s v="US"/>
    <s v="USD"/>
    <n v="1426117552"/>
    <n v="1423529152"/>
    <b v="0"/>
    <n v="17"/>
    <b v="1"/>
    <s v="technology/hardware"/>
    <n v="11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2900"/>
    <n v="35"/>
    <x v="2"/>
    <s v="US"/>
    <s v="USD"/>
    <n v="1413770820"/>
    <n v="1412005602"/>
    <b v="0"/>
    <n v="4"/>
    <b v="0"/>
    <s v="publishing/children's books"/>
    <n v="1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888"/>
    <n v="731"/>
    <x v="2"/>
    <s v="US"/>
    <s v="USD"/>
    <n v="1337102187"/>
    <n v="1335892587"/>
    <b v="0"/>
    <n v="18"/>
    <b v="0"/>
    <s v="publishing/children's books"/>
    <n v="25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2885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2880"/>
    <n v="835"/>
    <x v="2"/>
    <s v="US"/>
    <s v="USD"/>
    <n v="1330478998"/>
    <n v="1327886998"/>
    <b v="0"/>
    <n v="22"/>
    <b v="0"/>
    <s v="publishing/children's books"/>
    <n v="29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2827"/>
    <n v="1751"/>
    <x v="2"/>
    <s v="US"/>
    <s v="USD"/>
    <n v="1342309368"/>
    <n v="1337125368"/>
    <b v="0"/>
    <n v="49"/>
    <b v="0"/>
    <s v="publishing/children's books"/>
    <n v="6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2825"/>
    <n v="801"/>
    <x v="2"/>
    <s v="US"/>
    <s v="USD"/>
    <n v="1409337911"/>
    <n v="1406745911"/>
    <b v="0"/>
    <n v="19"/>
    <b v="0"/>
    <s v="publishing/children's books"/>
    <n v="28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2820"/>
    <n v="140"/>
    <x v="2"/>
    <s v="US"/>
    <s v="USD"/>
    <n v="1339816200"/>
    <n v="1337095997"/>
    <b v="0"/>
    <n v="4"/>
    <b v="0"/>
    <s v="publishing/children's books"/>
    <n v="5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2800"/>
    <n v="53"/>
    <x v="2"/>
    <s v="US"/>
    <s v="USD"/>
    <n v="1472835802"/>
    <n v="1470243802"/>
    <b v="0"/>
    <n v="4"/>
    <b v="0"/>
    <s v="publishing/children's books"/>
    <n v="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2800"/>
    <n v="110"/>
    <x v="2"/>
    <s v="US"/>
    <s v="USD"/>
    <n v="1428171037"/>
    <n v="1425582637"/>
    <b v="0"/>
    <n v="2"/>
    <b v="0"/>
    <s v="publishing/children's books"/>
    <n v="4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2800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2800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2800"/>
    <n v="550"/>
    <x v="2"/>
    <s v="US"/>
    <s v="USD"/>
    <n v="1324232504"/>
    <n v="1320776504"/>
    <b v="0"/>
    <n v="14"/>
    <b v="0"/>
    <s v="publishing/children's books"/>
    <n v="20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800"/>
    <n v="380"/>
    <x v="2"/>
    <s v="US"/>
    <s v="USD"/>
    <n v="1346017023"/>
    <n v="1343425023"/>
    <b v="0"/>
    <n v="8"/>
    <b v="0"/>
    <s v="publishing/children's books"/>
    <n v="14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28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2800"/>
    <n v="260"/>
    <x v="2"/>
    <s v="IE"/>
    <s v="EUR"/>
    <n v="1428519527"/>
    <n v="1425927527"/>
    <b v="0"/>
    <n v="15"/>
    <b v="0"/>
    <s v="publishing/children's books"/>
    <n v="9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2800"/>
    <n v="1048"/>
    <x v="2"/>
    <s v="US"/>
    <s v="USD"/>
    <n v="1389476201"/>
    <n v="1386884201"/>
    <b v="0"/>
    <n v="33"/>
    <b v="0"/>
    <s v="publishing/children's books"/>
    <n v="37"/>
    <n v="31.76"/>
    <x v="3"/>
    <s v="children's books"/>
    <x v="2756"/>
    <d v="2014-01-11T21:36:41"/>
  </r>
  <r>
    <n v="2757"/>
    <s v="C is for Crooked"/>
    <s v="A children's letter book that Lampoons Hillary Clinton"/>
    <n v="2800"/>
    <n v="10"/>
    <x v="2"/>
    <s v="US"/>
    <s v="USD"/>
    <n v="1470498332"/>
    <n v="1469202332"/>
    <b v="0"/>
    <n v="2"/>
    <b v="0"/>
    <s v="publishing/children's books"/>
    <n v="0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750"/>
    <n v="234"/>
    <x v="2"/>
    <s v="AU"/>
    <s v="AUD"/>
    <n v="1476095783"/>
    <n v="1474886183"/>
    <b v="0"/>
    <n v="6"/>
    <b v="0"/>
    <s v="publishing/children's books"/>
    <n v="9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2750"/>
    <n v="105"/>
    <x v="2"/>
    <s v="AU"/>
    <s v="AUD"/>
    <n v="1468658866"/>
    <n v="1464943666"/>
    <b v="0"/>
    <n v="2"/>
    <b v="0"/>
    <s v="publishing/children's books"/>
    <n v="4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275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275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27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2750"/>
    <n v="90"/>
    <x v="2"/>
    <s v="US"/>
    <s v="USD"/>
    <n v="1369403684"/>
    <n v="1365515684"/>
    <b v="0"/>
    <n v="3"/>
    <b v="0"/>
    <s v="publishing/children's books"/>
    <n v="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2750"/>
    <n v="45"/>
    <x v="2"/>
    <s v="US"/>
    <s v="USD"/>
    <n v="1338404400"/>
    <n v="1335855631"/>
    <b v="0"/>
    <n v="4"/>
    <b v="0"/>
    <s v="publishing/children's books"/>
    <n v="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2725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2700"/>
    <n v="100"/>
    <x v="2"/>
    <s v="US"/>
    <s v="USD"/>
    <n v="1313078518"/>
    <n v="1310486518"/>
    <b v="0"/>
    <n v="4"/>
    <b v="0"/>
    <s v="publishing/children's books"/>
    <n v="4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27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2700"/>
    <n v="1002"/>
    <x v="2"/>
    <s v="US"/>
    <s v="USD"/>
    <n v="1333028723"/>
    <n v="1330440323"/>
    <b v="0"/>
    <n v="34"/>
    <b v="0"/>
    <s v="publishing/children's books"/>
    <n v="37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27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700"/>
    <n v="2082.25"/>
    <x v="2"/>
    <s v="US"/>
    <s v="USD"/>
    <n v="1395158130"/>
    <n v="1392569730"/>
    <b v="0"/>
    <n v="33"/>
    <b v="0"/>
    <s v="publishing/children's books"/>
    <n v="77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2658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26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260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2600"/>
    <n v="570"/>
    <x v="2"/>
    <s v="US"/>
    <s v="USD"/>
    <n v="1362711728"/>
    <n v="1360119728"/>
    <b v="0"/>
    <n v="13"/>
    <b v="0"/>
    <s v="publishing/children's books"/>
    <n v="22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2600"/>
    <n v="150"/>
    <x v="2"/>
    <s v="US"/>
    <s v="USD"/>
    <n v="1323994754"/>
    <n v="1321402754"/>
    <b v="0"/>
    <n v="2"/>
    <b v="0"/>
    <s v="publishing/children's books"/>
    <n v="6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560"/>
    <n v="1655"/>
    <x v="2"/>
    <s v="US"/>
    <s v="USD"/>
    <n v="1434092876"/>
    <n v="1431414476"/>
    <b v="0"/>
    <n v="36"/>
    <b v="0"/>
    <s v="publishing/children's books"/>
    <n v="65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255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2500"/>
    <n v="1405"/>
    <x v="2"/>
    <s v="US"/>
    <s v="USD"/>
    <n v="1409009306"/>
    <n v="1406417306"/>
    <b v="0"/>
    <n v="15"/>
    <b v="0"/>
    <s v="publishing/children's books"/>
    <n v="5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25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2500"/>
    <n v="1316"/>
    <x v="0"/>
    <s v="US"/>
    <s v="USD"/>
    <n v="1423724400"/>
    <n v="1421274954"/>
    <b v="0"/>
    <n v="28"/>
    <b v="1"/>
    <s v="theater/plays"/>
    <n v="53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2500"/>
    <n v="1200"/>
    <x v="0"/>
    <s v="US"/>
    <s v="USD"/>
    <n v="1424149140"/>
    <n v="1421964718"/>
    <b v="0"/>
    <n v="18"/>
    <b v="1"/>
    <s v="theater/plays"/>
    <n v="48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2500"/>
    <n v="1145"/>
    <x v="0"/>
    <s v="GB"/>
    <s v="GBP"/>
    <n v="1429793446"/>
    <n v="1428583846"/>
    <b v="0"/>
    <n v="61"/>
    <b v="1"/>
    <s v="theater/plays"/>
    <n v="46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2500"/>
    <n v="7140"/>
    <x v="0"/>
    <s v="US"/>
    <s v="USD"/>
    <n v="1414608843"/>
    <n v="1412794443"/>
    <b v="0"/>
    <n v="108"/>
    <b v="1"/>
    <s v="theater/plays"/>
    <n v="286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2500"/>
    <n v="5234"/>
    <x v="0"/>
    <s v="US"/>
    <s v="USD"/>
    <n v="1470430800"/>
    <n v="1467865967"/>
    <b v="0"/>
    <n v="142"/>
    <b v="1"/>
    <s v="theater/plays"/>
    <n v="209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2500"/>
    <n v="1197"/>
    <x v="0"/>
    <s v="US"/>
    <s v="USD"/>
    <n v="1405658752"/>
    <n v="1403066752"/>
    <b v="0"/>
    <n v="38"/>
    <b v="1"/>
    <s v="theater/plays"/>
    <n v="48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500"/>
    <n v="2050"/>
    <x v="0"/>
    <s v="US"/>
    <s v="USD"/>
    <n v="1469811043"/>
    <n v="1467219043"/>
    <b v="0"/>
    <n v="20"/>
    <b v="1"/>
    <s v="theater/plays"/>
    <n v="82"/>
    <n v="102.5"/>
    <x v="1"/>
    <s v="plays"/>
    <x v="2788"/>
    <d v="2016-07-29T16:50:43"/>
  </r>
  <r>
    <n v="2789"/>
    <s v="The Adventurers Club"/>
    <s v="BNT's Biggest Adventure So Far: Our 2015 full length production!"/>
    <n v="2500"/>
    <n v="3035"/>
    <x v="0"/>
    <s v="US"/>
    <s v="USD"/>
    <n v="1426132800"/>
    <n v="1424477934"/>
    <b v="0"/>
    <n v="24"/>
    <b v="1"/>
    <s v="theater/plays"/>
    <n v="12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2500"/>
    <n v="3160"/>
    <x v="0"/>
    <s v="US"/>
    <s v="USD"/>
    <n v="1423693903"/>
    <n v="1421101903"/>
    <b v="0"/>
    <n v="66"/>
    <b v="1"/>
    <s v="theater/plays"/>
    <n v="126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500"/>
    <n v="2050"/>
    <x v="0"/>
    <s v="US"/>
    <s v="USD"/>
    <n v="1473393600"/>
    <n v="1470778559"/>
    <b v="0"/>
    <n v="28"/>
    <b v="1"/>
    <s v="theater/plays"/>
    <n v="82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500"/>
    <n v="2152"/>
    <x v="0"/>
    <s v="US"/>
    <s v="USD"/>
    <n v="1439357559"/>
    <n v="1435469559"/>
    <b v="0"/>
    <n v="24"/>
    <b v="1"/>
    <s v="theater/plays"/>
    <n v="86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2500"/>
    <n v="11056.75"/>
    <x v="0"/>
    <s v="AU"/>
    <s v="AUD"/>
    <n v="1437473005"/>
    <n v="1434881005"/>
    <b v="0"/>
    <n v="73"/>
    <b v="1"/>
    <s v="theater/plays"/>
    <n v="442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2500"/>
    <n v="75"/>
    <x v="0"/>
    <s v="GB"/>
    <s v="GBP"/>
    <n v="1457031600"/>
    <n v="1455640559"/>
    <b v="0"/>
    <n v="3"/>
    <b v="1"/>
    <s v="theater/plays"/>
    <n v="3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2500"/>
    <n v="730"/>
    <x v="0"/>
    <s v="US"/>
    <s v="USD"/>
    <n v="1402095600"/>
    <n v="1400675841"/>
    <b v="0"/>
    <n v="20"/>
    <b v="1"/>
    <s v="theater/plays"/>
    <n v="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2500"/>
    <n v="924"/>
    <x v="0"/>
    <s v="GB"/>
    <s v="GBP"/>
    <n v="1404564028"/>
    <n v="1401972028"/>
    <b v="0"/>
    <n v="21"/>
    <b v="1"/>
    <s v="theater/plays"/>
    <n v="37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2500"/>
    <n v="8211.61"/>
    <x v="0"/>
    <s v="GB"/>
    <s v="GBP"/>
    <n v="1404858840"/>
    <n v="1402266840"/>
    <b v="0"/>
    <n v="94"/>
    <b v="1"/>
    <s v="theater/plays"/>
    <n v="328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2500"/>
    <n v="5070"/>
    <x v="0"/>
    <s v="GB"/>
    <s v="GBP"/>
    <n v="1438358400"/>
    <n v="1437063121"/>
    <b v="0"/>
    <n v="139"/>
    <b v="1"/>
    <s v="theater/plays"/>
    <n v="203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2500"/>
    <n v="5831.74"/>
    <x v="0"/>
    <s v="GB"/>
    <s v="GBP"/>
    <n v="1466179200"/>
    <n v="1463466070"/>
    <b v="0"/>
    <n v="130"/>
    <b v="1"/>
    <s v="theater/plays"/>
    <n v="233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2500"/>
    <n v="1330"/>
    <x v="0"/>
    <s v="GB"/>
    <s v="GBP"/>
    <n v="1420377366"/>
    <n v="1415193366"/>
    <b v="0"/>
    <n v="31"/>
    <b v="1"/>
    <s v="theater/plays"/>
    <n v="5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2500"/>
    <n v="666"/>
    <x v="0"/>
    <s v="AU"/>
    <s v="AUD"/>
    <n v="1412938800"/>
    <n v="1411019409"/>
    <b v="0"/>
    <n v="13"/>
    <b v="1"/>
    <s v="theater/plays"/>
    <n v="27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2500"/>
    <n v="3055"/>
    <x v="0"/>
    <s v="GB"/>
    <s v="GBP"/>
    <n v="1438875107"/>
    <n v="1436283107"/>
    <b v="0"/>
    <n v="90"/>
    <b v="1"/>
    <s v="theater/plays"/>
    <n v="12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2500"/>
    <n v="12795"/>
    <x v="0"/>
    <s v="US"/>
    <s v="USD"/>
    <n v="1437004800"/>
    <n v="1433295276"/>
    <b v="0"/>
    <n v="141"/>
    <b v="1"/>
    <s v="theater/plays"/>
    <n v="512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2500"/>
    <n v="1150"/>
    <x v="0"/>
    <s v="GB"/>
    <s v="GBP"/>
    <n v="1411987990"/>
    <n v="1409395990"/>
    <b v="0"/>
    <n v="23"/>
    <b v="1"/>
    <s v="theater/plays"/>
    <n v="46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2500"/>
    <n v="440"/>
    <x v="0"/>
    <s v="GB"/>
    <s v="GBP"/>
    <n v="1440245273"/>
    <n v="1438085273"/>
    <b v="0"/>
    <n v="18"/>
    <b v="1"/>
    <s v="theater/plays"/>
    <n v="18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2500"/>
    <n v="3363"/>
    <x v="0"/>
    <s v="GB"/>
    <s v="GBP"/>
    <n v="1438772400"/>
    <n v="1435645490"/>
    <b v="0"/>
    <n v="76"/>
    <b v="1"/>
    <s v="theater/plays"/>
    <n v="135"/>
    <n v="44.25"/>
    <x v="1"/>
    <s v="plays"/>
    <x v="2806"/>
    <d v="2015-08-05T11:00:00"/>
  </r>
  <r>
    <n v="2807"/>
    <s v="The Commission Theatre Co."/>
    <s v="Bringing Shakespeare back to the Playwrights"/>
    <n v="2500"/>
    <n v="6300"/>
    <x v="0"/>
    <s v="US"/>
    <s v="USD"/>
    <n v="1435611438"/>
    <n v="1433019438"/>
    <b v="0"/>
    <n v="93"/>
    <b v="1"/>
    <s v="theater/plays"/>
    <n v="252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2500"/>
    <n v="4511"/>
    <x v="0"/>
    <s v="US"/>
    <s v="USD"/>
    <n v="1440274735"/>
    <n v="1437682735"/>
    <b v="0"/>
    <n v="69"/>
    <b v="1"/>
    <s v="theater/plays"/>
    <n v="18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2500"/>
    <n v="10027"/>
    <x v="0"/>
    <s v="GB"/>
    <s v="GBP"/>
    <n v="1424692503"/>
    <n v="1422100503"/>
    <b v="0"/>
    <n v="108"/>
    <b v="1"/>
    <s v="theater/plays"/>
    <n v="401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2500"/>
    <n v="5665"/>
    <x v="0"/>
    <s v="CA"/>
    <s v="CAD"/>
    <n v="1428292800"/>
    <n v="1424368298"/>
    <b v="0"/>
    <n v="83"/>
    <b v="1"/>
    <s v="theater/plays"/>
    <n v="227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500"/>
    <n v="3572.12"/>
    <x v="0"/>
    <s v="US"/>
    <s v="USD"/>
    <n v="1481737761"/>
    <n v="1479577761"/>
    <b v="0"/>
    <n v="96"/>
    <b v="1"/>
    <s v="theater/plays"/>
    <n v="143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2500"/>
    <n v="1616"/>
    <x v="0"/>
    <s v="GB"/>
    <s v="GBP"/>
    <n v="1431164115"/>
    <n v="1428572115"/>
    <b v="0"/>
    <n v="64"/>
    <b v="1"/>
    <s v="theater/plays"/>
    <n v="65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0"/>
    <n v="605"/>
    <x v="0"/>
    <s v="CA"/>
    <s v="CAD"/>
    <n v="1470595109"/>
    <n v="1468003109"/>
    <b v="0"/>
    <n v="14"/>
    <b v="1"/>
    <s v="theater/plays"/>
    <n v="24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2500"/>
    <n v="4247"/>
    <x v="0"/>
    <s v="GB"/>
    <s v="GBP"/>
    <n v="1438531200"/>
    <n v="1435921992"/>
    <b v="0"/>
    <n v="169"/>
    <b v="1"/>
    <s v="theater/plays"/>
    <n v="170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2500"/>
    <n v="780"/>
    <x v="0"/>
    <s v="GB"/>
    <s v="GBP"/>
    <n v="1425136462"/>
    <n v="1421680462"/>
    <b v="0"/>
    <n v="33"/>
    <b v="1"/>
    <s v="theater/plays"/>
    <n v="31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2500"/>
    <n v="10603"/>
    <x v="0"/>
    <s v="US"/>
    <s v="USD"/>
    <n v="1443018086"/>
    <n v="1441290086"/>
    <b v="0"/>
    <n v="102"/>
    <b v="1"/>
    <s v="theater/plays"/>
    <n v="424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2500"/>
    <n v="5240"/>
    <x v="0"/>
    <s v="GB"/>
    <s v="GBP"/>
    <n v="1434285409"/>
    <n v="1431693409"/>
    <b v="0"/>
    <n v="104"/>
    <b v="1"/>
    <s v="theater/plays"/>
    <n v="210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500"/>
    <n v="272"/>
    <x v="0"/>
    <s v="GB"/>
    <s v="GBP"/>
    <n v="1456444800"/>
    <n v="1454337589"/>
    <b v="0"/>
    <n v="20"/>
    <b v="1"/>
    <s v="theater/plays"/>
    <n v="11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2500"/>
    <n v="1000"/>
    <x v="0"/>
    <s v="GB"/>
    <s v="GBP"/>
    <n v="1411510135"/>
    <n v="1408918135"/>
    <b v="0"/>
    <n v="35"/>
    <b v="1"/>
    <s v="theater/plays"/>
    <n v="4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2500"/>
    <n v="6000"/>
    <x v="0"/>
    <s v="US"/>
    <s v="USD"/>
    <n v="1427469892"/>
    <n v="1424881492"/>
    <b v="0"/>
    <n v="94"/>
    <b v="1"/>
    <s v="theater/plays"/>
    <n v="24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2500"/>
    <n v="124"/>
    <x v="0"/>
    <s v="GB"/>
    <s v="GBP"/>
    <n v="1427842740"/>
    <n v="1425428206"/>
    <b v="0"/>
    <n v="14"/>
    <b v="1"/>
    <s v="theater/plays"/>
    <n v="5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2500"/>
    <n v="760"/>
    <x v="0"/>
    <s v="US"/>
    <s v="USD"/>
    <n v="1434159780"/>
    <n v="1431412196"/>
    <b v="0"/>
    <n v="15"/>
    <b v="1"/>
    <s v="theater/plays"/>
    <n v="30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2500"/>
    <n v="3100"/>
    <x v="0"/>
    <s v="GB"/>
    <s v="GBP"/>
    <n v="1449255686"/>
    <n v="1446663686"/>
    <b v="0"/>
    <n v="51"/>
    <b v="1"/>
    <s v="theater/plays"/>
    <n v="124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500"/>
    <n v="2155"/>
    <x v="0"/>
    <s v="US"/>
    <s v="USD"/>
    <n v="1436511600"/>
    <n v="1434415812"/>
    <b v="0"/>
    <n v="19"/>
    <b v="1"/>
    <s v="theater/plays"/>
    <n v="86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500"/>
    <n v="2405"/>
    <x v="0"/>
    <s v="US"/>
    <s v="USD"/>
    <n v="1464971400"/>
    <n v="1462379066"/>
    <b v="0"/>
    <n v="23"/>
    <b v="1"/>
    <s v="theater/plays"/>
    <n v="96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2500"/>
    <n v="9536"/>
    <x v="0"/>
    <s v="GB"/>
    <s v="GBP"/>
    <n v="1443826800"/>
    <n v="1441606869"/>
    <b v="0"/>
    <n v="97"/>
    <b v="1"/>
    <s v="theater/plays"/>
    <n v="381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2500"/>
    <n v="3000"/>
    <x v="0"/>
    <s v="US"/>
    <s v="USD"/>
    <n v="1399867140"/>
    <n v="1398802148"/>
    <b v="0"/>
    <n v="11"/>
    <b v="1"/>
    <s v="theater/plays"/>
    <n v="12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2500"/>
    <n v="3320"/>
    <x v="0"/>
    <s v="US"/>
    <s v="USD"/>
    <n v="1437076070"/>
    <n v="1434484070"/>
    <b v="0"/>
    <n v="52"/>
    <b v="1"/>
    <s v="theater/plays"/>
    <n v="133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500"/>
    <n v="2923"/>
    <x v="0"/>
    <s v="US"/>
    <s v="USD"/>
    <n v="1444528800"/>
    <n v="1442804633"/>
    <b v="0"/>
    <n v="35"/>
    <b v="1"/>
    <s v="theater/plays"/>
    <n v="117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2500"/>
    <n v="1360"/>
    <x v="0"/>
    <s v="GB"/>
    <s v="GBP"/>
    <n v="1422658930"/>
    <n v="1421362930"/>
    <b v="0"/>
    <n v="21"/>
    <b v="1"/>
    <s v="theater/plays"/>
    <n v="54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2500"/>
    <n v="1870.99"/>
    <x v="0"/>
    <s v="GB"/>
    <s v="GBP"/>
    <n v="1449273600"/>
    <n v="1446742417"/>
    <b v="0"/>
    <n v="93"/>
    <b v="1"/>
    <s v="theater/plays"/>
    <n v="75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2500"/>
    <n v="485"/>
    <x v="0"/>
    <s v="US"/>
    <s v="USD"/>
    <n v="1487393940"/>
    <n v="1484115418"/>
    <b v="0"/>
    <n v="11"/>
    <b v="1"/>
    <s v="theater/plays"/>
    <n v="19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2500"/>
    <n v="850"/>
    <x v="0"/>
    <s v="CA"/>
    <s v="CAD"/>
    <n v="1449701284"/>
    <n v="1446241684"/>
    <b v="0"/>
    <n v="21"/>
    <b v="1"/>
    <s v="theater/plays"/>
    <n v="34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500"/>
    <n v="2405"/>
    <x v="0"/>
    <s v="US"/>
    <s v="USD"/>
    <n v="1407967200"/>
    <n v="1406039696"/>
    <b v="0"/>
    <n v="54"/>
    <b v="1"/>
    <s v="theater/plays"/>
    <n v="96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2500"/>
    <n v="3900"/>
    <x v="0"/>
    <s v="US"/>
    <s v="USD"/>
    <n v="1408942740"/>
    <n v="1406958354"/>
    <b v="0"/>
    <n v="31"/>
    <b v="1"/>
    <s v="theater/plays"/>
    <n v="156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2500"/>
    <n v="10"/>
    <x v="2"/>
    <s v="GB"/>
    <s v="GBP"/>
    <n v="1450032297"/>
    <n v="1444844697"/>
    <b v="0"/>
    <n v="1"/>
    <b v="0"/>
    <s v="theater/plays"/>
    <n v="0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2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25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2500"/>
    <n v="30"/>
    <x v="2"/>
    <s v="AT"/>
    <s v="EUR"/>
    <n v="1483535180"/>
    <n v="1480943180"/>
    <b v="0"/>
    <n v="1"/>
    <b v="0"/>
    <s v="theater/plays"/>
    <n v="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2500"/>
    <n v="2366"/>
    <x v="2"/>
    <s v="US"/>
    <s v="USD"/>
    <n v="1433723033"/>
    <n v="1428539033"/>
    <b v="0"/>
    <n v="39"/>
    <b v="0"/>
    <s v="theater/plays"/>
    <n v="95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25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5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2500"/>
    <n v="70"/>
    <x v="2"/>
    <s v="US"/>
    <s v="USD"/>
    <n v="1432913659"/>
    <n v="1430321659"/>
    <b v="0"/>
    <n v="3"/>
    <b v="0"/>
    <s v="theater/plays"/>
    <n v="3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2500"/>
    <n v="5"/>
    <x v="2"/>
    <s v="GB"/>
    <s v="GBP"/>
    <n v="1461406600"/>
    <n v="1458814600"/>
    <b v="0"/>
    <n v="1"/>
    <b v="0"/>
    <s v="theater/plays"/>
    <n v="0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2500"/>
    <n v="311"/>
    <x v="2"/>
    <s v="US"/>
    <s v="USD"/>
    <n v="1409962211"/>
    <n v="1407370211"/>
    <b v="0"/>
    <n v="13"/>
    <b v="0"/>
    <s v="theater/plays"/>
    <n v="12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2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2500"/>
    <n v="95"/>
    <x v="2"/>
    <s v="US"/>
    <s v="USD"/>
    <n v="1403312703"/>
    <n v="1400720703"/>
    <b v="0"/>
    <n v="6"/>
    <b v="0"/>
    <s v="theater/plays"/>
    <n v="4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2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2500"/>
    <n v="417"/>
    <x v="2"/>
    <s v="GB"/>
    <s v="GBP"/>
    <n v="1431018719"/>
    <n v="1429290719"/>
    <b v="0"/>
    <n v="14"/>
    <b v="0"/>
    <s v="theater/plays"/>
    <n v="17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2500"/>
    <n v="300"/>
    <x v="2"/>
    <s v="US"/>
    <s v="USD"/>
    <n v="1454110440"/>
    <n v="1451607071"/>
    <b v="0"/>
    <n v="5"/>
    <b v="0"/>
    <s v="theater/plays"/>
    <n v="12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2500"/>
    <n v="146"/>
    <x v="2"/>
    <s v="US"/>
    <s v="USD"/>
    <n v="1439069640"/>
    <n v="1433897647"/>
    <b v="0"/>
    <n v="6"/>
    <b v="0"/>
    <s v="theater/plays"/>
    <n v="6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2500"/>
    <n v="7500"/>
    <x v="2"/>
    <s v="MX"/>
    <s v="MXN"/>
    <n v="1487613600"/>
    <n v="1482444295"/>
    <b v="0"/>
    <n v="15"/>
    <b v="0"/>
    <s v="theater/plays"/>
    <n v="30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25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500"/>
    <n v="35"/>
    <x v="2"/>
    <s v="AU"/>
    <s v="AUD"/>
    <n v="1444984904"/>
    <n v="1439800904"/>
    <b v="0"/>
    <n v="1"/>
    <b v="0"/>
    <s v="theater/plays"/>
    <n v="1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2500"/>
    <n v="266"/>
    <x v="2"/>
    <s v="US"/>
    <s v="USD"/>
    <n v="1466363576"/>
    <n v="1461179576"/>
    <b v="0"/>
    <n v="9"/>
    <b v="0"/>
    <s v="theater/plays"/>
    <n v="11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0"/>
    <n v="80"/>
    <x v="2"/>
    <s v="AU"/>
    <s v="AUD"/>
    <n v="1443103848"/>
    <n v="1441894248"/>
    <b v="0"/>
    <n v="3"/>
    <b v="0"/>
    <s v="theater/plays"/>
    <n v="3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2500"/>
    <n v="55"/>
    <x v="2"/>
    <s v="US"/>
    <s v="USD"/>
    <n v="1403636229"/>
    <n v="1401044229"/>
    <b v="0"/>
    <n v="3"/>
    <b v="0"/>
    <s v="theater/plays"/>
    <n v="2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2500"/>
    <n v="20"/>
    <x v="2"/>
    <s v="US"/>
    <s v="USD"/>
    <n v="1410279123"/>
    <n v="1405095123"/>
    <b v="0"/>
    <n v="1"/>
    <b v="0"/>
    <s v="theater/plays"/>
    <n v="1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500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2500"/>
    <n v="45"/>
    <x v="2"/>
    <s v="US"/>
    <s v="USD"/>
    <n v="1476482400"/>
    <n v="1473893721"/>
    <b v="0"/>
    <n v="2"/>
    <b v="0"/>
    <s v="theater/plays"/>
    <n v="2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2500"/>
    <n v="6301.76"/>
    <x v="2"/>
    <s v="US"/>
    <s v="USD"/>
    <n v="1475697054"/>
    <n v="1473105054"/>
    <b v="0"/>
    <n v="60"/>
    <b v="0"/>
    <s v="theater/plays"/>
    <n v="25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500"/>
    <n v="177"/>
    <x v="2"/>
    <s v="US"/>
    <s v="USD"/>
    <n v="1468937681"/>
    <n v="1466345681"/>
    <b v="0"/>
    <n v="5"/>
    <b v="0"/>
    <s v="theater/plays"/>
    <n v="7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2500"/>
    <n v="750"/>
    <x v="2"/>
    <s v="US"/>
    <s v="USD"/>
    <n v="1400301165"/>
    <n v="1397709165"/>
    <b v="0"/>
    <n v="9"/>
    <b v="0"/>
    <s v="theater/plays"/>
    <n v="30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2500"/>
    <n v="467"/>
    <x v="2"/>
    <s v="US"/>
    <s v="USD"/>
    <n v="1419183813"/>
    <n v="1417455813"/>
    <b v="0"/>
    <n v="13"/>
    <b v="0"/>
    <s v="theater/plays"/>
    <n v="19"/>
    <n v="35.92"/>
    <x v="1"/>
    <s v="plays"/>
    <x v="2871"/>
    <d v="2014-12-21T17:43:33"/>
  </r>
  <r>
    <n v="2872"/>
    <s v="Loud Arts"/>
    <s v="Local Theatre group in Loudoun County, Virginia. Looking for funds to start producing shows!"/>
    <n v="25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2500"/>
    <n v="271"/>
    <x v="2"/>
    <s v="US"/>
    <s v="USD"/>
    <n v="1484684186"/>
    <n v="1482092186"/>
    <b v="0"/>
    <n v="3"/>
    <b v="0"/>
    <s v="theater/plays"/>
    <n v="11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5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25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2500"/>
    <n v="650"/>
    <x v="2"/>
    <s v="US"/>
    <s v="USD"/>
    <n v="1480525200"/>
    <n v="1477781724"/>
    <b v="0"/>
    <n v="6"/>
    <b v="0"/>
    <s v="theater/plays"/>
    <n v="26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2500"/>
    <n v="63"/>
    <x v="2"/>
    <s v="GB"/>
    <s v="GBP"/>
    <n v="1435934795"/>
    <n v="1430750795"/>
    <b v="0"/>
    <n v="4"/>
    <b v="0"/>
    <s v="theater/plays"/>
    <n v="3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2500"/>
    <n v="29"/>
    <x v="2"/>
    <s v="US"/>
    <s v="USD"/>
    <n v="1453310661"/>
    <n v="1450718661"/>
    <b v="0"/>
    <n v="1"/>
    <b v="0"/>
    <s v="theater/plays"/>
    <n v="1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2500"/>
    <n v="2800"/>
    <x v="2"/>
    <s v="US"/>
    <s v="USD"/>
    <n v="1440090300"/>
    <n v="1436305452"/>
    <b v="0"/>
    <n v="29"/>
    <b v="0"/>
    <s v="theater/plays"/>
    <n v="112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52"/>
    <x v="2"/>
    <s v="US"/>
    <s v="USD"/>
    <n v="1462112318"/>
    <n v="1459520318"/>
    <b v="0"/>
    <n v="4"/>
    <b v="0"/>
    <s v="theater/plays"/>
    <n v="10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2500"/>
    <n v="1908"/>
    <x v="2"/>
    <s v="US"/>
    <s v="USD"/>
    <n v="1454734740"/>
    <n v="1451684437"/>
    <b v="0"/>
    <n v="5"/>
    <b v="0"/>
    <s v="theater/plays"/>
    <n v="76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2500"/>
    <n v="185"/>
    <x v="2"/>
    <s v="US"/>
    <s v="USD"/>
    <n v="1417800435"/>
    <n v="1415208435"/>
    <b v="0"/>
    <n v="4"/>
    <b v="0"/>
    <s v="theater/plays"/>
    <n v="7"/>
    <n v="46.25"/>
    <x v="1"/>
    <s v="plays"/>
    <x v="2884"/>
    <d v="2014-12-05T17:27:15"/>
  </r>
  <r>
    <n v="2885"/>
    <s v="The Wedding"/>
    <s v="An historic and proud work of Polish nationalistic literature performed on stage."/>
    <n v="2500"/>
    <n v="130"/>
    <x v="2"/>
    <s v="US"/>
    <s v="USD"/>
    <n v="1426294201"/>
    <n v="1423705801"/>
    <b v="0"/>
    <n v="5"/>
    <b v="0"/>
    <s v="theater/plays"/>
    <n v="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500"/>
    <n v="10"/>
    <x v="2"/>
    <s v="US"/>
    <s v="USD"/>
    <n v="1442635140"/>
    <n v="1442243484"/>
    <b v="0"/>
    <n v="1"/>
    <b v="0"/>
    <s v="theater/plays"/>
    <n v="0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5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25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2500"/>
    <n v="1142"/>
    <x v="2"/>
    <s v="US"/>
    <s v="USD"/>
    <n v="1409344985"/>
    <n v="1406752985"/>
    <b v="0"/>
    <n v="14"/>
    <b v="0"/>
    <s v="theater/plays"/>
    <n v="46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5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2500"/>
    <n v="273"/>
    <x v="2"/>
    <s v="US"/>
    <s v="USD"/>
    <n v="1460751128"/>
    <n v="1455570728"/>
    <b v="0"/>
    <n v="10"/>
    <b v="0"/>
    <s v="theater/plays"/>
    <n v="11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2500"/>
    <n v="500"/>
    <x v="2"/>
    <s v="US"/>
    <s v="USD"/>
    <n v="1409000400"/>
    <n v="1408381704"/>
    <b v="0"/>
    <n v="17"/>
    <b v="0"/>
    <s v="theater/plays"/>
    <n v="20"/>
    <n v="29.41"/>
    <x v="1"/>
    <s v="plays"/>
    <x v="2892"/>
    <d v="2014-08-25T21:00:00"/>
  </r>
  <r>
    <n v="2893"/>
    <s v="REDISCOVERING KIA THE PLAY"/>
    <s v="Fundraising for REDISCOVERING KIA THE PLAY"/>
    <n v="25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25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2500"/>
    <n v="23"/>
    <x v="2"/>
    <s v="US"/>
    <s v="USD"/>
    <n v="1403470800"/>
    <n v="1403356792"/>
    <b v="0"/>
    <n v="4"/>
    <b v="0"/>
    <s v="theater/plays"/>
    <n v="1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2500"/>
    <n v="625"/>
    <x v="2"/>
    <s v="US"/>
    <s v="USD"/>
    <n v="1481522400"/>
    <n v="1480283321"/>
    <b v="0"/>
    <n v="12"/>
    <b v="0"/>
    <s v="theater/plays"/>
    <n v="25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2500"/>
    <n v="550"/>
    <x v="2"/>
    <s v="US"/>
    <s v="USD"/>
    <n v="1444577345"/>
    <n v="1441985458"/>
    <b v="0"/>
    <n v="3"/>
    <b v="0"/>
    <s v="theater/plays"/>
    <n v="22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2500"/>
    <n v="316"/>
    <x v="2"/>
    <s v="US"/>
    <s v="USD"/>
    <n v="1446307053"/>
    <n v="1443715053"/>
    <b v="0"/>
    <n v="12"/>
    <b v="0"/>
    <s v="theater/plays"/>
    <n v="13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25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2500"/>
    <n v="3405"/>
    <x v="2"/>
    <s v="US"/>
    <s v="USD"/>
    <n v="1407562632"/>
    <n v="1404970632"/>
    <b v="0"/>
    <n v="7"/>
    <b v="0"/>
    <s v="theater/plays"/>
    <n v="136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2500"/>
    <n v="6"/>
    <x v="2"/>
    <s v="US"/>
    <s v="USD"/>
    <n v="1423345339"/>
    <n v="1418161339"/>
    <b v="0"/>
    <n v="2"/>
    <b v="0"/>
    <s v="theater/plays"/>
    <n v="0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2500"/>
    <n v="25"/>
    <x v="2"/>
    <s v="US"/>
    <s v="USD"/>
    <n v="1440412396"/>
    <n v="1437820396"/>
    <b v="0"/>
    <n v="1"/>
    <b v="0"/>
    <s v="theater/plays"/>
    <n v="1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2500"/>
    <n v="39"/>
    <x v="2"/>
    <s v="US"/>
    <s v="USD"/>
    <n v="1441771218"/>
    <n v="1436587218"/>
    <b v="0"/>
    <n v="4"/>
    <b v="0"/>
    <s v="theater/plays"/>
    <n v="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2500"/>
    <n v="75"/>
    <x v="2"/>
    <s v="GB"/>
    <s v="GBP"/>
    <n v="1415534400"/>
    <n v="1414538031"/>
    <b v="0"/>
    <n v="4"/>
    <b v="0"/>
    <s v="theater/plays"/>
    <n v="3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2500"/>
    <n v="622"/>
    <x v="2"/>
    <s v="US"/>
    <s v="USD"/>
    <n v="1473211313"/>
    <n v="1472001713"/>
    <b v="0"/>
    <n v="17"/>
    <b v="0"/>
    <s v="theater/plays"/>
    <n v="25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2500"/>
    <n v="565"/>
    <x v="2"/>
    <s v="US"/>
    <s v="USD"/>
    <n v="1438390800"/>
    <n v="1436888066"/>
    <b v="0"/>
    <n v="7"/>
    <b v="0"/>
    <s v="theater/plays"/>
    <n v="23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2500"/>
    <n v="264"/>
    <x v="2"/>
    <s v="US"/>
    <s v="USD"/>
    <n v="1465407219"/>
    <n v="1462815219"/>
    <b v="0"/>
    <n v="5"/>
    <b v="0"/>
    <s v="theater/plays"/>
    <n v="11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2500"/>
    <n v="20"/>
    <x v="2"/>
    <s v="US"/>
    <s v="USD"/>
    <n v="1416944760"/>
    <n v="1413527001"/>
    <b v="0"/>
    <n v="1"/>
    <b v="0"/>
    <s v="theater/plays"/>
    <n v="1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25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2500"/>
    <n v="657"/>
    <x v="2"/>
    <s v="US"/>
    <s v="USD"/>
    <n v="1435429626"/>
    <n v="1431973626"/>
    <b v="0"/>
    <n v="14"/>
    <b v="0"/>
    <s v="theater/plays"/>
    <n v="26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2500"/>
    <n v="2030"/>
    <x v="2"/>
    <s v="US"/>
    <s v="USD"/>
    <n v="1452827374"/>
    <n v="1450235374"/>
    <b v="0"/>
    <n v="26"/>
    <b v="0"/>
    <s v="theater/plays"/>
    <n v="81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25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2500"/>
    <n v="611"/>
    <x v="2"/>
    <s v="GB"/>
    <s v="GBP"/>
    <n v="1458117190"/>
    <n v="1455528790"/>
    <b v="0"/>
    <n v="3"/>
    <b v="0"/>
    <s v="theater/plays"/>
    <n v="24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2500"/>
    <n v="145"/>
    <x v="2"/>
    <s v="GB"/>
    <s v="GBP"/>
    <n v="1400498789"/>
    <n v="1398511589"/>
    <b v="0"/>
    <n v="7"/>
    <b v="0"/>
    <s v="theater/plays"/>
    <n v="6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500"/>
    <n v="437"/>
    <x v="2"/>
    <s v="US"/>
    <s v="USD"/>
    <n v="1442381847"/>
    <n v="1440826647"/>
    <b v="0"/>
    <n v="9"/>
    <b v="0"/>
    <s v="theater/plays"/>
    <n v="17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2500"/>
    <n v="1362"/>
    <x v="2"/>
    <s v="US"/>
    <s v="USD"/>
    <n v="1446131207"/>
    <n v="1443712007"/>
    <b v="0"/>
    <n v="20"/>
    <b v="0"/>
    <s v="theater/plays"/>
    <n v="5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2500"/>
    <n v="51"/>
    <x v="2"/>
    <s v="US"/>
    <s v="USD"/>
    <n v="1407250329"/>
    <n v="1404658329"/>
    <b v="0"/>
    <n v="6"/>
    <b v="0"/>
    <s v="theater/plays"/>
    <n v="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2500"/>
    <n v="129"/>
    <x v="0"/>
    <s v="US"/>
    <s v="USD"/>
    <n v="1411679804"/>
    <n v="1409087804"/>
    <b v="0"/>
    <n v="3"/>
    <b v="1"/>
    <s v="theater/musical"/>
    <n v="5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2500"/>
    <n v="500"/>
    <x v="0"/>
    <s v="GB"/>
    <s v="GBP"/>
    <n v="1431982727"/>
    <n v="1428094727"/>
    <b v="0"/>
    <n v="6"/>
    <b v="1"/>
    <s v="theater/musical"/>
    <n v="2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2500"/>
    <n v="300"/>
    <x v="0"/>
    <s v="US"/>
    <s v="USD"/>
    <n v="1422068400"/>
    <n v="1420774779"/>
    <b v="0"/>
    <n v="10"/>
    <b v="1"/>
    <s v="theater/musical"/>
    <n v="12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"/>
    <n v="25800"/>
    <x v="0"/>
    <s v="US"/>
    <s v="USD"/>
    <n v="1431143940"/>
    <n v="1428585710"/>
    <b v="0"/>
    <n v="147"/>
    <b v="1"/>
    <s v="theater/musical"/>
    <n v="1032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2500"/>
    <n v="46100.69"/>
    <x v="0"/>
    <s v="US"/>
    <s v="USD"/>
    <n v="1410444068"/>
    <n v="1407852068"/>
    <b v="0"/>
    <n v="199"/>
    <b v="1"/>
    <s v="theater/musical"/>
    <n v="1844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2500"/>
    <n v="3750"/>
    <x v="0"/>
    <s v="US"/>
    <s v="USD"/>
    <n v="1424715779"/>
    <n v="1423506179"/>
    <b v="0"/>
    <n v="50"/>
    <b v="1"/>
    <s v="theater/musical"/>
    <n v="150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2500"/>
    <n v="2355"/>
    <x v="0"/>
    <s v="US"/>
    <s v="USD"/>
    <n v="1405400400"/>
    <n v="1402934629"/>
    <b v="0"/>
    <n v="21"/>
    <b v="1"/>
    <s v="theater/musical"/>
    <n v="94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2500"/>
    <n v="1000"/>
    <x v="0"/>
    <s v="US"/>
    <s v="USD"/>
    <n v="1457135846"/>
    <n v="1454543846"/>
    <b v="0"/>
    <n v="24"/>
    <b v="1"/>
    <s v="theater/musical"/>
    <n v="4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2500"/>
    <n v="8165.55"/>
    <x v="0"/>
    <s v="US"/>
    <s v="USD"/>
    <n v="1401024758"/>
    <n v="1398432758"/>
    <b v="0"/>
    <n v="32"/>
    <b v="1"/>
    <s v="theater/musical"/>
    <n v="327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2500"/>
    <n v="10092"/>
    <x v="0"/>
    <s v="GB"/>
    <s v="GBP"/>
    <n v="1431007264"/>
    <n v="1428415264"/>
    <b v="0"/>
    <n v="62"/>
    <b v="1"/>
    <s v="theater/musical"/>
    <n v="404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2500"/>
    <n v="795"/>
    <x v="0"/>
    <s v="CA"/>
    <s v="CAD"/>
    <n v="1410761280"/>
    <n v="1408604363"/>
    <b v="0"/>
    <n v="9"/>
    <b v="1"/>
    <s v="theater/musical"/>
    <n v="32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2468"/>
    <n v="3258"/>
    <x v="0"/>
    <s v="AU"/>
    <s v="AUD"/>
    <n v="1424516400"/>
    <n v="1421812637"/>
    <b v="0"/>
    <n v="38"/>
    <b v="1"/>
    <s v="theater/musical"/>
    <n v="132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450"/>
    <n v="2569"/>
    <x v="0"/>
    <s v="US"/>
    <s v="USD"/>
    <n v="1465081053"/>
    <n v="1462489053"/>
    <b v="0"/>
    <n v="54"/>
    <b v="1"/>
    <s v="theater/musical"/>
    <n v="105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413"/>
    <n v="2700"/>
    <x v="0"/>
    <s v="CA"/>
    <s v="CAD"/>
    <n v="1402845364"/>
    <n v="1400253364"/>
    <b v="0"/>
    <n v="37"/>
    <b v="1"/>
    <s v="theater/musical"/>
    <n v="112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2400"/>
    <n v="3531"/>
    <x v="0"/>
    <s v="US"/>
    <s v="USD"/>
    <n v="1472490000"/>
    <n v="1467468008"/>
    <b v="0"/>
    <n v="39"/>
    <b v="1"/>
    <s v="theater/musical"/>
    <n v="147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2400"/>
    <n v="1280"/>
    <x v="0"/>
    <s v="US"/>
    <s v="USD"/>
    <n v="1413176340"/>
    <n v="1412091423"/>
    <b v="0"/>
    <n v="34"/>
    <b v="1"/>
    <s v="theater/musical"/>
    <n v="53"/>
    <n v="37.65"/>
    <x v="1"/>
    <s v="musical"/>
    <x v="2936"/>
    <d v="2014-10-13T04:59:00"/>
  </r>
  <r>
    <n v="2937"/>
    <s v="UCAS"/>
    <s v="UCAS is a new British musical premiering at the Edinburgh Fringe Festival 2014."/>
    <n v="2400"/>
    <n v="2000"/>
    <x v="0"/>
    <s v="GB"/>
    <s v="GBP"/>
    <n v="1405249113"/>
    <n v="1402657113"/>
    <b v="0"/>
    <n v="55"/>
    <b v="1"/>
    <s v="theater/musical"/>
    <n v="8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2400"/>
    <n v="4055"/>
    <x v="0"/>
    <s v="US"/>
    <s v="USD"/>
    <n v="1422636814"/>
    <n v="1420044814"/>
    <b v="0"/>
    <n v="32"/>
    <b v="1"/>
    <s v="theater/musical"/>
    <n v="169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2400"/>
    <n v="8230"/>
    <x v="0"/>
    <s v="US"/>
    <s v="USD"/>
    <n v="1409187600"/>
    <n v="1406316312"/>
    <b v="0"/>
    <n v="25"/>
    <b v="1"/>
    <s v="theater/musical"/>
    <n v="34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350"/>
    <n v="2681"/>
    <x v="0"/>
    <s v="US"/>
    <s v="USD"/>
    <n v="1421606018"/>
    <n v="1418150018"/>
    <b v="0"/>
    <n v="33"/>
    <b v="1"/>
    <s v="theater/musical"/>
    <n v="114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3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300"/>
    <n v="40850"/>
    <x v="2"/>
    <s v="CA"/>
    <s v="CAD"/>
    <n v="1450297080"/>
    <n v="1448565459"/>
    <b v="0"/>
    <n v="202"/>
    <b v="0"/>
    <s v="theater/spaces"/>
    <n v="1776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23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2300"/>
    <n v="100"/>
    <x v="2"/>
    <s v="US"/>
    <s v="USD"/>
    <n v="1433714198"/>
    <n v="1431122198"/>
    <b v="0"/>
    <n v="1"/>
    <b v="0"/>
    <s v="theater/spaces"/>
    <n v="4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225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25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224"/>
    <n v="1072"/>
    <x v="2"/>
    <s v="US"/>
    <s v="USD"/>
    <n v="1480007460"/>
    <n v="1475760567"/>
    <b v="0"/>
    <n v="13"/>
    <b v="0"/>
    <s v="theater/spaces"/>
    <n v="48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2220"/>
    <n v="24"/>
    <x v="2"/>
    <s v="US"/>
    <s v="USD"/>
    <n v="1433259293"/>
    <n v="1428075293"/>
    <b v="0"/>
    <n v="9"/>
    <b v="0"/>
    <s v="theater/spaces"/>
    <n v="1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2200"/>
    <n v="25"/>
    <x v="2"/>
    <s v="US"/>
    <s v="USD"/>
    <n v="1447965917"/>
    <n v="1445370317"/>
    <b v="0"/>
    <n v="2"/>
    <b v="0"/>
    <s v="theater/spaces"/>
    <n v="1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22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2200"/>
    <n v="1096"/>
    <x v="1"/>
    <s v="US"/>
    <s v="USD"/>
    <n v="1412536573"/>
    <n v="1408648573"/>
    <b v="0"/>
    <n v="58"/>
    <b v="0"/>
    <s v="theater/spaces"/>
    <n v="50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200"/>
    <n v="1605"/>
    <x v="1"/>
    <s v="US"/>
    <s v="USD"/>
    <n v="1476676800"/>
    <n v="1473957239"/>
    <b v="0"/>
    <n v="8"/>
    <b v="0"/>
    <s v="theater/spaces"/>
    <n v="73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2200"/>
    <n v="605"/>
    <x v="1"/>
    <s v="US"/>
    <s v="USD"/>
    <n v="1444330821"/>
    <n v="1441738821"/>
    <b v="0"/>
    <n v="3"/>
    <b v="0"/>
    <s v="theater/spaces"/>
    <n v="28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22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2200"/>
    <n v="715"/>
    <x v="1"/>
    <s v="US"/>
    <s v="USD"/>
    <n v="1434476849"/>
    <n v="1431884849"/>
    <b v="0"/>
    <n v="11"/>
    <b v="0"/>
    <s v="theater/spaces"/>
    <n v="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2200"/>
    <n v="1322"/>
    <x v="1"/>
    <s v="US"/>
    <s v="USD"/>
    <n v="1462402850"/>
    <n v="1459810850"/>
    <b v="0"/>
    <n v="20"/>
    <b v="0"/>
    <s v="theater/spaces"/>
    <n v="60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2200"/>
    <n v="280"/>
    <x v="1"/>
    <s v="US"/>
    <s v="USD"/>
    <n v="1427498172"/>
    <n v="1422317772"/>
    <b v="0"/>
    <n v="3"/>
    <b v="0"/>
    <s v="theater/spaces"/>
    <n v="13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22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22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22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2100"/>
    <n v="5481"/>
    <x v="0"/>
    <s v="US"/>
    <s v="USD"/>
    <n v="1427342400"/>
    <n v="1424927159"/>
    <b v="0"/>
    <n v="108"/>
    <b v="1"/>
    <s v="theater/plays"/>
    <n v="26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2100"/>
    <n v="1218"/>
    <x v="0"/>
    <s v="US"/>
    <s v="USD"/>
    <n v="1425193140"/>
    <n v="1422769906"/>
    <b v="0"/>
    <n v="20"/>
    <b v="1"/>
    <s v="theater/plays"/>
    <n v="5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2100"/>
    <n v="10685"/>
    <x v="0"/>
    <s v="US"/>
    <s v="USD"/>
    <n v="1435835824"/>
    <n v="1433243824"/>
    <b v="0"/>
    <n v="98"/>
    <b v="1"/>
    <s v="theater/plays"/>
    <n v="509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2100"/>
    <n v="5035.6899999999996"/>
    <x v="0"/>
    <s v="US"/>
    <s v="USD"/>
    <n v="1407360720"/>
    <n v="1404769819"/>
    <b v="0"/>
    <n v="196"/>
    <b v="1"/>
    <s v="theater/plays"/>
    <n v="240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2100"/>
    <n v="1635"/>
    <x v="0"/>
    <s v="US"/>
    <s v="USD"/>
    <n v="1436290233"/>
    <n v="1433698233"/>
    <b v="0"/>
    <n v="39"/>
    <b v="1"/>
    <s v="theater/plays"/>
    <n v="78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2100"/>
    <n v="11363"/>
    <x v="0"/>
    <s v="US"/>
    <s v="USD"/>
    <n v="1442425412"/>
    <n v="1439833412"/>
    <b v="0"/>
    <n v="128"/>
    <b v="1"/>
    <s v="theater/plays"/>
    <n v="541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2100"/>
    <n v="5696"/>
    <x v="0"/>
    <s v="US"/>
    <s v="USD"/>
    <n v="1425872692"/>
    <n v="1423284292"/>
    <b v="0"/>
    <n v="71"/>
    <b v="1"/>
    <s v="theater/plays"/>
    <n v="271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2001"/>
    <n v="3710"/>
    <x v="0"/>
    <s v="US"/>
    <s v="USD"/>
    <n v="1471406340"/>
    <n v="1470227660"/>
    <b v="0"/>
    <n v="47"/>
    <b v="1"/>
    <s v="theater/plays"/>
    <n v="185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2000"/>
    <n v="1625"/>
    <x v="0"/>
    <s v="CA"/>
    <s v="CAD"/>
    <n v="1430693460"/>
    <n v="1428087153"/>
    <b v="0"/>
    <n v="17"/>
    <b v="1"/>
    <s v="theater/plays"/>
    <n v="81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2000"/>
    <n v="6360"/>
    <x v="0"/>
    <s v="US"/>
    <s v="USD"/>
    <n v="1405699451"/>
    <n v="1403107451"/>
    <b v="0"/>
    <n v="91"/>
    <b v="1"/>
    <s v="theater/plays"/>
    <n v="318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2000"/>
    <n v="3205"/>
    <x v="0"/>
    <s v="US"/>
    <s v="USD"/>
    <n v="1409500078"/>
    <n v="1406908078"/>
    <b v="0"/>
    <n v="43"/>
    <b v="1"/>
    <s v="theater/plays"/>
    <n v="16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2000"/>
    <n v="8740"/>
    <x v="0"/>
    <s v="US"/>
    <s v="USD"/>
    <n v="1451620800"/>
    <n v="1449171508"/>
    <b v="0"/>
    <n v="33"/>
    <b v="1"/>
    <s v="theater/plays"/>
    <n v="437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2000"/>
    <n v="5100"/>
    <x v="0"/>
    <s v="US"/>
    <s v="USD"/>
    <n v="1411695300"/>
    <n v="1409275671"/>
    <b v="0"/>
    <n v="87"/>
    <b v="1"/>
    <s v="theater/plays"/>
    <n v="255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2000"/>
    <n v="8010"/>
    <x v="0"/>
    <s v="US"/>
    <s v="USD"/>
    <n v="1417057200"/>
    <n v="1414599886"/>
    <b v="0"/>
    <n v="113"/>
    <b v="1"/>
    <s v="theater/plays"/>
    <n v="401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2000"/>
    <n v="120"/>
    <x v="0"/>
    <s v="GB"/>
    <s v="GBP"/>
    <n v="1457870400"/>
    <n v="1456421530"/>
    <b v="0"/>
    <n v="14"/>
    <b v="1"/>
    <s v="theater/plays"/>
    <n v="6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000"/>
    <n v="3407"/>
    <x v="0"/>
    <s v="US"/>
    <s v="USD"/>
    <n v="1427076840"/>
    <n v="1421960934"/>
    <b v="0"/>
    <n v="30"/>
    <b v="1"/>
    <s v="theater/plays"/>
    <n v="170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2000"/>
    <n v="971"/>
    <x v="0"/>
    <s v="US"/>
    <s v="USD"/>
    <n v="1413784740"/>
    <n v="1412954547"/>
    <b v="0"/>
    <n v="16"/>
    <b v="1"/>
    <s v="theater/plays"/>
    <n v="4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2000"/>
    <n v="5070"/>
    <x v="0"/>
    <s v="US"/>
    <s v="USD"/>
    <n v="1420524000"/>
    <n v="1419104823"/>
    <b v="0"/>
    <n v="46"/>
    <b v="1"/>
    <s v="theater/plays"/>
    <n v="254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2000"/>
    <n v="3275"/>
    <x v="0"/>
    <s v="US"/>
    <s v="USD"/>
    <n v="1440381600"/>
    <n v="1438639130"/>
    <b v="0"/>
    <n v="24"/>
    <b v="1"/>
    <s v="theater/plays"/>
    <n v="164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2000"/>
    <n v="5157"/>
    <x v="0"/>
    <s v="IE"/>
    <s v="EUR"/>
    <n v="1443014756"/>
    <n v="1439126756"/>
    <b v="1"/>
    <n v="97"/>
    <b v="1"/>
    <s v="theater/spaces"/>
    <n v="258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2000"/>
    <n v="5103"/>
    <x v="0"/>
    <s v="GB"/>
    <s v="GBP"/>
    <n v="1455208143"/>
    <n v="1452616143"/>
    <b v="1"/>
    <n v="59"/>
    <b v="1"/>
    <s v="theater/spaces"/>
    <n v="255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2000"/>
    <n v="169985.91"/>
    <x v="0"/>
    <s v="US"/>
    <s v="USD"/>
    <n v="1415722236"/>
    <n v="1410534636"/>
    <b v="1"/>
    <n v="1095"/>
    <b v="1"/>
    <s v="theater/spaces"/>
    <n v="8499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000"/>
    <n v="25088"/>
    <x v="0"/>
    <s v="US"/>
    <s v="USD"/>
    <n v="1472020881"/>
    <n v="1469428881"/>
    <b v="1"/>
    <n v="218"/>
    <b v="1"/>
    <s v="theater/spaces"/>
    <n v="1254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2000"/>
    <n v="12165"/>
    <x v="0"/>
    <s v="NZ"/>
    <s v="NZD"/>
    <n v="1477886400"/>
    <n v="1476228128"/>
    <b v="0"/>
    <n v="111"/>
    <b v="1"/>
    <s v="theater/spaces"/>
    <n v="608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000"/>
    <n v="2532"/>
    <x v="0"/>
    <s v="GB"/>
    <s v="GBP"/>
    <n v="1462100406"/>
    <n v="1456920006"/>
    <b v="0"/>
    <n v="56"/>
    <b v="1"/>
    <s v="theater/spaces"/>
    <n v="127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000"/>
    <n v="27600.2"/>
    <x v="0"/>
    <s v="US"/>
    <s v="USD"/>
    <n v="1476316800"/>
    <n v="1473837751"/>
    <b v="0"/>
    <n v="265"/>
    <b v="1"/>
    <s v="theater/spaces"/>
    <n v="138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2000"/>
    <n v="1000"/>
    <x v="0"/>
    <s v="GB"/>
    <s v="GBP"/>
    <n v="1466412081"/>
    <n v="1463820081"/>
    <b v="0"/>
    <n v="28"/>
    <b v="1"/>
    <s v="theater/spaces"/>
    <n v="50"/>
    <n v="35.71"/>
    <x v="1"/>
    <s v="spaces"/>
    <x v="2988"/>
    <d v="2016-06-20T08:41:21"/>
  </r>
  <r>
    <n v="2989"/>
    <s v="Let's Light Up The Gem!"/>
    <s v="Bring the movies back to Bethel, Maine."/>
    <n v="2000"/>
    <n v="35307"/>
    <x v="0"/>
    <s v="US"/>
    <s v="USD"/>
    <n v="1450673940"/>
    <n v="1448756962"/>
    <b v="0"/>
    <n v="364"/>
    <b v="1"/>
    <s v="theater/spaces"/>
    <n v="1765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2000"/>
    <n v="10000"/>
    <x v="0"/>
    <s v="US"/>
    <s v="USD"/>
    <n v="1452174420"/>
    <n v="1449150420"/>
    <b v="0"/>
    <n v="27"/>
    <b v="1"/>
    <s v="theater/spaces"/>
    <n v="5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2000"/>
    <n v="8780"/>
    <x v="0"/>
    <s v="US"/>
    <s v="USD"/>
    <n v="1485547530"/>
    <n v="1483646730"/>
    <b v="0"/>
    <n v="93"/>
    <b v="1"/>
    <s v="theater/spaces"/>
    <n v="439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2000"/>
    <n v="3135"/>
    <x v="0"/>
    <s v="US"/>
    <s v="USD"/>
    <n v="1476037510"/>
    <n v="1473445510"/>
    <b v="0"/>
    <n v="64"/>
    <b v="1"/>
    <s v="theater/spaces"/>
    <n v="157"/>
    <n v="48.98"/>
    <x v="1"/>
    <s v="spaces"/>
    <x v="2992"/>
    <d v="2016-10-09T18:25:10"/>
  </r>
  <r>
    <n v="2993"/>
    <s v="TRUE WEST: Think, Dog! Productions"/>
    <s v="Help us build the Kitchen from Hell!"/>
    <n v="2000"/>
    <n v="1003"/>
    <x v="0"/>
    <s v="US"/>
    <s v="USD"/>
    <n v="1455998867"/>
    <n v="1453406867"/>
    <b v="0"/>
    <n v="22"/>
    <b v="1"/>
    <s v="theater/spaces"/>
    <n v="5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2000"/>
    <n v="1373.24"/>
    <x v="0"/>
    <s v="GB"/>
    <s v="GBP"/>
    <n v="1412335772"/>
    <n v="1409743772"/>
    <b v="0"/>
    <n v="59"/>
    <b v="1"/>
    <s v="theater/spaces"/>
    <n v="69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2000"/>
    <n v="15744"/>
    <x v="0"/>
    <s v="US"/>
    <s v="USD"/>
    <n v="1484841471"/>
    <n v="1482249471"/>
    <b v="0"/>
    <n v="249"/>
    <b v="1"/>
    <s v="theater/spaces"/>
    <n v="787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2000"/>
    <n v="60180"/>
    <x v="0"/>
    <s v="US"/>
    <s v="USD"/>
    <n v="1432677240"/>
    <n v="1427493240"/>
    <b v="0"/>
    <n v="392"/>
    <b v="1"/>
    <s v="theater/spaces"/>
    <n v="3009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2000"/>
    <n v="10373"/>
    <x v="0"/>
    <s v="US"/>
    <s v="USD"/>
    <n v="1488171540"/>
    <n v="1486661793"/>
    <b v="0"/>
    <n v="115"/>
    <b v="1"/>
    <s v="theater/spaces"/>
    <n v="519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2000"/>
    <n v="51514.5"/>
    <x v="0"/>
    <s v="US"/>
    <s v="USD"/>
    <n v="1402892700"/>
    <n v="1400474329"/>
    <b v="0"/>
    <n v="433"/>
    <b v="1"/>
    <s v="theater/spaces"/>
    <n v="2576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2000"/>
    <n v="1605"/>
    <x v="0"/>
    <s v="US"/>
    <s v="USD"/>
    <n v="1488333600"/>
    <n v="1487094360"/>
    <b v="0"/>
    <n v="20"/>
    <b v="1"/>
    <s v="theater/spaces"/>
    <n v="80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2000"/>
    <n v="500"/>
    <x v="0"/>
    <s v="US"/>
    <s v="USD"/>
    <n v="1485885600"/>
    <n v="1484682670"/>
    <b v="0"/>
    <n v="8"/>
    <b v="1"/>
    <s v="theater/spaces"/>
    <n v="25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2000"/>
    <n v="22991.01"/>
    <x v="0"/>
    <s v="US"/>
    <s v="USD"/>
    <n v="1468445382"/>
    <n v="1465853382"/>
    <b v="0"/>
    <n v="175"/>
    <b v="1"/>
    <s v="theater/spaces"/>
    <n v="1150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2000"/>
    <n v="7595.43"/>
    <x v="0"/>
    <s v="US"/>
    <s v="USD"/>
    <n v="1356552252"/>
    <n v="1353960252"/>
    <b v="0"/>
    <n v="104"/>
    <b v="1"/>
    <s v="theater/spaces"/>
    <n v="380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2000"/>
    <n v="3035"/>
    <x v="0"/>
    <s v="US"/>
    <s v="USD"/>
    <n v="1456811940"/>
    <n v="1454098976"/>
    <b v="0"/>
    <n v="17"/>
    <b v="1"/>
    <s v="theater/spaces"/>
    <n v="152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2000"/>
    <n v="45126"/>
    <x v="0"/>
    <s v="US"/>
    <s v="USD"/>
    <n v="1416089324"/>
    <n v="1413493724"/>
    <b v="0"/>
    <n v="277"/>
    <b v="1"/>
    <s v="theater/spaces"/>
    <n v="2256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2000"/>
    <n v="12772.6"/>
    <x v="0"/>
    <s v="US"/>
    <s v="USD"/>
    <n v="1412611905"/>
    <n v="1410019905"/>
    <b v="0"/>
    <n v="118"/>
    <b v="1"/>
    <s v="theater/spaces"/>
    <n v="639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2000"/>
    <n v="8620"/>
    <x v="0"/>
    <s v="CA"/>
    <s v="CAD"/>
    <n v="1418580591"/>
    <n v="1415988591"/>
    <b v="0"/>
    <n v="97"/>
    <b v="1"/>
    <s v="theater/spaces"/>
    <n v="431"/>
    <n v="88.87"/>
    <x v="1"/>
    <s v="spaces"/>
    <x v="3006"/>
    <d v="2014-12-14T18:09:51"/>
  </r>
  <r>
    <n v="3007"/>
    <s v="Bethlem"/>
    <s v="Consuite for 2015 CoreCon.  An adventure into insanity."/>
    <n v="2000"/>
    <n v="1080"/>
    <x v="0"/>
    <s v="US"/>
    <s v="USD"/>
    <n v="1429938683"/>
    <n v="1428124283"/>
    <b v="0"/>
    <n v="20"/>
    <b v="1"/>
    <s v="theater/spaces"/>
    <n v="54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2000"/>
    <n v="3035"/>
    <x v="0"/>
    <s v="US"/>
    <s v="USD"/>
    <n v="1453352719"/>
    <n v="1450760719"/>
    <b v="0"/>
    <n v="26"/>
    <b v="1"/>
    <s v="theater/spaces"/>
    <n v="152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000"/>
    <n v="29939"/>
    <x v="0"/>
    <s v="US"/>
    <s v="USD"/>
    <n v="1417012840"/>
    <n v="1414417240"/>
    <b v="0"/>
    <n v="128"/>
    <b v="1"/>
    <s v="theater/spaces"/>
    <n v="1497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2000"/>
    <n v="2370"/>
    <x v="0"/>
    <s v="US"/>
    <s v="USD"/>
    <n v="1424548719"/>
    <n v="1419364719"/>
    <b v="0"/>
    <n v="15"/>
    <b v="1"/>
    <s v="theater/spaces"/>
    <n v="119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2000"/>
    <n v="371"/>
    <x v="0"/>
    <s v="ES"/>
    <s v="EUR"/>
    <n v="1450911540"/>
    <n v="1448536516"/>
    <b v="0"/>
    <n v="25"/>
    <b v="1"/>
    <s v="theater/spaces"/>
    <n v="19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2000"/>
    <n v="4685"/>
    <x v="0"/>
    <s v="US"/>
    <s v="USD"/>
    <n v="1423587130"/>
    <n v="1421772730"/>
    <b v="0"/>
    <n v="55"/>
    <b v="1"/>
    <s v="theater/spaces"/>
    <n v="234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2000"/>
    <n v="15696"/>
    <x v="0"/>
    <s v="US"/>
    <s v="USD"/>
    <n v="1434917049"/>
    <n v="1432325049"/>
    <b v="0"/>
    <n v="107"/>
    <b v="1"/>
    <s v="theater/spaces"/>
    <n v="785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000"/>
    <n v="28276"/>
    <x v="0"/>
    <s v="US"/>
    <s v="USD"/>
    <n v="1415163600"/>
    <n v="1412737080"/>
    <b v="0"/>
    <n v="557"/>
    <b v="1"/>
    <s v="theater/spaces"/>
    <n v="1414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2000"/>
    <n v="3508"/>
    <x v="0"/>
    <s v="US"/>
    <s v="USD"/>
    <n v="1402459200"/>
    <n v="1401125238"/>
    <b v="0"/>
    <n v="40"/>
    <b v="1"/>
    <s v="theater/spaces"/>
    <n v="175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2000"/>
    <n v="8722"/>
    <x v="0"/>
    <s v="US"/>
    <s v="USD"/>
    <n v="1405688952"/>
    <n v="1400504952"/>
    <b v="0"/>
    <n v="36"/>
    <b v="1"/>
    <s v="theater/spaces"/>
    <n v="436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000"/>
    <n v="23285"/>
    <x v="0"/>
    <s v="US"/>
    <s v="USD"/>
    <n v="1408566243"/>
    <n v="1405974243"/>
    <b v="0"/>
    <n v="159"/>
    <b v="1"/>
    <s v="theater/spaces"/>
    <n v="1164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2000"/>
    <n v="4230"/>
    <x v="0"/>
    <s v="FR"/>
    <s v="EUR"/>
    <n v="1437429600"/>
    <n v="1433747376"/>
    <b v="0"/>
    <n v="41"/>
    <b v="1"/>
    <s v="theater/spaces"/>
    <n v="212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2000"/>
    <n v="18185"/>
    <x v="0"/>
    <s v="US"/>
    <s v="USD"/>
    <n v="1401159600"/>
    <n v="1398801620"/>
    <b v="0"/>
    <n v="226"/>
    <b v="1"/>
    <s v="theater/spaces"/>
    <n v="909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2000"/>
    <n v="7040"/>
    <x v="0"/>
    <s v="US"/>
    <s v="USD"/>
    <n v="1439583533"/>
    <n v="1434399533"/>
    <b v="0"/>
    <n v="30"/>
    <b v="1"/>
    <s v="theater/spaces"/>
    <n v="352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2000"/>
    <n v="5221"/>
    <x v="0"/>
    <s v="US"/>
    <s v="USD"/>
    <n v="1479794340"/>
    <n v="1476715869"/>
    <b v="0"/>
    <n v="103"/>
    <b v="1"/>
    <s v="theater/spaces"/>
    <n v="261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2000"/>
    <n v="10088"/>
    <x v="0"/>
    <s v="US"/>
    <s v="USD"/>
    <n v="1472338409"/>
    <n v="1468450409"/>
    <b v="0"/>
    <n v="62"/>
    <b v="1"/>
    <s v="theater/spaces"/>
    <n v="504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2000"/>
    <n v="721"/>
    <x v="0"/>
    <s v="GB"/>
    <s v="GBP"/>
    <n v="1434039186"/>
    <n v="1430151186"/>
    <b v="0"/>
    <n v="6"/>
    <b v="1"/>
    <s v="theater/spaces"/>
    <n v="36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2000"/>
    <n v="12321"/>
    <x v="0"/>
    <s v="US"/>
    <s v="USD"/>
    <n v="1349567475"/>
    <n v="1346975475"/>
    <b v="0"/>
    <n v="182"/>
    <b v="1"/>
    <s v="theater/spaces"/>
    <n v="61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000"/>
    <n v="7555"/>
    <x v="0"/>
    <s v="GB"/>
    <s v="GBP"/>
    <n v="1401465600"/>
    <n v="1399032813"/>
    <b v="0"/>
    <n v="145"/>
    <b v="1"/>
    <s v="theater/spaces"/>
    <n v="378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2000"/>
    <n v="1290"/>
    <x v="0"/>
    <s v="GB"/>
    <s v="GBP"/>
    <n v="1488538892"/>
    <n v="1487329292"/>
    <b v="0"/>
    <n v="25"/>
    <b v="1"/>
    <s v="theater/spaces"/>
    <n v="65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2000"/>
    <n v="52576"/>
    <x v="0"/>
    <s v="US"/>
    <s v="USD"/>
    <n v="1426866851"/>
    <n v="1424278451"/>
    <b v="0"/>
    <n v="320"/>
    <b v="1"/>
    <s v="theater/spaces"/>
    <n v="2629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2000"/>
    <n v="8401"/>
    <x v="0"/>
    <s v="US"/>
    <s v="USD"/>
    <n v="1471242025"/>
    <n v="1468650025"/>
    <b v="0"/>
    <n v="99"/>
    <b v="1"/>
    <s v="theater/spaces"/>
    <n v="420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2000"/>
    <n v="32903"/>
    <x v="0"/>
    <s v="US"/>
    <s v="USD"/>
    <n v="1416285300"/>
    <n v="1413824447"/>
    <b v="0"/>
    <n v="348"/>
    <b v="1"/>
    <s v="theater/spaces"/>
    <n v="1645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2000"/>
    <n v="1867"/>
    <x v="0"/>
    <s v="US"/>
    <s v="USD"/>
    <n v="1442426171"/>
    <n v="1439834171"/>
    <b v="0"/>
    <n v="41"/>
    <b v="1"/>
    <s v="theater/spaces"/>
    <n v="93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2000"/>
    <n v="1500"/>
    <x v="0"/>
    <s v="US"/>
    <s v="USD"/>
    <n v="1476479447"/>
    <n v="1471295447"/>
    <b v="0"/>
    <n v="29"/>
    <b v="1"/>
    <s v="theater/spaces"/>
    <n v="75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2000"/>
    <n v="1272"/>
    <x v="0"/>
    <s v="US"/>
    <s v="USD"/>
    <n v="1441933459"/>
    <n v="1439341459"/>
    <b v="0"/>
    <n v="25"/>
    <b v="1"/>
    <s v="theater/spaces"/>
    <n v="64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2000"/>
    <n v="4396"/>
    <x v="0"/>
    <s v="US"/>
    <s v="USD"/>
    <n v="1471487925"/>
    <n v="1468895925"/>
    <b v="0"/>
    <n v="23"/>
    <b v="1"/>
    <s v="theater/spaces"/>
    <n v="220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2000"/>
    <n v="112536"/>
    <x v="0"/>
    <s v="US"/>
    <s v="USD"/>
    <n v="1477972740"/>
    <n v="1475326255"/>
    <b v="0"/>
    <n v="1260"/>
    <b v="1"/>
    <s v="theater/spaces"/>
    <n v="5627"/>
    <n v="89.31"/>
    <x v="1"/>
    <s v="spaces"/>
    <x v="3034"/>
    <d v="2016-11-01T03:59:00"/>
  </r>
  <r>
    <n v="3035"/>
    <s v="The Coalition Theater"/>
    <s v="Help create a permanent home for live comedy shows and classes in Downtown RVA."/>
    <n v="2000"/>
    <n v="27196.71"/>
    <x v="0"/>
    <s v="US"/>
    <s v="USD"/>
    <n v="1367674009"/>
    <n v="1365082009"/>
    <b v="0"/>
    <n v="307"/>
    <b v="1"/>
    <s v="theater/spaces"/>
    <n v="1360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000"/>
    <n v="31683"/>
    <x v="0"/>
    <s v="US"/>
    <s v="USD"/>
    <n v="1376654340"/>
    <n v="1373568644"/>
    <b v="0"/>
    <n v="329"/>
    <b v="1"/>
    <s v="theater/spaces"/>
    <n v="1584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2000"/>
    <n v="1066"/>
    <x v="0"/>
    <s v="US"/>
    <s v="USD"/>
    <n v="1285995540"/>
    <n v="1279574773"/>
    <b v="0"/>
    <n v="32"/>
    <b v="1"/>
    <s v="theater/spaces"/>
    <n v="5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2000"/>
    <n v="1005"/>
    <x v="0"/>
    <s v="US"/>
    <s v="USD"/>
    <n v="1457071397"/>
    <n v="1451887397"/>
    <b v="0"/>
    <n v="27"/>
    <b v="1"/>
    <s v="theater/spaces"/>
    <n v="50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"/>
    <n v="21742.78"/>
    <x v="0"/>
    <s v="US"/>
    <s v="USD"/>
    <n v="1388303940"/>
    <n v="1386011038"/>
    <b v="0"/>
    <n v="236"/>
    <b v="1"/>
    <s v="theater/spaces"/>
    <n v="1087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2000"/>
    <n v="3225"/>
    <x v="0"/>
    <s v="US"/>
    <s v="USD"/>
    <n v="1435359600"/>
    <n v="1434999621"/>
    <b v="0"/>
    <n v="42"/>
    <b v="1"/>
    <s v="theater/spaces"/>
    <n v="161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2000"/>
    <n v="9170"/>
    <x v="0"/>
    <s v="US"/>
    <s v="USD"/>
    <n v="1453323048"/>
    <n v="1450731048"/>
    <b v="0"/>
    <n v="95"/>
    <b v="1"/>
    <s v="theater/spaces"/>
    <n v="459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2000"/>
    <n v="1920"/>
    <x v="0"/>
    <s v="GB"/>
    <s v="GBP"/>
    <n v="1444149047"/>
    <n v="1441557047"/>
    <b v="0"/>
    <n v="37"/>
    <b v="1"/>
    <s v="theater/spaces"/>
    <n v="96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2000"/>
    <n v="16501"/>
    <x v="0"/>
    <s v="CA"/>
    <s v="CAD"/>
    <n v="1429152600"/>
    <n v="1426815699"/>
    <b v="0"/>
    <n v="128"/>
    <b v="1"/>
    <s v="theater/spaces"/>
    <n v="825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2000"/>
    <n v="13121"/>
    <x v="0"/>
    <s v="US"/>
    <s v="USD"/>
    <n v="1454433998"/>
    <n v="1453137998"/>
    <b v="0"/>
    <n v="156"/>
    <b v="1"/>
    <s v="theater/spaces"/>
    <n v="656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2000"/>
    <n v="5308.26"/>
    <x v="0"/>
    <s v="US"/>
    <s v="USD"/>
    <n v="1408679055"/>
    <n v="1406087055"/>
    <b v="0"/>
    <n v="64"/>
    <b v="1"/>
    <s v="theater/spaces"/>
    <n v="265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2000"/>
    <n v="15077"/>
    <x v="0"/>
    <s v="US"/>
    <s v="USD"/>
    <n v="1410324720"/>
    <n v="1407784586"/>
    <b v="0"/>
    <n v="58"/>
    <b v="1"/>
    <s v="theater/spaces"/>
    <n v="754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2000"/>
    <n v="745"/>
    <x v="0"/>
    <s v="US"/>
    <s v="USD"/>
    <n v="1461762960"/>
    <n v="1457999054"/>
    <b v="0"/>
    <n v="20"/>
    <b v="1"/>
    <s v="theater/spaces"/>
    <n v="37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2000"/>
    <n v="8320"/>
    <x v="0"/>
    <s v="US"/>
    <s v="USD"/>
    <n v="1420060920"/>
    <n v="1417556262"/>
    <b v="0"/>
    <n v="47"/>
    <b v="1"/>
    <s v="theater/spaces"/>
    <n v="41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2000"/>
    <n v="4000"/>
    <x v="0"/>
    <s v="US"/>
    <s v="USD"/>
    <n v="1434241255"/>
    <n v="1431649255"/>
    <b v="0"/>
    <n v="54"/>
    <b v="1"/>
    <s v="theater/spaces"/>
    <n v="200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2000"/>
    <n v="636"/>
    <x v="0"/>
    <s v="US"/>
    <s v="USD"/>
    <n v="1462420960"/>
    <n v="1459828960"/>
    <b v="0"/>
    <n v="9"/>
    <b v="1"/>
    <s v="theater/spaces"/>
    <n v="32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2000"/>
    <n v="827"/>
    <x v="2"/>
    <s v="GB"/>
    <s v="GBP"/>
    <n v="1486547945"/>
    <n v="1483955945"/>
    <b v="1"/>
    <n v="35"/>
    <b v="0"/>
    <s v="theater/spaces"/>
    <n v="41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2000"/>
    <n v="75"/>
    <x v="2"/>
    <s v="US"/>
    <s v="USD"/>
    <n v="1432828740"/>
    <n v="1430237094"/>
    <b v="0"/>
    <n v="2"/>
    <b v="0"/>
    <s v="theater/spaces"/>
    <n v="4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2000"/>
    <n v="40"/>
    <x v="2"/>
    <s v="US"/>
    <s v="USD"/>
    <n v="1412222340"/>
    <n v="1407781013"/>
    <b v="0"/>
    <n v="3"/>
    <b v="0"/>
    <s v="theater/spaces"/>
    <n v="2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20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2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2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2000"/>
    <n v="451"/>
    <x v="2"/>
    <s v="US"/>
    <s v="USD"/>
    <n v="1407536846"/>
    <n v="1404944846"/>
    <b v="0"/>
    <n v="11"/>
    <b v="0"/>
    <s v="theater/spaces"/>
    <n v="2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000"/>
    <n v="335"/>
    <x v="2"/>
    <s v="US"/>
    <s v="USD"/>
    <n v="1443422134"/>
    <n v="1440830134"/>
    <b v="0"/>
    <n v="6"/>
    <b v="0"/>
    <s v="theater/spaces"/>
    <n v="17"/>
    <n v="55.83"/>
    <x v="1"/>
    <s v="spaces"/>
    <x v="3060"/>
    <d v="2015-09-28T06:35:34"/>
  </r>
  <r>
    <n v="3061"/>
    <s v="Help Save Parkway Cinemas!"/>
    <s v="Save a historic Local theater."/>
    <n v="2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2000"/>
    <n v="6684"/>
    <x v="2"/>
    <s v="US"/>
    <s v="USD"/>
    <n v="1443636000"/>
    <n v="1441111892"/>
    <b v="0"/>
    <n v="67"/>
    <b v="0"/>
    <s v="theater/spaces"/>
    <n v="334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2000"/>
    <n v="587"/>
    <x v="2"/>
    <s v="US"/>
    <s v="USD"/>
    <n v="1477174138"/>
    <n v="1474150138"/>
    <b v="0"/>
    <n v="23"/>
    <b v="0"/>
    <s v="theater/spaces"/>
    <n v="29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2000"/>
    <n v="8471"/>
    <x v="2"/>
    <s v="US"/>
    <s v="USD"/>
    <n v="1448175540"/>
    <n v="1445483246"/>
    <b v="0"/>
    <n v="72"/>
    <b v="0"/>
    <s v="theater/spaces"/>
    <n v="424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000"/>
    <n v="10"/>
    <x v="2"/>
    <s v="US"/>
    <s v="USD"/>
    <n v="1406683172"/>
    <n v="1404523172"/>
    <b v="0"/>
    <n v="2"/>
    <b v="0"/>
    <s v="theater/spaces"/>
    <n v="1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2000"/>
    <n v="41950"/>
    <x v="2"/>
    <s v="AU"/>
    <s v="AUD"/>
    <n v="1468128537"/>
    <n v="1465536537"/>
    <b v="0"/>
    <n v="15"/>
    <b v="0"/>
    <s v="theater/spaces"/>
    <n v="2098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200"/>
    <x v="2"/>
    <s v="NZ"/>
    <s v="NZD"/>
    <n v="1441837879"/>
    <n v="1439245879"/>
    <b v="0"/>
    <n v="1"/>
    <b v="0"/>
    <s v="theater/spaces"/>
    <n v="10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175"/>
    <x v="2"/>
    <s v="US"/>
    <s v="USD"/>
    <n v="1445013352"/>
    <n v="1442421352"/>
    <b v="0"/>
    <n v="2"/>
    <b v="0"/>
    <s v="theater/spaces"/>
    <n v="9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141"/>
    <x v="2"/>
    <s v="US"/>
    <s v="USD"/>
    <n v="1418587234"/>
    <n v="1415995234"/>
    <b v="0"/>
    <n v="7"/>
    <b v="0"/>
    <s v="theater/spaces"/>
    <n v="7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2000"/>
    <n v="334"/>
    <x v="2"/>
    <s v="GB"/>
    <s v="GBP"/>
    <n v="1481132169"/>
    <n v="1479317769"/>
    <b v="0"/>
    <n v="16"/>
    <b v="0"/>
    <s v="theater/spaces"/>
    <n v="17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2000"/>
    <n v="7173"/>
    <x v="2"/>
    <s v="US"/>
    <s v="USD"/>
    <n v="1429595940"/>
    <n v="1428082481"/>
    <b v="0"/>
    <n v="117"/>
    <b v="0"/>
    <s v="theater/spaces"/>
    <n v="359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000"/>
    <n v="645"/>
    <x v="2"/>
    <s v="US"/>
    <s v="USD"/>
    <n v="1434309540"/>
    <n v="1429287900"/>
    <b v="0"/>
    <n v="7"/>
    <b v="0"/>
    <s v="theater/spaces"/>
    <n v="32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000"/>
    <n v="22"/>
    <x v="2"/>
    <s v="FR"/>
    <s v="EUR"/>
    <n v="1457617359"/>
    <n v="1455025359"/>
    <b v="0"/>
    <n v="3"/>
    <b v="0"/>
    <s v="theater/spaces"/>
    <n v="1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2000"/>
    <n v="1296"/>
    <x v="2"/>
    <s v="US"/>
    <s v="USD"/>
    <n v="1471573640"/>
    <n v="1467253640"/>
    <b v="0"/>
    <n v="20"/>
    <b v="0"/>
    <s v="theater/spaces"/>
    <n v="65"/>
    <n v="64.8"/>
    <x v="1"/>
    <s v="spaces"/>
    <x v="3075"/>
    <d v="2016-08-19T02:27:20"/>
  </r>
  <r>
    <n v="3076"/>
    <s v="10,000 Hours"/>
    <s v="Helping female comedians get in their 10,000 Hours of practice!"/>
    <n v="2000"/>
    <n v="1506"/>
    <x v="2"/>
    <s v="US"/>
    <s v="USD"/>
    <n v="1444405123"/>
    <n v="1439221123"/>
    <b v="0"/>
    <n v="50"/>
    <b v="0"/>
    <s v="theater/spaces"/>
    <n v="7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105"/>
    <x v="2"/>
    <s v="CA"/>
    <s v="CAD"/>
    <n v="1488495478"/>
    <n v="1485903478"/>
    <b v="0"/>
    <n v="2"/>
    <b v="0"/>
    <s v="theater/spaces"/>
    <n v="5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2000"/>
    <n v="71"/>
    <x v="2"/>
    <s v="US"/>
    <s v="USD"/>
    <n v="1424920795"/>
    <n v="1422328795"/>
    <b v="0"/>
    <n v="3"/>
    <b v="0"/>
    <s v="theater/spaces"/>
    <n v="4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2000"/>
    <n v="11226"/>
    <x v="2"/>
    <s v="US"/>
    <s v="USD"/>
    <n v="1427040435"/>
    <n v="1424452035"/>
    <b v="0"/>
    <n v="27"/>
    <b v="0"/>
    <s v="theater/spaces"/>
    <n v="56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"/>
    <n v="376"/>
    <x v="2"/>
    <s v="US"/>
    <s v="USD"/>
    <n v="1419644444"/>
    <n v="1414456844"/>
    <b v="0"/>
    <n v="7"/>
    <b v="0"/>
    <s v="theater/spaces"/>
    <n v="19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2000"/>
    <n v="2103"/>
    <x v="2"/>
    <s v="US"/>
    <s v="USD"/>
    <n v="1442722891"/>
    <n v="1440130891"/>
    <b v="0"/>
    <n v="5"/>
    <b v="0"/>
    <s v="theater/spaces"/>
    <n v="105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2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"/>
    <n v="56"/>
    <x v="2"/>
    <s v="US"/>
    <s v="USD"/>
    <n v="1409547600"/>
    <n v="1406986278"/>
    <b v="0"/>
    <n v="3"/>
    <b v="0"/>
    <s v="theater/spaces"/>
    <n v="3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2000"/>
    <n v="470"/>
    <x v="2"/>
    <s v="US"/>
    <s v="USD"/>
    <n v="1430851680"/>
    <n v="1428340931"/>
    <b v="0"/>
    <n v="6"/>
    <b v="0"/>
    <s v="theater/spaces"/>
    <n v="24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000"/>
    <n v="610"/>
    <x v="2"/>
    <s v="US"/>
    <s v="USD"/>
    <n v="1443561159"/>
    <n v="1440969159"/>
    <b v="0"/>
    <n v="9"/>
    <b v="0"/>
    <s v="theater/spaces"/>
    <n v="31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"/>
    <n v="50"/>
    <x v="2"/>
    <s v="IT"/>
    <s v="EUR"/>
    <n v="1439827559"/>
    <n v="1434643559"/>
    <b v="0"/>
    <n v="3"/>
    <b v="0"/>
    <s v="theater/spaces"/>
    <n v="3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125"/>
    <x v="2"/>
    <s v="US"/>
    <s v="USD"/>
    <n v="1482294990"/>
    <n v="1477107390"/>
    <b v="0"/>
    <n v="2"/>
    <b v="0"/>
    <s v="theater/spaces"/>
    <n v="6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2000"/>
    <n v="126"/>
    <x v="2"/>
    <s v="US"/>
    <s v="USD"/>
    <n v="1420724460"/>
    <n v="1418046247"/>
    <b v="0"/>
    <n v="3"/>
    <b v="0"/>
    <s v="theater/spaces"/>
    <n v="6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000"/>
    <n v="5854"/>
    <x v="2"/>
    <s v="US"/>
    <s v="USD"/>
    <n v="1468029540"/>
    <n v="1465304483"/>
    <b v="0"/>
    <n v="45"/>
    <b v="0"/>
    <s v="theater/spaces"/>
    <n v="29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000"/>
    <n v="11432"/>
    <x v="2"/>
    <s v="US"/>
    <s v="USD"/>
    <n v="1430505545"/>
    <n v="1425325145"/>
    <b v="0"/>
    <n v="9"/>
    <b v="0"/>
    <s v="theater/spaces"/>
    <n v="572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2000"/>
    <n v="796"/>
    <x v="2"/>
    <s v="US"/>
    <s v="USD"/>
    <n v="1471214743"/>
    <n v="1468622743"/>
    <b v="0"/>
    <n v="9"/>
    <b v="0"/>
    <s v="theater/spaces"/>
    <n v="40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2000"/>
    <n v="1183.19"/>
    <x v="2"/>
    <s v="US"/>
    <s v="USD"/>
    <n v="1444946400"/>
    <n v="1441723912"/>
    <b v="0"/>
    <n v="21"/>
    <b v="0"/>
    <s v="theater/spaces"/>
    <n v="59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2000"/>
    <n v="910"/>
    <x v="2"/>
    <s v="CA"/>
    <s v="CAD"/>
    <n v="1401595140"/>
    <n v="1398980941"/>
    <b v="0"/>
    <n v="17"/>
    <b v="0"/>
    <s v="theater/spaces"/>
    <n v="46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2000"/>
    <n v="25"/>
    <x v="2"/>
    <s v="US"/>
    <s v="USD"/>
    <n v="1442775956"/>
    <n v="1437591956"/>
    <b v="0"/>
    <n v="1"/>
    <b v="0"/>
    <s v="theater/spaces"/>
    <n v="1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2000"/>
    <n v="50"/>
    <x v="2"/>
    <s v="US"/>
    <s v="USD"/>
    <n v="1470011780"/>
    <n v="1464827780"/>
    <b v="0"/>
    <n v="1"/>
    <b v="0"/>
    <s v="theater/spaces"/>
    <n v="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"/>
    <n v="795"/>
    <x v="2"/>
    <s v="US"/>
    <s v="USD"/>
    <n v="1432151326"/>
    <n v="1429559326"/>
    <b v="0"/>
    <n v="14"/>
    <b v="0"/>
    <s v="theater/spaces"/>
    <n v="40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2000"/>
    <n v="1715"/>
    <x v="2"/>
    <s v="GB"/>
    <s v="GBP"/>
    <n v="1475848800"/>
    <n v="1474027501"/>
    <b v="0"/>
    <n v="42"/>
    <b v="0"/>
    <s v="theater/spaces"/>
    <n v="86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2000"/>
    <n v="1758"/>
    <x v="2"/>
    <s v="US"/>
    <s v="USD"/>
    <n v="1454890620"/>
    <n v="1450724449"/>
    <b v="0"/>
    <n v="27"/>
    <b v="0"/>
    <s v="theater/spaces"/>
    <n v="88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2000"/>
    <n v="1827"/>
    <x v="2"/>
    <s v="US"/>
    <s v="USD"/>
    <n v="1413816975"/>
    <n v="1411224975"/>
    <b v="0"/>
    <n v="13"/>
    <b v="0"/>
    <s v="theater/spaces"/>
    <n v="91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000"/>
    <n v="300"/>
    <x v="2"/>
    <s v="FR"/>
    <s v="EUR"/>
    <n v="1437033360"/>
    <n v="1434445937"/>
    <b v="0"/>
    <n v="12"/>
    <b v="0"/>
    <s v="theater/spaces"/>
    <n v="15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2000"/>
    <n v="6258"/>
    <x v="2"/>
    <s v="GB"/>
    <s v="GBP"/>
    <n v="1471939818"/>
    <n v="1467619818"/>
    <b v="0"/>
    <n v="90"/>
    <b v="0"/>
    <s v="theater/spaces"/>
    <n v="313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2000"/>
    <n v="11"/>
    <x v="2"/>
    <s v="US"/>
    <s v="USD"/>
    <n v="1434080706"/>
    <n v="1428896706"/>
    <b v="0"/>
    <n v="2"/>
    <b v="0"/>
    <s v="theater/spaces"/>
    <n v="1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2000"/>
    <n v="1185"/>
    <x v="2"/>
    <s v="AU"/>
    <s v="AUD"/>
    <n v="1422928800"/>
    <n v="1420235311"/>
    <b v="0"/>
    <n v="5"/>
    <b v="0"/>
    <s v="theater/spaces"/>
    <n v="59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2000"/>
    <n v="2476"/>
    <x v="2"/>
    <s v="US"/>
    <s v="USD"/>
    <n v="1413694800"/>
    <n v="1408986916"/>
    <b v="0"/>
    <n v="31"/>
    <b v="0"/>
    <s v="theater/spaces"/>
    <n v="124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2000"/>
    <n v="41"/>
    <x v="2"/>
    <s v="GB"/>
    <s v="GBP"/>
    <n v="1442440800"/>
    <n v="1440497876"/>
    <b v="0"/>
    <n v="4"/>
    <b v="0"/>
    <s v="theater/spaces"/>
    <n v="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2000"/>
    <n v="7905"/>
    <x v="2"/>
    <s v="US"/>
    <s v="USD"/>
    <n v="1431372751"/>
    <n v="1430767951"/>
    <b v="0"/>
    <n v="29"/>
    <b v="0"/>
    <s v="theater/spaces"/>
    <n v="395"/>
    <n v="272.58999999999997"/>
    <x v="1"/>
    <s v="spaces"/>
    <x v="3107"/>
    <d v="2015-05-11T19:32:31"/>
  </r>
  <r>
    <n v="3108"/>
    <s v="Funding a home for our Children's Theater"/>
    <s v="We need a permanent home for the theater!"/>
    <n v="2000"/>
    <n v="26"/>
    <x v="2"/>
    <s v="US"/>
    <s v="USD"/>
    <n v="1430234394"/>
    <n v="1425053994"/>
    <b v="0"/>
    <n v="2"/>
    <b v="0"/>
    <s v="theater/spaces"/>
    <n v="1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000"/>
    <n v="6633"/>
    <x v="2"/>
    <s v="US"/>
    <s v="USD"/>
    <n v="1409194810"/>
    <n v="1406170810"/>
    <b v="0"/>
    <n v="114"/>
    <b v="0"/>
    <s v="theater/spaces"/>
    <n v="332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000"/>
    <n v="10"/>
    <x v="2"/>
    <s v="US"/>
    <s v="USD"/>
    <n v="1487465119"/>
    <n v="1484009119"/>
    <b v="0"/>
    <n v="1"/>
    <b v="0"/>
    <s v="theater/spaces"/>
    <n v="1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"/>
    <n v="5328"/>
    <x v="2"/>
    <s v="US"/>
    <s v="USD"/>
    <n v="1412432220"/>
    <n v="1409753820"/>
    <b v="0"/>
    <n v="76"/>
    <b v="0"/>
    <s v="theater/spaces"/>
    <n v="266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2000"/>
    <n v="521"/>
    <x v="2"/>
    <s v="US"/>
    <s v="USD"/>
    <n v="1477968934"/>
    <n v="1472784934"/>
    <b v="0"/>
    <n v="9"/>
    <b v="0"/>
    <s v="theater/spaces"/>
    <n v="26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2000"/>
    <n v="4635"/>
    <x v="2"/>
    <s v="US"/>
    <s v="USD"/>
    <n v="1429291982"/>
    <n v="1426699982"/>
    <b v="0"/>
    <n v="37"/>
    <b v="0"/>
    <s v="theater/spaces"/>
    <n v="232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2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2000"/>
    <n v="300"/>
    <x v="2"/>
    <s v="SE"/>
    <s v="SEK"/>
    <n v="1465123427"/>
    <n v="1462531427"/>
    <b v="0"/>
    <n v="1"/>
    <b v="0"/>
    <s v="theater/spaces"/>
    <n v="15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2000"/>
    <n v="430"/>
    <x v="2"/>
    <s v="US"/>
    <s v="USD"/>
    <n v="1427890925"/>
    <n v="1426681325"/>
    <b v="0"/>
    <n v="10"/>
    <b v="0"/>
    <s v="theater/spaces"/>
    <n v="22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2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2000"/>
    <n v="1550"/>
    <x v="2"/>
    <s v="SE"/>
    <s v="SEK"/>
    <n v="1467473723"/>
    <n v="1465832123"/>
    <b v="0"/>
    <n v="2"/>
    <b v="0"/>
    <s v="theater/spaces"/>
    <n v="78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2000"/>
    <n v="128"/>
    <x v="2"/>
    <s v="NL"/>
    <s v="EUR"/>
    <n v="1462484196"/>
    <n v="1457303796"/>
    <b v="0"/>
    <n v="10"/>
    <b v="0"/>
    <s v="theater/spaces"/>
    <n v="6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20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2000"/>
    <n v="116"/>
    <x v="1"/>
    <s v="US"/>
    <s v="USD"/>
    <n v="1478733732"/>
    <n v="1478298132"/>
    <b v="0"/>
    <n v="2"/>
    <b v="0"/>
    <s v="theater/spaces"/>
    <n v="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2000"/>
    <n v="85192"/>
    <x v="1"/>
    <s v="US"/>
    <s v="USD"/>
    <n v="1468108198"/>
    <n v="1465516198"/>
    <b v="0"/>
    <n v="348"/>
    <b v="0"/>
    <s v="theater/spaces"/>
    <n v="4260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2000"/>
    <n v="26"/>
    <x v="1"/>
    <s v="US"/>
    <s v="USD"/>
    <n v="1422902601"/>
    <n v="1417718601"/>
    <b v="0"/>
    <n v="4"/>
    <b v="0"/>
    <s v="theater/spaces"/>
    <n v="1"/>
    <n v="6.5"/>
    <x v="1"/>
    <s v="spaces"/>
    <x v="3124"/>
    <d v="2015-02-02T18:43:21"/>
  </r>
  <r>
    <n v="3125"/>
    <s v="N/A (Canceled)"/>
    <s v="N/A"/>
    <n v="2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000"/>
    <n v="1040"/>
    <x v="1"/>
    <s v="US"/>
    <s v="USD"/>
    <n v="1459121162"/>
    <n v="1456532762"/>
    <b v="0"/>
    <n v="17"/>
    <b v="0"/>
    <s v="theater/spaces"/>
    <n v="52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2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2000"/>
    <n v="16291"/>
    <x v="3"/>
    <s v="US"/>
    <s v="USD"/>
    <n v="1489690141"/>
    <n v="1487101741"/>
    <b v="0"/>
    <n v="117"/>
    <b v="0"/>
    <s v="theater/plays"/>
    <n v="815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200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2000"/>
    <n v="375"/>
    <x v="3"/>
    <s v="US"/>
    <s v="USD"/>
    <n v="1492145940"/>
    <n v="1489504916"/>
    <b v="0"/>
    <n v="4"/>
    <b v="0"/>
    <s v="theater/plays"/>
    <n v="19"/>
    <n v="93.75"/>
    <x v="1"/>
    <s v="plays"/>
    <x v="3130"/>
    <d v="2017-04-14T04:59:00"/>
  </r>
  <r>
    <n v="3131"/>
    <s v="SNAKE EYES"/>
    <s v="A Staged Reading of &quot;Snake Eyes,&quot; a new play by Alex Rafala"/>
    <n v="2000"/>
    <n v="645"/>
    <x v="3"/>
    <s v="US"/>
    <s v="USD"/>
    <n v="1491656045"/>
    <n v="1489067645"/>
    <b v="0"/>
    <n v="12"/>
    <b v="0"/>
    <s v="theater/plays"/>
    <n v="32"/>
    <n v="53.75"/>
    <x v="1"/>
    <s v="plays"/>
    <x v="3131"/>
    <d v="2017-04-08T12:54:05"/>
  </r>
  <r>
    <n v="3132"/>
    <s v="A Bite of a Snake Play"/>
    <s v="Smells Like Money, Drips Like Honey, Taste Like Mocha, Better Run AWAY"/>
    <n v="2000"/>
    <n v="10"/>
    <x v="3"/>
    <s v="US"/>
    <s v="USD"/>
    <n v="1492759460"/>
    <n v="1487579060"/>
    <b v="0"/>
    <n v="1"/>
    <b v="0"/>
    <s v="theater/plays"/>
    <n v="1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2000"/>
    <n v="540"/>
    <x v="3"/>
    <s v="GB"/>
    <s v="GBP"/>
    <n v="1490358834"/>
    <n v="1487770434"/>
    <b v="0"/>
    <n v="16"/>
    <b v="0"/>
    <s v="theater/plays"/>
    <n v="27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2000"/>
    <n v="225"/>
    <x v="3"/>
    <s v="GB"/>
    <s v="GBP"/>
    <n v="1490631419"/>
    <n v="1488820619"/>
    <b v="0"/>
    <n v="12"/>
    <b v="0"/>
    <s v="theater/plays"/>
    <n v="1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2000"/>
    <n v="162"/>
    <x v="3"/>
    <s v="US"/>
    <s v="USD"/>
    <n v="1491277121"/>
    <n v="1489376321"/>
    <b v="0"/>
    <n v="7"/>
    <b v="0"/>
    <s v="theater/plays"/>
    <n v="8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2000"/>
    <n v="639"/>
    <x v="3"/>
    <s v="GB"/>
    <s v="GBP"/>
    <n v="1491001140"/>
    <n v="1487847954"/>
    <b v="0"/>
    <n v="22"/>
    <b v="0"/>
    <s v="theater/plays"/>
    <n v="32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20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2000"/>
    <n v="2700"/>
    <x v="3"/>
    <s v="MX"/>
    <s v="MXN"/>
    <n v="1490416380"/>
    <n v="1487485760"/>
    <b v="0"/>
    <n v="6"/>
    <b v="0"/>
    <s v="theater/plays"/>
    <n v="13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2000"/>
    <n v="96"/>
    <x v="3"/>
    <s v="FR"/>
    <s v="EUR"/>
    <n v="1491581703"/>
    <n v="1488993303"/>
    <b v="0"/>
    <n v="4"/>
    <b v="0"/>
    <s v="theater/plays"/>
    <n v="5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2000"/>
    <n v="258"/>
    <x v="3"/>
    <s v="NL"/>
    <s v="EUR"/>
    <n v="1492372800"/>
    <n v="1488823488"/>
    <b v="0"/>
    <n v="8"/>
    <b v="0"/>
    <s v="theater/plays"/>
    <n v="13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00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20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2000"/>
    <n v="7540"/>
    <x v="3"/>
    <s v="US"/>
    <s v="USD"/>
    <n v="1489903200"/>
    <n v="1488459307"/>
    <b v="0"/>
    <n v="30"/>
    <b v="0"/>
    <s v="theater/plays"/>
    <n v="377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2000"/>
    <n v="5250"/>
    <x v="3"/>
    <s v="MX"/>
    <s v="MXN"/>
    <n v="1492356166"/>
    <n v="1488471766"/>
    <b v="0"/>
    <n v="12"/>
    <b v="0"/>
    <s v="theater/plays"/>
    <n v="263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"/>
    <n v="23505"/>
    <x v="0"/>
    <s v="US"/>
    <s v="USD"/>
    <n v="1415319355"/>
    <n v="1411859755"/>
    <b v="1"/>
    <n v="213"/>
    <b v="1"/>
    <s v="theater/plays"/>
    <n v="1175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2000"/>
    <n v="2361"/>
    <x v="0"/>
    <s v="US"/>
    <s v="USD"/>
    <n v="1412136000"/>
    <n v="1410278284"/>
    <b v="1"/>
    <n v="57"/>
    <b v="1"/>
    <s v="theater/plays"/>
    <n v="118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2000"/>
    <n v="1300"/>
    <x v="0"/>
    <s v="US"/>
    <s v="USD"/>
    <n v="1354845600"/>
    <n v="1352766300"/>
    <b v="1"/>
    <n v="25"/>
    <b v="1"/>
    <s v="theater/plays"/>
    <n v="65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2000"/>
    <n v="3535"/>
    <x v="0"/>
    <s v="US"/>
    <s v="USD"/>
    <n v="1295928000"/>
    <n v="1288160403"/>
    <b v="1"/>
    <n v="104"/>
    <b v="1"/>
    <s v="theater/plays"/>
    <n v="177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2000"/>
    <n v="3514"/>
    <x v="0"/>
    <s v="US"/>
    <s v="USD"/>
    <n v="1410379774"/>
    <n v="1407787774"/>
    <b v="1"/>
    <n v="34"/>
    <b v="1"/>
    <s v="theater/plays"/>
    <n v="176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000"/>
    <n v="2331"/>
    <x v="0"/>
    <s v="GB"/>
    <s v="GBP"/>
    <n v="1383425367"/>
    <n v="1380833367"/>
    <b v="1"/>
    <n v="67"/>
    <b v="1"/>
    <s v="theater/plays"/>
    <n v="117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2000"/>
    <n v="10067.5"/>
    <x v="0"/>
    <s v="US"/>
    <s v="USD"/>
    <n v="1304225940"/>
    <n v="1301542937"/>
    <b v="1"/>
    <n v="241"/>
    <b v="1"/>
    <s v="theater/plays"/>
    <n v="503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2000"/>
    <n v="7905"/>
    <x v="0"/>
    <s v="US"/>
    <s v="USD"/>
    <n v="1333310458"/>
    <n v="1330722058"/>
    <b v="1"/>
    <n v="123"/>
    <b v="1"/>
    <s v="theater/plays"/>
    <n v="395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2000"/>
    <n v="9425.23"/>
    <x v="0"/>
    <s v="GB"/>
    <s v="GBP"/>
    <n v="1356004725"/>
    <n v="1353412725"/>
    <b v="1"/>
    <n v="302"/>
    <b v="1"/>
    <s v="theater/plays"/>
    <n v="471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2000"/>
    <n v="5600"/>
    <x v="0"/>
    <s v="US"/>
    <s v="USD"/>
    <n v="1338591144"/>
    <n v="1335567144"/>
    <b v="1"/>
    <n v="89"/>
    <b v="1"/>
    <s v="theater/plays"/>
    <n v="280"/>
    <n v="62.92"/>
    <x v="1"/>
    <s v="plays"/>
    <x v="3156"/>
    <d v="2012-06-01T22:52:24"/>
  </r>
  <r>
    <n v="3157"/>
    <s v="Summer FourPlay"/>
    <s v="Four Directors.  Four One Acts.  Four Genres.  For You."/>
    <n v="2000"/>
    <n v="4040"/>
    <x v="0"/>
    <s v="US"/>
    <s v="USD"/>
    <n v="1405746000"/>
    <n v="1404932105"/>
    <b v="1"/>
    <n v="41"/>
    <b v="1"/>
    <s v="theater/plays"/>
    <n v="202"/>
    <n v="98.54"/>
    <x v="1"/>
    <s v="plays"/>
    <x v="3157"/>
    <d v="2014-07-19T05:00:00"/>
  </r>
  <r>
    <n v="3158"/>
    <s v="Nursery Crimes"/>
    <s v="A 40s crime-noir play using nursery rhyme characters."/>
    <n v="2000"/>
    <n v="5700"/>
    <x v="0"/>
    <s v="US"/>
    <s v="USD"/>
    <n v="1374523752"/>
    <n v="1371931752"/>
    <b v="1"/>
    <n v="69"/>
    <b v="1"/>
    <s v="theater/plays"/>
    <n v="285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2000"/>
    <n v="2002.22"/>
    <x v="0"/>
    <s v="US"/>
    <s v="USD"/>
    <n v="1326927600"/>
    <n v="1323221761"/>
    <b v="1"/>
    <n v="52"/>
    <b v="1"/>
    <s v="theater/plays"/>
    <n v="100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2000"/>
    <n v="4569"/>
    <x v="0"/>
    <s v="US"/>
    <s v="USD"/>
    <n v="1407905940"/>
    <n v="1405923687"/>
    <b v="1"/>
    <n v="57"/>
    <b v="1"/>
    <s v="theater/plays"/>
    <n v="228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2000"/>
    <n v="5086"/>
    <x v="0"/>
    <s v="US"/>
    <s v="USD"/>
    <n v="1404698400"/>
    <n v="1402331262"/>
    <b v="1"/>
    <n v="63"/>
    <b v="1"/>
    <s v="theater/plays"/>
    <n v="254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2000"/>
    <n v="14450"/>
    <x v="0"/>
    <s v="US"/>
    <s v="USD"/>
    <n v="1402855525"/>
    <n v="1400263525"/>
    <b v="1"/>
    <n v="72"/>
    <b v="1"/>
    <s v="theater/plays"/>
    <n v="723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000"/>
    <n v="2669"/>
    <x v="0"/>
    <s v="US"/>
    <s v="USD"/>
    <n v="1402341615"/>
    <n v="1399490415"/>
    <b v="1"/>
    <n v="71"/>
    <b v="1"/>
    <s v="theater/plays"/>
    <n v="133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2000"/>
    <n v="1220"/>
    <x v="0"/>
    <s v="US"/>
    <s v="USD"/>
    <n v="1304395140"/>
    <n v="1302493760"/>
    <b v="1"/>
    <n v="21"/>
    <b v="1"/>
    <s v="theater/plays"/>
    <n v="61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2000"/>
    <n v="56079.83"/>
    <x v="0"/>
    <s v="US"/>
    <s v="USD"/>
    <n v="1416988740"/>
    <n v="1414514153"/>
    <b v="1"/>
    <n v="930"/>
    <b v="1"/>
    <s v="theater/plays"/>
    <n v="2804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2000"/>
    <n v="3485"/>
    <x v="0"/>
    <s v="US"/>
    <s v="USD"/>
    <n v="1406952781"/>
    <n v="1405743181"/>
    <b v="1"/>
    <n v="55"/>
    <b v="1"/>
    <s v="theater/plays"/>
    <n v="174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000"/>
    <n v="3105"/>
    <x v="0"/>
    <s v="US"/>
    <s v="USD"/>
    <n v="1402696800"/>
    <n v="1399948353"/>
    <b v="1"/>
    <n v="61"/>
    <b v="1"/>
    <s v="theater/plays"/>
    <n v="155"/>
    <n v="50.9"/>
    <x v="1"/>
    <s v="plays"/>
    <x v="3168"/>
    <d v="2014-06-13T22:00:00"/>
  </r>
  <r>
    <n v="3169"/>
    <s v="The Window"/>
    <s v="We're bringing The Window to the Cherry Lane Theater in January 2014."/>
    <n v="2000"/>
    <n v="8241"/>
    <x v="0"/>
    <s v="US"/>
    <s v="USD"/>
    <n v="1386910740"/>
    <n v="1384364561"/>
    <b v="1"/>
    <n v="82"/>
    <b v="1"/>
    <s v="theater/plays"/>
    <n v="412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2000"/>
    <n v="7617"/>
    <x v="0"/>
    <s v="GB"/>
    <s v="GBP"/>
    <n v="1462545358"/>
    <n v="1459953358"/>
    <b v="1"/>
    <n v="117"/>
    <b v="1"/>
    <s v="theater/plays"/>
    <n v="38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2000"/>
    <n v="10300"/>
    <x v="0"/>
    <s v="US"/>
    <s v="USD"/>
    <n v="1411765492"/>
    <n v="1409173492"/>
    <b v="1"/>
    <n v="74"/>
    <b v="1"/>
    <s v="theater/plays"/>
    <n v="515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2000"/>
    <n v="3034"/>
    <x v="0"/>
    <s v="US"/>
    <s v="USD"/>
    <n v="1408999508"/>
    <n v="1407789908"/>
    <b v="1"/>
    <n v="23"/>
    <b v="1"/>
    <s v="theater/plays"/>
    <n v="152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2000"/>
    <n v="5478"/>
    <x v="0"/>
    <s v="US"/>
    <s v="USD"/>
    <n v="1297977427"/>
    <n v="1292793427"/>
    <b v="1"/>
    <n v="60"/>
    <b v="1"/>
    <s v="theater/plays"/>
    <n v="274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2000"/>
    <n v="2182"/>
    <x v="0"/>
    <s v="US"/>
    <s v="USD"/>
    <n v="1376838000"/>
    <n v="1374531631"/>
    <b v="1"/>
    <n v="55"/>
    <b v="1"/>
    <s v="theater/plays"/>
    <n v="10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000"/>
    <n v="2935"/>
    <x v="0"/>
    <s v="US"/>
    <s v="USD"/>
    <n v="1403366409"/>
    <n v="1400774409"/>
    <b v="1"/>
    <n v="51"/>
    <b v="1"/>
    <s v="theater/plays"/>
    <n v="14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2000"/>
    <n v="2576"/>
    <x v="0"/>
    <s v="GB"/>
    <s v="GBP"/>
    <n v="1405521075"/>
    <n v="1402929075"/>
    <b v="1"/>
    <n v="78"/>
    <b v="1"/>
    <s v="theater/plays"/>
    <n v="129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2000"/>
    <n v="4794.82"/>
    <x v="0"/>
    <s v="US"/>
    <s v="USD"/>
    <n v="1367859071"/>
    <n v="1365699071"/>
    <b v="1"/>
    <n v="62"/>
    <b v="1"/>
    <s v="theater/plays"/>
    <n v="240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2000"/>
    <n v="1437"/>
    <x v="0"/>
    <s v="GB"/>
    <s v="GBP"/>
    <n v="1403258049"/>
    <n v="1400666049"/>
    <b v="1"/>
    <n v="45"/>
    <b v="1"/>
    <s v="theater/plays"/>
    <n v="72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2000"/>
    <n v="545"/>
    <x v="0"/>
    <s v="GB"/>
    <s v="GBP"/>
    <n v="1402848000"/>
    <n v="1400570787"/>
    <b v="1"/>
    <n v="15"/>
    <b v="1"/>
    <s v="theater/plays"/>
    <n v="27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2000"/>
    <n v="7062"/>
    <x v="0"/>
    <s v="US"/>
    <s v="USD"/>
    <n v="1328029200"/>
    <n v="1323211621"/>
    <b v="1"/>
    <n v="151"/>
    <b v="1"/>
    <s v="theater/plays"/>
    <n v="353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000"/>
    <n v="2725"/>
    <x v="0"/>
    <s v="US"/>
    <s v="USD"/>
    <n v="1377284669"/>
    <n v="1375729469"/>
    <b v="1"/>
    <n v="68"/>
    <b v="1"/>
    <s v="theater/plays"/>
    <n v="136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2000"/>
    <n v="4610"/>
    <x v="0"/>
    <s v="US"/>
    <s v="USD"/>
    <n v="1404258631"/>
    <n v="1401666631"/>
    <b v="1"/>
    <n v="46"/>
    <b v="1"/>
    <s v="theater/plays"/>
    <n v="231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999"/>
    <n v="1000"/>
    <x v="0"/>
    <s v="GB"/>
    <s v="GBP"/>
    <n v="1405553241"/>
    <n v="1404948441"/>
    <b v="1"/>
    <n v="24"/>
    <b v="1"/>
    <s v="theater/plays"/>
    <n v="5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1964.47"/>
    <n v="3270"/>
    <x v="0"/>
    <s v="GB"/>
    <s v="GBP"/>
    <n v="1410901200"/>
    <n v="1408313438"/>
    <b v="1"/>
    <n v="70"/>
    <b v="1"/>
    <s v="theater/plays"/>
    <n v="166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960"/>
    <n v="17444"/>
    <x v="0"/>
    <s v="US"/>
    <s v="USD"/>
    <n v="1407167973"/>
    <n v="1405439973"/>
    <b v="1"/>
    <n v="244"/>
    <b v="1"/>
    <s v="theater/plays"/>
    <n v="890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1930"/>
    <n v="130"/>
    <x v="2"/>
    <s v="GB"/>
    <s v="GBP"/>
    <n v="1433930302"/>
    <n v="1432115902"/>
    <b v="0"/>
    <n v="9"/>
    <b v="0"/>
    <s v="theater/musical"/>
    <n v="7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1900"/>
    <n v="6780"/>
    <x v="2"/>
    <s v="SE"/>
    <s v="SEK"/>
    <n v="1432455532"/>
    <n v="1429863532"/>
    <b v="0"/>
    <n v="19"/>
    <b v="0"/>
    <s v="theater/musical"/>
    <n v="357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19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1900"/>
    <n v="151"/>
    <x v="2"/>
    <s v="US"/>
    <s v="USD"/>
    <n v="1471370869"/>
    <n v="1466186869"/>
    <b v="0"/>
    <n v="4"/>
    <b v="0"/>
    <s v="theater/musical"/>
    <n v="8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897"/>
    <n v="102"/>
    <x v="2"/>
    <s v="GB"/>
    <s v="GBP"/>
    <n v="1425160800"/>
    <n v="1421274859"/>
    <b v="0"/>
    <n v="8"/>
    <b v="0"/>
    <s v="theater/musical"/>
    <n v="5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1850"/>
    <n v="587"/>
    <x v="2"/>
    <s v="GB"/>
    <s v="GBP"/>
    <n v="1424474056"/>
    <n v="1420586056"/>
    <b v="0"/>
    <n v="24"/>
    <b v="0"/>
    <s v="theater/musical"/>
    <n v="3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8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1800"/>
    <n v="2070"/>
    <x v="2"/>
    <s v="US"/>
    <s v="USD"/>
    <n v="1423750542"/>
    <n v="1421158542"/>
    <b v="0"/>
    <n v="39"/>
    <b v="0"/>
    <s v="theater/musical"/>
    <n v="115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1800"/>
    <n v="1800"/>
    <x v="2"/>
    <s v="US"/>
    <s v="USD"/>
    <n v="1438437600"/>
    <n v="1433254875"/>
    <b v="0"/>
    <n v="6"/>
    <b v="0"/>
    <s v="theater/musical"/>
    <n v="10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800"/>
    <n v="1145"/>
    <x v="2"/>
    <s v="NO"/>
    <s v="NOK"/>
    <n v="1423050618"/>
    <n v="1420458618"/>
    <b v="0"/>
    <n v="4"/>
    <b v="0"/>
    <s v="theater/musical"/>
    <n v="64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1800"/>
    <n v="110"/>
    <x v="2"/>
    <s v="DK"/>
    <s v="DKK"/>
    <n v="1424081477"/>
    <n v="1420798277"/>
    <b v="0"/>
    <n v="3"/>
    <b v="0"/>
    <s v="theater/musical"/>
    <n v="6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1800"/>
    <n v="2608"/>
    <x v="2"/>
    <s v="US"/>
    <s v="USD"/>
    <n v="1410037200"/>
    <n v="1407435418"/>
    <b v="0"/>
    <n v="53"/>
    <b v="0"/>
    <s v="theater/musical"/>
    <n v="145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18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18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1800"/>
    <n v="2726"/>
    <x v="2"/>
    <s v="US"/>
    <s v="USD"/>
    <n v="1450072740"/>
    <n v="1445027346"/>
    <b v="0"/>
    <n v="25"/>
    <b v="0"/>
    <s v="theater/musical"/>
    <n v="151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800"/>
    <n v="250"/>
    <x v="2"/>
    <s v="US"/>
    <s v="USD"/>
    <n v="1443224622"/>
    <n v="1440632622"/>
    <b v="0"/>
    <n v="6"/>
    <b v="0"/>
    <s v="theater/musical"/>
    <n v="14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18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1800"/>
    <n v="273"/>
    <x v="2"/>
    <s v="GB"/>
    <s v="GBP"/>
    <n v="1430470772"/>
    <n v="1427878772"/>
    <b v="0"/>
    <n v="12"/>
    <b v="0"/>
    <s v="theater/musical"/>
    <n v="15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175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1750"/>
    <n v="2550"/>
    <x v="2"/>
    <s v="US"/>
    <s v="USD"/>
    <n v="1429767607"/>
    <n v="1424587207"/>
    <b v="0"/>
    <n v="36"/>
    <b v="0"/>
    <s v="theater/musical"/>
    <n v="1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1750"/>
    <n v="5175"/>
    <x v="0"/>
    <s v="US"/>
    <s v="USD"/>
    <n v="1406557877"/>
    <n v="1404743477"/>
    <b v="1"/>
    <n v="82"/>
    <b v="1"/>
    <s v="theater/plays"/>
    <n v="296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1750"/>
    <n v="11335.7"/>
    <x v="0"/>
    <s v="US"/>
    <s v="USD"/>
    <n v="1403305200"/>
    <n v="1400512658"/>
    <b v="1"/>
    <n v="226"/>
    <b v="1"/>
    <s v="theater/plays"/>
    <n v="648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1750"/>
    <n v="3773"/>
    <x v="0"/>
    <s v="US"/>
    <s v="USD"/>
    <n v="1338523140"/>
    <n v="1334442519"/>
    <b v="1"/>
    <n v="60"/>
    <b v="1"/>
    <s v="theater/plays"/>
    <n v="21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1750"/>
    <n v="27541"/>
    <x v="0"/>
    <s v="US"/>
    <s v="USD"/>
    <n v="1408068000"/>
    <n v="1405346680"/>
    <b v="1"/>
    <n v="322"/>
    <b v="1"/>
    <s v="theater/plays"/>
    <n v="1574"/>
    <n v="85.53"/>
    <x v="1"/>
    <s v="plays"/>
    <x v="3211"/>
    <d v="2014-08-15T02:00:00"/>
  </r>
  <r>
    <n v="3212"/>
    <s v="Campo Maldito"/>
    <s v="Help us bring our production of Campo Maldito to New York AND San Francisco!"/>
    <n v="1750"/>
    <n v="5050"/>
    <x v="0"/>
    <s v="US"/>
    <s v="USD"/>
    <n v="1407524751"/>
    <n v="1404932751"/>
    <b v="1"/>
    <n v="94"/>
    <b v="1"/>
    <s v="theater/plays"/>
    <n v="289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1750"/>
    <n v="6007"/>
    <x v="0"/>
    <s v="GB"/>
    <s v="GBP"/>
    <n v="1437934759"/>
    <n v="1434478759"/>
    <b v="1"/>
    <n v="47"/>
    <b v="1"/>
    <s v="theater/plays"/>
    <n v="343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700"/>
    <n v="12256"/>
    <x v="0"/>
    <s v="GB"/>
    <s v="GBP"/>
    <n v="1452038100"/>
    <n v="1448823673"/>
    <b v="1"/>
    <n v="115"/>
    <b v="1"/>
    <s v="theater/plays"/>
    <n v="721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1700"/>
    <n v="35123"/>
    <x v="0"/>
    <s v="US"/>
    <s v="USD"/>
    <n v="1441857540"/>
    <n v="1438617471"/>
    <b v="1"/>
    <n v="134"/>
    <b v="1"/>
    <s v="theater/plays"/>
    <n v="2066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1700"/>
    <n v="2001"/>
    <x v="0"/>
    <s v="GB"/>
    <s v="GBP"/>
    <n v="1436625000"/>
    <n v="1433934371"/>
    <b v="1"/>
    <n v="35"/>
    <b v="1"/>
    <s v="theater/plays"/>
    <n v="118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1700"/>
    <n v="5221"/>
    <x v="0"/>
    <s v="US"/>
    <s v="USD"/>
    <n v="1478264784"/>
    <n v="1475672784"/>
    <b v="1"/>
    <n v="104"/>
    <b v="1"/>
    <s v="theater/plays"/>
    <n v="307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700"/>
    <n v="12252"/>
    <x v="0"/>
    <s v="GB"/>
    <s v="GBP"/>
    <n v="1419984000"/>
    <n v="1417132986"/>
    <b v="1"/>
    <n v="184"/>
    <b v="1"/>
    <s v="theater/plays"/>
    <n v="721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1680"/>
    <n v="20022"/>
    <x v="0"/>
    <s v="US"/>
    <s v="USD"/>
    <n v="1427063747"/>
    <n v="1424043347"/>
    <b v="1"/>
    <n v="119"/>
    <b v="1"/>
    <s v="theater/plays"/>
    <n v="1192"/>
    <n v="168.25"/>
    <x v="1"/>
    <s v="plays"/>
    <x v="3219"/>
    <d v="2015-03-22T22:35:47"/>
  </r>
  <r>
    <n v="3220"/>
    <s v="Burners"/>
    <s v="A sci-fi thriller for the stage opening March 10 in Los Angeles."/>
    <n v="1650"/>
    <n v="15126"/>
    <x v="0"/>
    <s v="US"/>
    <s v="USD"/>
    <n v="1489352400"/>
    <n v="1486411204"/>
    <b v="1"/>
    <n v="59"/>
    <b v="1"/>
    <s v="theater/plays"/>
    <n v="917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1650"/>
    <n v="4137"/>
    <x v="0"/>
    <s v="GB"/>
    <s v="GBP"/>
    <n v="1436114603"/>
    <n v="1433090603"/>
    <b v="1"/>
    <n v="113"/>
    <b v="1"/>
    <s v="theater/plays"/>
    <n v="251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1650"/>
    <n v="3120"/>
    <x v="0"/>
    <s v="US"/>
    <s v="USD"/>
    <n v="1445722140"/>
    <n v="1443016697"/>
    <b v="1"/>
    <n v="84"/>
    <b v="1"/>
    <s v="theater/plays"/>
    <n v="189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1650"/>
    <n v="3395"/>
    <x v="0"/>
    <s v="US"/>
    <s v="USD"/>
    <n v="1440100976"/>
    <n v="1437508976"/>
    <b v="1"/>
    <n v="74"/>
    <b v="1"/>
    <s v="theater/plays"/>
    <n v="206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1600"/>
    <n v="30610"/>
    <x v="0"/>
    <s v="US"/>
    <s v="USD"/>
    <n v="1484024400"/>
    <n v="1479932713"/>
    <b v="1"/>
    <n v="216"/>
    <b v="1"/>
    <s v="theater/plays"/>
    <n v="1913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1600"/>
    <n v="2047"/>
    <x v="0"/>
    <s v="US"/>
    <s v="USD"/>
    <n v="1464987600"/>
    <n v="1463145938"/>
    <b v="1"/>
    <n v="39"/>
    <b v="1"/>
    <s v="theater/plays"/>
    <n v="128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600"/>
    <n v="1250"/>
    <x v="0"/>
    <s v="GB"/>
    <s v="GBP"/>
    <n v="1446213612"/>
    <n v="1443621612"/>
    <b v="1"/>
    <n v="21"/>
    <b v="1"/>
    <s v="theater/plays"/>
    <n v="78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600"/>
    <n v="1500"/>
    <x v="0"/>
    <s v="GB"/>
    <s v="GBP"/>
    <n v="1484687436"/>
    <n v="1482095436"/>
    <b v="0"/>
    <n v="30"/>
    <b v="1"/>
    <s v="theater/plays"/>
    <n v="94"/>
    <n v="50"/>
    <x v="1"/>
    <s v="plays"/>
    <x v="3227"/>
    <d v="2017-01-17T21:10:36"/>
  </r>
  <r>
    <n v="3228"/>
    <s v="Hear Me Roar: A Season of Powerful Women"/>
    <s v="A Season of Powerful Women. A Season of Defiance."/>
    <n v="1600"/>
    <n v="7164"/>
    <x v="0"/>
    <s v="US"/>
    <s v="USD"/>
    <n v="1450328340"/>
    <n v="1447606884"/>
    <b v="1"/>
    <n v="37"/>
    <b v="1"/>
    <s v="theater/plays"/>
    <n v="448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1600"/>
    <n v="21573"/>
    <x v="0"/>
    <s v="US"/>
    <s v="USD"/>
    <n v="1416470398"/>
    <n v="1413874798"/>
    <b v="1"/>
    <n v="202"/>
    <b v="1"/>
    <s v="theater/plays"/>
    <n v="134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1600"/>
    <n v="2857"/>
    <x v="0"/>
    <s v="US"/>
    <s v="USD"/>
    <n v="1412135940"/>
    <n v="1410840126"/>
    <b v="1"/>
    <n v="37"/>
    <b v="1"/>
    <s v="theater/plays"/>
    <n v="179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570.79"/>
    <n v="1610"/>
    <x v="0"/>
    <s v="US"/>
    <s v="USD"/>
    <n v="1460846347"/>
    <n v="1458254347"/>
    <b v="0"/>
    <n v="28"/>
    <b v="1"/>
    <s v="theater/plays"/>
    <n v="102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570"/>
    <n v="1312"/>
    <x v="0"/>
    <s v="US"/>
    <s v="USD"/>
    <n v="1462334340"/>
    <n v="1459711917"/>
    <b v="1"/>
    <n v="26"/>
    <b v="1"/>
    <s v="theater/plays"/>
    <n v="84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1551"/>
    <n v="5940"/>
    <x v="0"/>
    <s v="US"/>
    <s v="USD"/>
    <n v="1488482355"/>
    <n v="1485890355"/>
    <b v="0"/>
    <n v="61"/>
    <b v="1"/>
    <s v="theater/plays"/>
    <n v="383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1550"/>
    <n v="4015.71"/>
    <x v="0"/>
    <s v="GB"/>
    <s v="GBP"/>
    <n v="1485991860"/>
    <n v="1483124208"/>
    <b v="0"/>
    <n v="115"/>
    <b v="1"/>
    <s v="theater/plays"/>
    <n v="259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"/>
    <n v="15481"/>
    <x v="0"/>
    <s v="US"/>
    <s v="USD"/>
    <n v="1467361251"/>
    <n v="1464769251"/>
    <b v="1"/>
    <n v="181"/>
    <b v="1"/>
    <s v="theater/plays"/>
    <n v="1032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1500"/>
    <n v="20120"/>
    <x v="0"/>
    <s v="US"/>
    <s v="USD"/>
    <n v="1482962433"/>
    <n v="1480370433"/>
    <b v="0"/>
    <n v="110"/>
    <b v="1"/>
    <s v="theater/plays"/>
    <n v="134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1500"/>
    <n v="35275.64"/>
    <x v="0"/>
    <s v="US"/>
    <s v="USD"/>
    <n v="1443499140"/>
    <n v="1441452184"/>
    <b v="1"/>
    <n v="269"/>
    <b v="1"/>
    <s v="theater/plays"/>
    <n v="2352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1500"/>
    <n v="3145"/>
    <x v="0"/>
    <s v="GB"/>
    <s v="GBP"/>
    <n v="1435752898"/>
    <n v="1433160898"/>
    <b v="1"/>
    <n v="79"/>
    <b v="1"/>
    <s v="theater/plays"/>
    <n v="210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1500"/>
    <n v="6208.98"/>
    <x v="0"/>
    <s v="GB"/>
    <s v="GBP"/>
    <n v="1445817540"/>
    <n v="1443665293"/>
    <b v="1"/>
    <n v="104"/>
    <b v="1"/>
    <s v="theater/plays"/>
    <n v="414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1500"/>
    <n v="3017"/>
    <x v="0"/>
    <s v="GB"/>
    <s v="GBP"/>
    <n v="1487286000"/>
    <n v="1484843948"/>
    <b v="0"/>
    <n v="34"/>
    <b v="1"/>
    <s v="theater/plays"/>
    <n v="2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1500"/>
    <n v="9801"/>
    <x v="0"/>
    <s v="US"/>
    <s v="USD"/>
    <n v="1413269940"/>
    <n v="1410421670"/>
    <b v="1"/>
    <n v="167"/>
    <b v="1"/>
    <s v="theater/plays"/>
    <n v="653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500"/>
    <n v="12730.42"/>
    <x v="0"/>
    <s v="US"/>
    <s v="USD"/>
    <n v="1411150092"/>
    <n v="1408558092"/>
    <b v="1"/>
    <n v="183"/>
    <b v="1"/>
    <s v="theater/plays"/>
    <n v="849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1500"/>
    <n v="8227"/>
    <x v="0"/>
    <s v="US"/>
    <s v="USD"/>
    <n v="1444348800"/>
    <n v="1442283562"/>
    <b v="1"/>
    <n v="71"/>
    <b v="1"/>
    <s v="theater/plays"/>
    <n v="548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500"/>
    <n v="1647"/>
    <x v="0"/>
    <s v="GB"/>
    <s v="GBP"/>
    <n v="1480613982"/>
    <n v="1478018382"/>
    <b v="0"/>
    <n v="69"/>
    <b v="1"/>
    <s v="theater/plays"/>
    <n v="110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1500"/>
    <n v="21904"/>
    <x v="0"/>
    <s v="US"/>
    <s v="USD"/>
    <n v="1434074400"/>
    <n v="1431354258"/>
    <b v="0"/>
    <n v="270"/>
    <b v="1"/>
    <s v="theater/plays"/>
    <n v="1460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500"/>
    <n v="11122"/>
    <x v="0"/>
    <s v="US"/>
    <s v="USD"/>
    <n v="1442030340"/>
    <n v="1439551200"/>
    <b v="1"/>
    <n v="193"/>
    <b v="1"/>
    <s v="theater/plays"/>
    <n v="74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1500"/>
    <n v="2646.5"/>
    <x v="0"/>
    <s v="GB"/>
    <s v="GBP"/>
    <n v="1436696712"/>
    <n v="1434104712"/>
    <b v="1"/>
    <n v="57"/>
    <b v="1"/>
    <s v="theater/plays"/>
    <n v="17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500"/>
    <n v="12095"/>
    <x v="0"/>
    <s v="US"/>
    <s v="USD"/>
    <n v="1428178757"/>
    <n v="1425590357"/>
    <b v="1"/>
    <n v="200"/>
    <b v="1"/>
    <s v="theater/plays"/>
    <n v="806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1500"/>
    <n v="5771"/>
    <x v="0"/>
    <s v="US"/>
    <s v="USD"/>
    <n v="1434822914"/>
    <n v="1432230914"/>
    <b v="1"/>
    <n v="88"/>
    <b v="1"/>
    <s v="theater/plays"/>
    <n v="38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1500"/>
    <n v="25388"/>
    <x v="0"/>
    <s v="US"/>
    <s v="USD"/>
    <n v="1415213324"/>
    <n v="1412617724"/>
    <b v="1"/>
    <n v="213"/>
    <b v="1"/>
    <s v="theater/plays"/>
    <n v="1693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1500"/>
    <n v="2876"/>
    <x v="0"/>
    <s v="GB"/>
    <s v="GBP"/>
    <n v="1473247240"/>
    <n v="1470655240"/>
    <b v="1"/>
    <n v="50"/>
    <b v="1"/>
    <s v="theater/plays"/>
    <n v="192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1500"/>
    <n v="20365"/>
    <x v="0"/>
    <s v="US"/>
    <s v="USD"/>
    <n v="1473306300"/>
    <n v="1471701028"/>
    <b v="1"/>
    <n v="115"/>
    <b v="1"/>
    <s v="theater/plays"/>
    <n v="1358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500"/>
    <n v="13163.5"/>
    <x v="0"/>
    <s v="GB"/>
    <s v="GBP"/>
    <n v="1427331809"/>
    <n v="1424743409"/>
    <b v="1"/>
    <n v="186"/>
    <b v="1"/>
    <s v="theater/plays"/>
    <n v="878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1500"/>
    <n v="525"/>
    <x v="0"/>
    <s v="GB"/>
    <s v="GBP"/>
    <n v="1412706375"/>
    <n v="1410114375"/>
    <b v="1"/>
    <n v="18"/>
    <b v="1"/>
    <s v="theater/plays"/>
    <n v="3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500"/>
    <n v="12806"/>
    <x v="0"/>
    <s v="US"/>
    <s v="USD"/>
    <n v="1433995140"/>
    <n v="1432129577"/>
    <b v="1"/>
    <n v="176"/>
    <b v="1"/>
    <s v="theater/plays"/>
    <n v="854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1500"/>
    <n v="2125.9899999999998"/>
    <x v="0"/>
    <s v="GB"/>
    <s v="GBP"/>
    <n v="1487769952"/>
    <n v="1485177952"/>
    <b v="0"/>
    <n v="41"/>
    <b v="1"/>
    <s v="theater/plays"/>
    <n v="142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1500"/>
    <n v="7365"/>
    <x v="0"/>
    <s v="US"/>
    <s v="USD"/>
    <n v="1420751861"/>
    <n v="1418159861"/>
    <b v="1"/>
    <n v="75"/>
    <b v="1"/>
    <s v="theater/plays"/>
    <n v="49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1500"/>
    <n v="24418.6"/>
    <x v="0"/>
    <s v="US"/>
    <s v="USD"/>
    <n v="1475294340"/>
    <n v="1472753745"/>
    <b v="1"/>
    <n v="97"/>
    <b v="1"/>
    <s v="theater/plays"/>
    <n v="1628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1500"/>
    <n v="5462"/>
    <x v="0"/>
    <s v="US"/>
    <s v="USD"/>
    <n v="1448903318"/>
    <n v="1445875718"/>
    <b v="1"/>
    <n v="73"/>
    <b v="1"/>
    <s v="theater/plays"/>
    <n v="364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1500"/>
    <n v="3315"/>
    <x v="0"/>
    <s v="US"/>
    <s v="USD"/>
    <n v="1437067476"/>
    <n v="1434475476"/>
    <b v="1"/>
    <n v="49"/>
    <b v="1"/>
    <s v="theater/plays"/>
    <n v="221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500"/>
    <n v="12571"/>
    <x v="0"/>
    <s v="US"/>
    <s v="USD"/>
    <n v="1419220800"/>
    <n v="1416555262"/>
    <b v="1"/>
    <n v="134"/>
    <b v="1"/>
    <s v="theater/plays"/>
    <n v="838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1500"/>
    <n v="2804.16"/>
    <x v="0"/>
    <s v="US"/>
    <s v="USD"/>
    <n v="1446238800"/>
    <n v="1444220588"/>
    <b v="1"/>
    <n v="68"/>
    <b v="1"/>
    <s v="theater/plays"/>
    <n v="187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1500"/>
    <n v="2575"/>
    <x v="0"/>
    <s v="US"/>
    <s v="USD"/>
    <n v="1422482400"/>
    <n v="1421089938"/>
    <b v="1"/>
    <n v="49"/>
    <b v="1"/>
    <s v="theater/plays"/>
    <n v="172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1500"/>
    <n v="4428"/>
    <x v="0"/>
    <s v="IE"/>
    <s v="EUR"/>
    <n v="1449162000"/>
    <n v="1446570315"/>
    <b v="1"/>
    <n v="63"/>
    <b v="1"/>
    <s v="theater/plays"/>
    <n v="295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1500"/>
    <n v="7877"/>
    <x v="0"/>
    <s v="US"/>
    <s v="USD"/>
    <n v="1434142800"/>
    <n v="1431435122"/>
    <b v="1"/>
    <n v="163"/>
    <b v="1"/>
    <s v="theater/plays"/>
    <n v="525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"/>
    <n v="15315"/>
    <x v="0"/>
    <s v="US"/>
    <s v="USD"/>
    <n v="1437156660"/>
    <n v="1434564660"/>
    <b v="1"/>
    <n v="288"/>
    <b v="1"/>
    <s v="theater/plays"/>
    <n v="1021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1500"/>
    <n v="2560"/>
    <x v="0"/>
    <s v="US"/>
    <s v="USD"/>
    <n v="1472074928"/>
    <n v="1470692528"/>
    <b v="1"/>
    <n v="42"/>
    <b v="1"/>
    <s v="theater/plays"/>
    <n v="171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1500"/>
    <n v="8120"/>
    <x v="0"/>
    <s v="GB"/>
    <s v="GBP"/>
    <n v="1434452400"/>
    <n v="1431509397"/>
    <b v="1"/>
    <n v="70"/>
    <b v="1"/>
    <s v="theater/plays"/>
    <n v="541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500"/>
    <n v="1830"/>
    <x v="0"/>
    <s v="GB"/>
    <s v="GBP"/>
    <n v="1436705265"/>
    <n v="1434113265"/>
    <b v="1"/>
    <n v="30"/>
    <b v="1"/>
    <s v="theater/plays"/>
    <n v="12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500"/>
    <n v="15443"/>
    <x v="0"/>
    <s v="US"/>
    <s v="USD"/>
    <n v="1446814809"/>
    <n v="1444219209"/>
    <b v="1"/>
    <n v="145"/>
    <b v="1"/>
    <s v="theater/plays"/>
    <n v="1030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1500"/>
    <n v="4296"/>
    <x v="0"/>
    <s v="US"/>
    <s v="USD"/>
    <n v="1473879600"/>
    <n v="1472498042"/>
    <b v="1"/>
    <n v="21"/>
    <b v="1"/>
    <s v="theater/plays"/>
    <n v="286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00"/>
    <n v="15705"/>
    <x v="0"/>
    <s v="US"/>
    <s v="USD"/>
    <n v="1458075600"/>
    <n v="1454259272"/>
    <b v="1"/>
    <n v="286"/>
    <b v="1"/>
    <s v="theater/plays"/>
    <n v="1047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500"/>
    <n v="1805"/>
    <x v="0"/>
    <s v="US"/>
    <s v="USD"/>
    <n v="1423456200"/>
    <n v="1421183271"/>
    <b v="1"/>
    <n v="12"/>
    <b v="1"/>
    <s v="theater/plays"/>
    <n v="12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1500"/>
    <n v="5258"/>
    <x v="0"/>
    <s v="CA"/>
    <s v="CAD"/>
    <n v="1459483140"/>
    <n v="1456526879"/>
    <b v="1"/>
    <n v="100"/>
    <b v="1"/>
    <s v="theater/plays"/>
    <n v="351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1500"/>
    <n v="5430"/>
    <x v="0"/>
    <s v="GB"/>
    <s v="GBP"/>
    <n v="1416331406"/>
    <n v="1413735806"/>
    <b v="1"/>
    <n v="100"/>
    <b v="1"/>
    <s v="theater/plays"/>
    <n v="362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1500"/>
    <n v="2585"/>
    <x v="0"/>
    <s v="GB"/>
    <s v="GBP"/>
    <n v="1433017303"/>
    <n v="1430425303"/>
    <b v="1"/>
    <n v="34"/>
    <b v="1"/>
    <s v="theater/plays"/>
    <n v="172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1500"/>
    <n v="6628"/>
    <x v="0"/>
    <s v="US"/>
    <s v="USD"/>
    <n v="1459474059"/>
    <n v="1456885659"/>
    <b v="0"/>
    <n v="63"/>
    <b v="1"/>
    <s v="theater/plays"/>
    <n v="442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1500"/>
    <n v="2060"/>
    <x v="0"/>
    <s v="US"/>
    <s v="USD"/>
    <n v="1433134800"/>
    <n v="1430158198"/>
    <b v="0"/>
    <n v="30"/>
    <b v="1"/>
    <s v="theater/plays"/>
    <n v="137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1500"/>
    <n v="6080"/>
    <x v="0"/>
    <s v="US"/>
    <s v="USD"/>
    <n v="1441153705"/>
    <n v="1438561705"/>
    <b v="0"/>
    <n v="47"/>
    <b v="1"/>
    <s v="theater/plays"/>
    <n v="405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1500"/>
    <n v="31820.5"/>
    <x v="0"/>
    <s v="US"/>
    <s v="USD"/>
    <n v="1461904788"/>
    <n v="1458103188"/>
    <b v="0"/>
    <n v="237"/>
    <b v="1"/>
    <s v="theater/plays"/>
    <n v="2121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1500"/>
    <n v="838"/>
    <x v="0"/>
    <s v="GB"/>
    <s v="GBP"/>
    <n v="1455138000"/>
    <n v="1452448298"/>
    <b v="0"/>
    <n v="47"/>
    <b v="1"/>
    <s v="theater/plays"/>
    <n v="56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1500"/>
    <n v="3048"/>
    <x v="0"/>
    <s v="US"/>
    <s v="USD"/>
    <n v="1454047140"/>
    <n v="1452546853"/>
    <b v="0"/>
    <n v="15"/>
    <b v="1"/>
    <s v="theater/plays"/>
    <n v="203"/>
    <n v="203.2"/>
    <x v="1"/>
    <s v="plays"/>
    <x v="3284"/>
    <d v="2016-01-29T05:59:00"/>
  </r>
  <r>
    <n v="3285"/>
    <s v="By Morning"/>
    <s v="A new play by Matthew Gasda"/>
    <n v="1500"/>
    <n v="5604"/>
    <x v="0"/>
    <s v="US"/>
    <s v="USD"/>
    <n v="1488258000"/>
    <n v="1485556626"/>
    <b v="0"/>
    <n v="81"/>
    <b v="1"/>
    <s v="theater/plays"/>
    <n v="374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"/>
    <n v="15265"/>
    <x v="0"/>
    <s v="US"/>
    <s v="USD"/>
    <n v="1471291782"/>
    <n v="1468699782"/>
    <b v="0"/>
    <n v="122"/>
    <b v="1"/>
    <s v="theater/plays"/>
    <n v="1018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1500"/>
    <n v="2500"/>
    <x v="0"/>
    <s v="CA"/>
    <s v="CAD"/>
    <n v="1448733628"/>
    <n v="1446573628"/>
    <b v="0"/>
    <n v="34"/>
    <b v="1"/>
    <s v="theater/plays"/>
    <n v="167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500"/>
    <n v="10026.49"/>
    <x v="0"/>
    <s v="GB"/>
    <s v="GBP"/>
    <n v="1466463600"/>
    <n v="1463337315"/>
    <b v="0"/>
    <n v="207"/>
    <b v="1"/>
    <s v="theater/plays"/>
    <n v="668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1500"/>
    <n v="665.21"/>
    <x v="0"/>
    <s v="GB"/>
    <s v="GBP"/>
    <n v="1487580602"/>
    <n v="1485161402"/>
    <b v="0"/>
    <n v="25"/>
    <b v="1"/>
    <s v="theater/plays"/>
    <n v="44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1500"/>
    <n v="2424"/>
    <x v="0"/>
    <s v="GB"/>
    <s v="GBP"/>
    <n v="1489234891"/>
    <n v="1486642891"/>
    <b v="0"/>
    <n v="72"/>
    <b v="1"/>
    <s v="theater/plays"/>
    <n v="162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1500"/>
    <n v="570"/>
    <x v="0"/>
    <s v="US"/>
    <s v="USD"/>
    <n v="1442462340"/>
    <n v="1439743900"/>
    <b v="0"/>
    <n v="14"/>
    <b v="1"/>
    <s v="theater/plays"/>
    <n v="38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500"/>
    <n v="289"/>
    <x v="0"/>
    <s v="GB"/>
    <s v="GBP"/>
    <n v="1449257348"/>
    <n v="1444069748"/>
    <b v="0"/>
    <n v="15"/>
    <b v="1"/>
    <s v="theater/plays"/>
    <n v="19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1500"/>
    <n v="7670"/>
    <x v="0"/>
    <s v="NZ"/>
    <s v="NZD"/>
    <n v="1488622352"/>
    <n v="1486030352"/>
    <b v="0"/>
    <n v="91"/>
    <b v="1"/>
    <s v="theater/plays"/>
    <n v="511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1500"/>
    <n v="710"/>
    <x v="0"/>
    <s v="GB"/>
    <s v="GBP"/>
    <n v="1434459554"/>
    <n v="1431867554"/>
    <b v="0"/>
    <n v="24"/>
    <b v="1"/>
    <s v="theater/plays"/>
    <n v="47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1500"/>
    <n v="720.01"/>
    <x v="0"/>
    <s v="GB"/>
    <s v="GBP"/>
    <n v="1474886229"/>
    <n v="1472294229"/>
    <b v="0"/>
    <n v="27"/>
    <b v="1"/>
    <s v="theater/plays"/>
    <n v="48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1500"/>
    <n v="5504"/>
    <x v="0"/>
    <s v="GB"/>
    <s v="GBP"/>
    <n v="1438037940"/>
    <n v="1436380256"/>
    <b v="0"/>
    <n v="44"/>
    <b v="1"/>
    <s v="theater/plays"/>
    <n v="367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500"/>
    <n v="10173"/>
    <x v="0"/>
    <s v="US"/>
    <s v="USD"/>
    <n v="1442102400"/>
    <n v="1440370768"/>
    <b v="0"/>
    <n v="72"/>
    <b v="1"/>
    <s v="theater/plays"/>
    <n v="678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1500"/>
    <n v="3486"/>
    <x v="0"/>
    <s v="US"/>
    <s v="USD"/>
    <n v="1444860063"/>
    <n v="1442268063"/>
    <b v="0"/>
    <n v="63"/>
    <b v="1"/>
    <s v="theater/plays"/>
    <n v="232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1500"/>
    <n v="4085"/>
    <x v="0"/>
    <s v="US"/>
    <s v="USD"/>
    <n v="1430329862"/>
    <n v="1428515462"/>
    <b v="0"/>
    <n v="88"/>
    <b v="1"/>
    <s v="theater/plays"/>
    <n v="272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1500"/>
    <n v="4004"/>
    <x v="0"/>
    <s v="US"/>
    <s v="USD"/>
    <n v="1470034740"/>
    <n v="1466185176"/>
    <b v="0"/>
    <n v="70"/>
    <b v="1"/>
    <s v="theater/plays"/>
    <n v="267"/>
    <n v="57.2"/>
    <x v="1"/>
    <s v="plays"/>
    <x v="3301"/>
    <d v="2016-08-01T06:59:00"/>
  </r>
  <r>
    <n v="3302"/>
    <s v="El muro de BorÃ­s KiÃ©n"/>
    <s v="FilosofÃ­a de los anÃ³nimos"/>
    <n v="1500"/>
    <n v="8685"/>
    <x v="0"/>
    <s v="ES"/>
    <s v="EUR"/>
    <n v="1481099176"/>
    <n v="1478507176"/>
    <b v="0"/>
    <n v="50"/>
    <b v="1"/>
    <s v="theater/plays"/>
    <n v="579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500"/>
    <n v="2086"/>
    <x v="0"/>
    <s v="US"/>
    <s v="USD"/>
    <n v="1427553484"/>
    <n v="1424533084"/>
    <b v="0"/>
    <n v="35"/>
    <b v="1"/>
    <s v="theater/plays"/>
    <n v="13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"/>
    <n v="15677.5"/>
    <x v="0"/>
    <s v="US"/>
    <s v="USD"/>
    <n v="1482418752"/>
    <n v="1479826752"/>
    <b v="0"/>
    <n v="175"/>
    <b v="1"/>
    <s v="theater/plays"/>
    <n v="104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1500"/>
    <n v="4081"/>
    <x v="0"/>
    <s v="US"/>
    <s v="USD"/>
    <n v="1438374748"/>
    <n v="1435782748"/>
    <b v="0"/>
    <n v="20"/>
    <b v="1"/>
    <s v="theater/plays"/>
    <n v="27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500"/>
    <n v="1066.8"/>
    <x v="0"/>
    <s v="US"/>
    <s v="USD"/>
    <n v="1463275339"/>
    <n v="1460683339"/>
    <b v="0"/>
    <n v="20"/>
    <b v="1"/>
    <s v="theater/plays"/>
    <n v="71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1500"/>
    <n v="4280"/>
    <x v="0"/>
    <s v="US"/>
    <s v="USD"/>
    <n v="1460581365"/>
    <n v="1458766965"/>
    <b v="0"/>
    <n v="57"/>
    <b v="1"/>
    <s v="theater/plays"/>
    <n v="285"/>
    <n v="75.09"/>
    <x v="1"/>
    <s v="plays"/>
    <x v="3308"/>
    <d v="2016-04-13T21:02:45"/>
  </r>
  <r>
    <n v="3309"/>
    <s v="Collision Course"/>
    <s v="Two unlikely friends, a garage, tinned beans &amp; the end of the world."/>
    <n v="1500"/>
    <n v="558"/>
    <x v="0"/>
    <s v="GB"/>
    <s v="GBP"/>
    <n v="1476632178"/>
    <n v="1473953778"/>
    <b v="0"/>
    <n v="31"/>
    <b v="1"/>
    <s v="theater/plays"/>
    <n v="37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1500"/>
    <n v="6505"/>
    <x v="0"/>
    <s v="US"/>
    <s v="USD"/>
    <n v="1444169825"/>
    <n v="1441577825"/>
    <b v="0"/>
    <n v="31"/>
    <b v="1"/>
    <s v="theater/plays"/>
    <n v="434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1500"/>
    <n v="2746"/>
    <x v="0"/>
    <s v="US"/>
    <s v="USD"/>
    <n v="1445065210"/>
    <n v="1442473210"/>
    <b v="0"/>
    <n v="45"/>
    <b v="1"/>
    <s v="theater/plays"/>
    <n v="183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1500"/>
    <n v="2501"/>
    <x v="0"/>
    <s v="US"/>
    <s v="USD"/>
    <n v="1478901600"/>
    <n v="1477077946"/>
    <b v="0"/>
    <n v="41"/>
    <b v="1"/>
    <s v="theater/plays"/>
    <n v="167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1500"/>
    <n v="2321"/>
    <x v="0"/>
    <s v="US"/>
    <s v="USD"/>
    <n v="1453856400"/>
    <n v="1452664317"/>
    <b v="0"/>
    <n v="29"/>
    <b v="1"/>
    <s v="theater/plays"/>
    <n v="155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1500"/>
    <n v="1686"/>
    <x v="0"/>
    <s v="GB"/>
    <s v="GBP"/>
    <n v="1431115500"/>
    <n v="1428733511"/>
    <b v="0"/>
    <n v="58"/>
    <b v="1"/>
    <s v="theater/plays"/>
    <n v="112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1500"/>
    <n v="4400"/>
    <x v="0"/>
    <s v="GB"/>
    <s v="GBP"/>
    <n v="1462519041"/>
    <n v="1459927041"/>
    <b v="0"/>
    <n v="89"/>
    <b v="1"/>
    <s v="theater/plays"/>
    <n v="293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500"/>
    <n v="11747.18"/>
    <x v="0"/>
    <s v="US"/>
    <s v="USD"/>
    <n v="1407506040"/>
    <n v="1404680075"/>
    <b v="0"/>
    <n v="125"/>
    <b v="1"/>
    <s v="theater/plays"/>
    <n v="783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500"/>
    <n v="1115"/>
    <x v="0"/>
    <s v="US"/>
    <s v="USD"/>
    <n v="1465347424"/>
    <n v="1462755424"/>
    <b v="0"/>
    <n v="18"/>
    <b v="1"/>
    <s v="theater/plays"/>
    <n v="74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1500"/>
    <n v="2512"/>
    <x v="0"/>
    <s v="CA"/>
    <s v="CAD"/>
    <n v="1460341800"/>
    <n v="1456902893"/>
    <b v="0"/>
    <n v="32"/>
    <b v="1"/>
    <s v="theater/plays"/>
    <n v="167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1500"/>
    <n v="540"/>
    <x v="0"/>
    <s v="GB"/>
    <s v="GBP"/>
    <n v="1422712986"/>
    <n v="1418824986"/>
    <b v="0"/>
    <n v="16"/>
    <b v="1"/>
    <s v="theater/plays"/>
    <n v="36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1500"/>
    <n v="2525"/>
    <x v="0"/>
    <s v="US"/>
    <s v="USD"/>
    <n v="1466557557"/>
    <n v="1463965557"/>
    <b v="0"/>
    <n v="38"/>
    <b v="1"/>
    <s v="theater/plays"/>
    <n v="168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1500"/>
    <n v="537"/>
    <x v="0"/>
    <s v="US"/>
    <s v="USD"/>
    <n v="1413431940"/>
    <n v="1412216665"/>
    <b v="0"/>
    <n v="15"/>
    <b v="1"/>
    <s v="theater/plays"/>
    <n v="36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1500"/>
    <n v="3350"/>
    <x v="0"/>
    <s v="US"/>
    <s v="USD"/>
    <n v="1466567700"/>
    <n v="1464653696"/>
    <b v="0"/>
    <n v="23"/>
    <b v="1"/>
    <s v="theater/plays"/>
    <n v="223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500"/>
    <n v="1259"/>
    <x v="0"/>
    <s v="GB"/>
    <s v="GBP"/>
    <n v="1474793208"/>
    <n v="1472201208"/>
    <b v="0"/>
    <n v="49"/>
    <b v="1"/>
    <s v="theater/plays"/>
    <n v="84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1500"/>
    <n v="450"/>
    <x v="0"/>
    <s v="GB"/>
    <s v="GBP"/>
    <n v="1428256277"/>
    <n v="1425235877"/>
    <b v="0"/>
    <n v="15"/>
    <b v="1"/>
    <s v="theater/plays"/>
    <n v="30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1500"/>
    <n v="8110"/>
    <x v="0"/>
    <s v="US"/>
    <s v="USD"/>
    <n v="1425830905"/>
    <n v="1423242505"/>
    <b v="0"/>
    <n v="57"/>
    <b v="1"/>
    <s v="theater/plays"/>
    <n v="54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1500"/>
    <n v="810"/>
    <x v="0"/>
    <s v="GB"/>
    <s v="GBP"/>
    <n v="1462697966"/>
    <n v="1460105966"/>
    <b v="0"/>
    <n v="33"/>
    <b v="1"/>
    <s v="theater/plays"/>
    <n v="54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500"/>
    <n v="2635"/>
    <x v="0"/>
    <s v="US"/>
    <s v="USD"/>
    <n v="1404522000"/>
    <n v="1404308883"/>
    <b v="0"/>
    <n v="9"/>
    <b v="1"/>
    <s v="theater/plays"/>
    <n v="17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500"/>
    <n v="1168"/>
    <x v="0"/>
    <s v="GB"/>
    <s v="GBP"/>
    <n v="1406502000"/>
    <n v="1405583108"/>
    <b v="0"/>
    <n v="26"/>
    <b v="1"/>
    <s v="theater/plays"/>
    <n v="78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1500"/>
    <n v="5226"/>
    <x v="0"/>
    <s v="US"/>
    <s v="USD"/>
    <n v="1444149886"/>
    <n v="1441125886"/>
    <b v="0"/>
    <n v="65"/>
    <b v="1"/>
    <s v="theater/plays"/>
    <n v="348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1500"/>
    <n v="6000"/>
    <x v="0"/>
    <s v="US"/>
    <s v="USD"/>
    <n v="1405802330"/>
    <n v="1403210330"/>
    <b v="0"/>
    <n v="83"/>
    <b v="1"/>
    <s v="theater/plays"/>
    <n v="4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1500"/>
    <n v="3660"/>
    <x v="0"/>
    <s v="US"/>
    <s v="USD"/>
    <n v="1434384880"/>
    <n v="1432484080"/>
    <b v="0"/>
    <n v="111"/>
    <b v="1"/>
    <s v="theater/plays"/>
    <n v="244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1500"/>
    <n v="5366"/>
    <x v="0"/>
    <s v="US"/>
    <s v="USD"/>
    <n v="1438259422"/>
    <n v="1435667422"/>
    <b v="0"/>
    <n v="46"/>
    <b v="1"/>
    <s v="theater/plays"/>
    <n v="358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1500"/>
    <n v="5016"/>
    <x v="0"/>
    <s v="GB"/>
    <s v="GBP"/>
    <n v="1407106800"/>
    <n v="1404749446"/>
    <b v="0"/>
    <n v="63"/>
    <b v="1"/>
    <s v="theater/plays"/>
    <n v="334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1500"/>
    <n v="250"/>
    <x v="0"/>
    <s v="GB"/>
    <s v="GBP"/>
    <n v="1459845246"/>
    <n v="1457429646"/>
    <b v="0"/>
    <n v="9"/>
    <b v="1"/>
    <s v="theater/plays"/>
    <n v="17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1500"/>
    <n v="2755"/>
    <x v="0"/>
    <s v="GB"/>
    <s v="GBP"/>
    <n v="1412974800"/>
    <n v="1411109167"/>
    <b v="0"/>
    <n v="34"/>
    <b v="1"/>
    <s v="theater/plays"/>
    <n v="184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"/>
    <n v="15327"/>
    <x v="0"/>
    <s v="US"/>
    <s v="USD"/>
    <n v="1487944080"/>
    <n v="1486129680"/>
    <b v="0"/>
    <n v="112"/>
    <b v="1"/>
    <s v="theater/plays"/>
    <n v="102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1500"/>
    <n v="8348"/>
    <x v="0"/>
    <s v="US"/>
    <s v="USD"/>
    <n v="1469721518"/>
    <n v="1467129518"/>
    <b v="0"/>
    <n v="47"/>
    <b v="1"/>
    <s v="theater/plays"/>
    <n v="557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1500"/>
    <n v="4145"/>
    <x v="0"/>
    <s v="US"/>
    <s v="USD"/>
    <n v="1481066554"/>
    <n v="1478906554"/>
    <b v="0"/>
    <n v="38"/>
    <b v="1"/>
    <s v="theater/plays"/>
    <n v="276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1500"/>
    <n v="3350"/>
    <x v="0"/>
    <s v="GB"/>
    <s v="GBP"/>
    <n v="1465750800"/>
    <n v="1463771421"/>
    <b v="0"/>
    <n v="28"/>
    <b v="1"/>
    <s v="theater/plays"/>
    <n v="223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1500"/>
    <n v="6100"/>
    <x v="0"/>
    <s v="US"/>
    <s v="USD"/>
    <n v="1427864340"/>
    <n v="1425020810"/>
    <b v="0"/>
    <n v="78"/>
    <b v="1"/>
    <s v="theater/plays"/>
    <n v="407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1500"/>
    <n v="1200"/>
    <x v="0"/>
    <s v="GB"/>
    <s v="GBP"/>
    <n v="1460553480"/>
    <n v="1458770384"/>
    <b v="0"/>
    <n v="23"/>
    <b v="1"/>
    <s v="theater/plays"/>
    <n v="80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1500"/>
    <n v="4565"/>
    <x v="0"/>
    <s v="US"/>
    <s v="USD"/>
    <n v="1409374093"/>
    <n v="1406782093"/>
    <b v="0"/>
    <n v="40"/>
    <b v="1"/>
    <s v="theater/plays"/>
    <n v="304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1500"/>
    <n v="650"/>
    <x v="0"/>
    <s v="US"/>
    <s v="USD"/>
    <n v="1429317420"/>
    <n v="1424226768"/>
    <b v="0"/>
    <n v="13"/>
    <b v="1"/>
    <s v="theater/plays"/>
    <n v="4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1500"/>
    <n v="2389"/>
    <x v="0"/>
    <s v="GB"/>
    <s v="GBP"/>
    <n v="1462741200"/>
    <n v="1461503654"/>
    <b v="0"/>
    <n v="22"/>
    <b v="1"/>
    <s v="theater/plays"/>
    <n v="15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1500"/>
    <n v="5516"/>
    <x v="0"/>
    <s v="US"/>
    <s v="USD"/>
    <n v="1461988740"/>
    <n v="1459949080"/>
    <b v="0"/>
    <n v="79"/>
    <b v="1"/>
    <s v="theater/plays"/>
    <n v="368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500"/>
    <n v="1534"/>
    <x v="0"/>
    <s v="US"/>
    <s v="USD"/>
    <n v="1465837200"/>
    <n v="1463971172"/>
    <b v="0"/>
    <n v="14"/>
    <b v="1"/>
    <s v="theater/plays"/>
    <n v="102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1500"/>
    <n v="3655"/>
    <x v="0"/>
    <s v="LU"/>
    <s v="EUR"/>
    <n v="1448838000"/>
    <n v="1445791811"/>
    <b v="0"/>
    <n v="51"/>
    <b v="1"/>
    <s v="theater/plays"/>
    <n v="24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1500"/>
    <n v="5055"/>
    <x v="0"/>
    <s v="GB"/>
    <s v="GBP"/>
    <n v="1406113200"/>
    <n v="1402910965"/>
    <b v="0"/>
    <n v="54"/>
    <b v="1"/>
    <s v="theater/plays"/>
    <n v="337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1500"/>
    <n v="5376"/>
    <x v="0"/>
    <s v="GB"/>
    <s v="GBP"/>
    <n v="1467414000"/>
    <n v="1462492178"/>
    <b v="0"/>
    <n v="70"/>
    <b v="1"/>
    <s v="theater/plays"/>
    <n v="35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1500"/>
    <n v="1575"/>
    <x v="0"/>
    <s v="GB"/>
    <s v="GBP"/>
    <n v="1462230000"/>
    <n v="1461061350"/>
    <b v="0"/>
    <n v="44"/>
    <b v="1"/>
    <s v="theater/plays"/>
    <n v="10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1500"/>
    <n v="3058"/>
    <x v="0"/>
    <s v="US"/>
    <s v="USD"/>
    <n v="1446091260"/>
    <n v="1443029206"/>
    <b v="0"/>
    <n v="55"/>
    <b v="1"/>
    <s v="theater/plays"/>
    <n v="20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500"/>
    <n v="2210"/>
    <x v="0"/>
    <s v="GB"/>
    <s v="GBP"/>
    <n v="1462879020"/>
    <n v="1461941527"/>
    <b v="0"/>
    <n v="15"/>
    <b v="1"/>
    <s v="theater/plays"/>
    <n v="147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1500"/>
    <n v="2020"/>
    <x v="0"/>
    <s v="GB"/>
    <s v="GBP"/>
    <n v="1406887310"/>
    <n v="1404295310"/>
    <b v="0"/>
    <n v="21"/>
    <b v="1"/>
    <s v="theater/plays"/>
    <n v="135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500"/>
    <n v="10299"/>
    <x v="0"/>
    <s v="US"/>
    <s v="USD"/>
    <n v="1416385679"/>
    <n v="1413790079"/>
    <b v="0"/>
    <n v="162"/>
    <b v="1"/>
    <s v="theater/plays"/>
    <n v="687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1500"/>
    <n v="4250"/>
    <x v="0"/>
    <s v="US"/>
    <s v="USD"/>
    <n v="1487985734"/>
    <n v="1484097734"/>
    <b v="0"/>
    <n v="23"/>
    <b v="1"/>
    <s v="theater/plays"/>
    <n v="283"/>
    <n v="184.78"/>
    <x v="1"/>
    <s v="plays"/>
    <x v="3359"/>
    <d v="2017-02-25T01:22:14"/>
  </r>
  <r>
    <n v="3360"/>
    <s v="Pretty Butch"/>
    <s v="World Premiere, an M1 Singapore Fringe Festival 2017 commission."/>
    <n v="1500"/>
    <n v="9124"/>
    <x v="0"/>
    <s v="SG"/>
    <s v="SGD"/>
    <n v="1481731140"/>
    <n v="1479866343"/>
    <b v="0"/>
    <n v="72"/>
    <b v="1"/>
    <s v="theater/plays"/>
    <n v="608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1500"/>
    <n v="5673"/>
    <x v="0"/>
    <s v="US"/>
    <s v="USD"/>
    <n v="1409587140"/>
    <n v="1408062990"/>
    <b v="0"/>
    <n v="68"/>
    <b v="1"/>
    <s v="theater/plays"/>
    <n v="378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1500"/>
    <n v="1090"/>
    <x v="0"/>
    <s v="US"/>
    <s v="USD"/>
    <n v="1425704100"/>
    <n v="1424484717"/>
    <b v="0"/>
    <n v="20"/>
    <b v="1"/>
    <s v="theater/plays"/>
    <n v="7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1500"/>
    <n v="7860"/>
    <x v="0"/>
    <s v="US"/>
    <s v="USD"/>
    <n v="1408464000"/>
    <n v="1406831445"/>
    <b v="0"/>
    <n v="26"/>
    <b v="1"/>
    <s v="theater/plays"/>
    <n v="524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1500"/>
    <n v="3178"/>
    <x v="0"/>
    <s v="GB"/>
    <s v="GBP"/>
    <n v="1458075600"/>
    <n v="1456183649"/>
    <b v="0"/>
    <n v="72"/>
    <b v="1"/>
    <s v="theater/plays"/>
    <n v="212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1500"/>
    <n v="2600"/>
    <x v="0"/>
    <s v="US"/>
    <s v="USD"/>
    <n v="1449973592"/>
    <n v="1447381592"/>
    <b v="0"/>
    <n v="3"/>
    <b v="1"/>
    <s v="theater/plays"/>
    <n v="173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1500"/>
    <n v="1105"/>
    <x v="0"/>
    <s v="US"/>
    <s v="USD"/>
    <n v="1431481037"/>
    <n v="1428889037"/>
    <b v="0"/>
    <n v="18"/>
    <b v="1"/>
    <s v="theater/plays"/>
    <n v="74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1500"/>
    <n v="890"/>
    <x v="0"/>
    <s v="GB"/>
    <s v="GBP"/>
    <n v="1438467894"/>
    <n v="1436307894"/>
    <b v="0"/>
    <n v="30"/>
    <b v="1"/>
    <s v="theater/plays"/>
    <n v="5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500"/>
    <n v="1046"/>
    <x v="0"/>
    <s v="US"/>
    <s v="USD"/>
    <n v="1420088400"/>
    <n v="1416977259"/>
    <b v="0"/>
    <n v="23"/>
    <b v="1"/>
    <s v="theater/plays"/>
    <n v="70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1500"/>
    <n v="5195"/>
    <x v="0"/>
    <s v="IE"/>
    <s v="EUR"/>
    <n v="1484441980"/>
    <n v="1479257980"/>
    <b v="0"/>
    <n v="54"/>
    <b v="1"/>
    <s v="theater/plays"/>
    <n v="346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1500"/>
    <n v="277"/>
    <x v="0"/>
    <s v="US"/>
    <s v="USD"/>
    <n v="1449089965"/>
    <n v="1446670765"/>
    <b v="0"/>
    <n v="9"/>
    <b v="1"/>
    <s v="theater/plays"/>
    <n v="18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500"/>
    <n v="1035"/>
    <x v="0"/>
    <s v="US"/>
    <s v="USD"/>
    <n v="1408942740"/>
    <n v="1407157756"/>
    <b v="0"/>
    <n v="27"/>
    <b v="1"/>
    <s v="theater/plays"/>
    <n v="69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1500"/>
    <n v="2005"/>
    <x v="0"/>
    <s v="GB"/>
    <s v="GBP"/>
    <n v="1437235200"/>
    <n v="1435177840"/>
    <b v="0"/>
    <n v="30"/>
    <b v="1"/>
    <s v="theater/plays"/>
    <n v="134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1500"/>
    <n v="3730"/>
    <x v="0"/>
    <s v="CA"/>
    <s v="CAD"/>
    <n v="1446053616"/>
    <n v="1443461616"/>
    <b v="0"/>
    <n v="52"/>
    <b v="1"/>
    <s v="theater/plays"/>
    <n v="249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1500"/>
    <n v="3000"/>
    <x v="0"/>
    <s v="GB"/>
    <s v="GBP"/>
    <n v="1400423973"/>
    <n v="1399387173"/>
    <b v="0"/>
    <n v="17"/>
    <b v="1"/>
    <s v="theater/plays"/>
    <n v="2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1450"/>
    <n v="8001"/>
    <x v="0"/>
    <s v="US"/>
    <s v="USD"/>
    <n v="1429976994"/>
    <n v="1424796594"/>
    <b v="0"/>
    <n v="19"/>
    <b v="1"/>
    <s v="theater/plays"/>
    <n v="552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1400"/>
    <n v="8084"/>
    <x v="0"/>
    <s v="GB"/>
    <s v="GBP"/>
    <n v="1426870560"/>
    <n v="1424280899"/>
    <b v="0"/>
    <n v="77"/>
    <b v="1"/>
    <s v="theater/plays"/>
    <n v="577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1400"/>
    <n v="592"/>
    <x v="0"/>
    <s v="GB"/>
    <s v="GBP"/>
    <n v="1409490480"/>
    <n v="1407400306"/>
    <b v="0"/>
    <n v="21"/>
    <b v="1"/>
    <s v="theater/plays"/>
    <n v="42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1400"/>
    <n v="2073"/>
    <x v="0"/>
    <s v="GB"/>
    <s v="GBP"/>
    <n v="1440630000"/>
    <n v="1439122800"/>
    <b v="0"/>
    <n v="38"/>
    <b v="1"/>
    <s v="theater/plays"/>
    <n v="148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1400"/>
    <n v="3133"/>
    <x v="0"/>
    <s v="US"/>
    <s v="USD"/>
    <n v="1417305178"/>
    <n v="1414277578"/>
    <b v="0"/>
    <n v="28"/>
    <b v="1"/>
    <s v="theater/plays"/>
    <n v="22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1395"/>
    <n v="4090"/>
    <x v="0"/>
    <s v="US"/>
    <s v="USD"/>
    <n v="1426044383"/>
    <n v="1423455983"/>
    <b v="0"/>
    <n v="48"/>
    <b v="1"/>
    <s v="theater/plays"/>
    <n v="293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1385"/>
    <n v="3526"/>
    <x v="0"/>
    <s v="GB"/>
    <s v="GBP"/>
    <n v="1470092340"/>
    <n v="1467973256"/>
    <b v="0"/>
    <n v="46"/>
    <b v="1"/>
    <s v="theater/plays"/>
    <n v="255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350"/>
    <n v="1955"/>
    <x v="0"/>
    <s v="US"/>
    <s v="USD"/>
    <n v="1466707620"/>
    <n v="1464979620"/>
    <b v="0"/>
    <n v="30"/>
    <b v="1"/>
    <s v="theater/plays"/>
    <n v="145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1328"/>
    <n v="6000.66"/>
    <x v="0"/>
    <s v="US"/>
    <s v="USD"/>
    <n v="1448074800"/>
    <n v="1444874768"/>
    <b v="0"/>
    <n v="64"/>
    <b v="1"/>
    <s v="theater/plays"/>
    <n v="452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1300"/>
    <n v="2000"/>
    <x v="0"/>
    <s v="US"/>
    <s v="USD"/>
    <n v="1418244552"/>
    <n v="1415652552"/>
    <b v="0"/>
    <n v="15"/>
    <b v="1"/>
    <s v="theater/plays"/>
    <n v="154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1300"/>
    <n v="2100"/>
    <x v="0"/>
    <s v="US"/>
    <s v="USD"/>
    <n v="1417620506"/>
    <n v="1415028506"/>
    <b v="0"/>
    <n v="41"/>
    <b v="1"/>
    <s v="theater/plays"/>
    <n v="162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1300"/>
    <n v="3506"/>
    <x v="0"/>
    <s v="US"/>
    <s v="USD"/>
    <n v="1418581088"/>
    <n v="1415125088"/>
    <b v="0"/>
    <n v="35"/>
    <b v="1"/>
    <s v="theater/plays"/>
    <n v="270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300"/>
    <n v="1557"/>
    <x v="0"/>
    <s v="GB"/>
    <s v="GBP"/>
    <n v="1434625441"/>
    <n v="1432033441"/>
    <b v="0"/>
    <n v="45"/>
    <b v="1"/>
    <s v="theater/plays"/>
    <n v="120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300"/>
    <n v="11450"/>
    <x v="0"/>
    <s v="US"/>
    <s v="USD"/>
    <n v="1464960682"/>
    <n v="1462368682"/>
    <b v="0"/>
    <n v="62"/>
    <b v="1"/>
    <s v="theater/plays"/>
    <n v="881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300"/>
    <n v="1536"/>
    <x v="0"/>
    <s v="US"/>
    <s v="USD"/>
    <n v="1405017345"/>
    <n v="1403721345"/>
    <b v="0"/>
    <n v="22"/>
    <b v="1"/>
    <s v="theater/plays"/>
    <n v="118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1300"/>
    <n v="1115"/>
    <x v="0"/>
    <s v="US"/>
    <s v="USD"/>
    <n v="1407536880"/>
    <n v="1404997548"/>
    <b v="0"/>
    <n v="18"/>
    <b v="1"/>
    <s v="theater/plays"/>
    <n v="86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1300"/>
    <n v="500"/>
    <x v="0"/>
    <s v="GB"/>
    <s v="GBP"/>
    <n v="1462565855"/>
    <n v="1458245855"/>
    <b v="0"/>
    <n v="12"/>
    <b v="1"/>
    <s v="theater/plays"/>
    <n v="38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250"/>
    <n v="1587"/>
    <x v="0"/>
    <s v="US"/>
    <s v="USD"/>
    <n v="1415234760"/>
    <n v="1413065230"/>
    <b v="0"/>
    <n v="44"/>
    <b v="1"/>
    <s v="theater/plays"/>
    <n v="127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1250"/>
    <n v="783"/>
    <x v="0"/>
    <s v="GB"/>
    <s v="GBP"/>
    <n v="1406470645"/>
    <n v="1403878645"/>
    <b v="0"/>
    <n v="27"/>
    <b v="1"/>
    <s v="theater/plays"/>
    <n v="63"/>
    <n v="29"/>
    <x v="1"/>
    <s v="plays"/>
    <x v="3394"/>
    <d v="2014-07-27T14:17:25"/>
  </r>
  <r>
    <n v="3395"/>
    <s v="MIRAMAR"/>
    <s v="Miramar is a a darkly funny play exploring what it is we call â€˜homeâ€™."/>
    <n v="1250"/>
    <n v="920"/>
    <x v="0"/>
    <s v="GB"/>
    <s v="GBP"/>
    <n v="1433009400"/>
    <n v="1431795944"/>
    <b v="0"/>
    <n v="38"/>
    <b v="1"/>
    <s v="theater/plays"/>
    <n v="7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250"/>
    <n v="1565"/>
    <x v="0"/>
    <s v="US"/>
    <s v="USD"/>
    <n v="1401595140"/>
    <n v="1399286589"/>
    <b v="0"/>
    <n v="28"/>
    <b v="1"/>
    <s v="theater/plays"/>
    <n v="125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1250"/>
    <n v="280"/>
    <x v="0"/>
    <s v="GB"/>
    <s v="GBP"/>
    <n v="1455832800"/>
    <n v="1452338929"/>
    <b v="0"/>
    <n v="24"/>
    <b v="1"/>
    <s v="theater/plays"/>
    <n v="2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1250"/>
    <n v="4443"/>
    <x v="0"/>
    <s v="US"/>
    <s v="USD"/>
    <n v="1416589200"/>
    <n v="1414605776"/>
    <b v="0"/>
    <n v="65"/>
    <b v="1"/>
    <s v="theater/plays"/>
    <n v="355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50"/>
    <n v="1245"/>
    <x v="0"/>
    <s v="GB"/>
    <s v="GBP"/>
    <n v="1424556325"/>
    <n v="1421964325"/>
    <b v="0"/>
    <n v="46"/>
    <b v="1"/>
    <s v="theater/plays"/>
    <n v="100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250"/>
    <n v="10041"/>
    <x v="0"/>
    <s v="US"/>
    <s v="USD"/>
    <n v="1409266414"/>
    <n v="1405378414"/>
    <b v="0"/>
    <n v="85"/>
    <b v="1"/>
    <s v="theater/plays"/>
    <n v="803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1250"/>
    <n v="2954"/>
    <x v="0"/>
    <s v="GB"/>
    <s v="GBP"/>
    <n v="1438968146"/>
    <n v="1436376146"/>
    <b v="0"/>
    <n v="66"/>
    <b v="1"/>
    <s v="theater/plays"/>
    <n v="236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250"/>
    <n v="16465"/>
    <x v="0"/>
    <s v="US"/>
    <s v="USD"/>
    <n v="1447295460"/>
    <n v="1444747843"/>
    <b v="0"/>
    <n v="165"/>
    <b v="1"/>
    <s v="theater/plays"/>
    <n v="1317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1250"/>
    <n v="2000"/>
    <x v="0"/>
    <s v="GB"/>
    <s v="GBP"/>
    <n v="1435230324"/>
    <n v="1432638324"/>
    <b v="0"/>
    <n v="17"/>
    <b v="1"/>
    <s v="theater/plays"/>
    <n v="16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1200"/>
    <n v="610"/>
    <x v="0"/>
    <s v="US"/>
    <s v="USD"/>
    <n v="1434542702"/>
    <n v="1432814702"/>
    <b v="0"/>
    <n v="3"/>
    <b v="1"/>
    <s v="theater/plays"/>
    <n v="51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1200"/>
    <n v="481.5"/>
    <x v="0"/>
    <s v="GB"/>
    <s v="GBP"/>
    <n v="1456876740"/>
    <n v="1455063886"/>
    <b v="0"/>
    <n v="17"/>
    <b v="1"/>
    <s v="theater/plays"/>
    <n v="40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200"/>
    <n v="10031"/>
    <x v="0"/>
    <s v="US"/>
    <s v="USD"/>
    <n v="1405511376"/>
    <n v="1401623376"/>
    <b v="0"/>
    <n v="91"/>
    <b v="1"/>
    <s v="theater/plays"/>
    <n v="836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1200"/>
    <n v="2142"/>
    <x v="0"/>
    <s v="GB"/>
    <s v="GBP"/>
    <n v="1404641289"/>
    <n v="1402049289"/>
    <b v="0"/>
    <n v="67"/>
    <b v="1"/>
    <s v="theater/plays"/>
    <n v="179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1200"/>
    <n v="1055"/>
    <x v="0"/>
    <s v="US"/>
    <s v="USD"/>
    <n v="1405727304"/>
    <n v="1403135304"/>
    <b v="0"/>
    <n v="18"/>
    <b v="1"/>
    <s v="theater/plays"/>
    <n v="88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1200"/>
    <n v="618"/>
    <x v="0"/>
    <s v="GB"/>
    <s v="GBP"/>
    <n v="1469998680"/>
    <n v="1466710358"/>
    <b v="0"/>
    <n v="21"/>
    <b v="1"/>
    <s v="theater/plays"/>
    <n v="52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1200"/>
    <n v="3255"/>
    <x v="0"/>
    <s v="US"/>
    <s v="USD"/>
    <n v="1465196400"/>
    <n v="1462841990"/>
    <b v="0"/>
    <n v="40"/>
    <b v="1"/>
    <s v="theater/plays"/>
    <n v="271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200"/>
    <n v="15535"/>
    <x v="0"/>
    <s v="US"/>
    <s v="USD"/>
    <n v="1444264372"/>
    <n v="1442536372"/>
    <b v="0"/>
    <n v="78"/>
    <b v="1"/>
    <s v="theater/plays"/>
    <n v="1295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1200"/>
    <n v="3000"/>
    <x v="0"/>
    <s v="GB"/>
    <s v="GBP"/>
    <n v="1411858862"/>
    <n v="1409266862"/>
    <b v="0"/>
    <n v="26"/>
    <b v="1"/>
    <s v="theater/plays"/>
    <n v="25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1200"/>
    <n v="650"/>
    <x v="0"/>
    <s v="US"/>
    <s v="USD"/>
    <n v="1425099540"/>
    <n v="1424280938"/>
    <b v="0"/>
    <n v="14"/>
    <b v="1"/>
    <s v="theater/plays"/>
    <n v="54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1200"/>
    <n v="3105"/>
    <x v="0"/>
    <s v="US"/>
    <s v="USD"/>
    <n v="1480579140"/>
    <n v="1478030325"/>
    <b v="0"/>
    <n v="44"/>
    <b v="1"/>
    <s v="theater/plays"/>
    <n v="259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1200"/>
    <n v="200"/>
    <x v="0"/>
    <s v="US"/>
    <s v="USD"/>
    <n v="1460935800"/>
    <n v="1459999656"/>
    <b v="0"/>
    <n v="9"/>
    <b v="1"/>
    <s v="theater/plays"/>
    <n v="17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1200"/>
    <n v="4784"/>
    <x v="0"/>
    <s v="GB"/>
    <s v="GBP"/>
    <n v="1429813800"/>
    <n v="1427363645"/>
    <b v="0"/>
    <n v="30"/>
    <b v="1"/>
    <s v="theater/plays"/>
    <n v="399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200"/>
    <n v="1700.01"/>
    <x v="0"/>
    <s v="US"/>
    <s v="USD"/>
    <n v="1414284180"/>
    <n v="1410558948"/>
    <b v="0"/>
    <n v="45"/>
    <b v="1"/>
    <s v="theater/plays"/>
    <n v="142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1200"/>
    <n v="4035"/>
    <x v="0"/>
    <s v="US"/>
    <s v="USD"/>
    <n v="1400875307"/>
    <n v="1398283307"/>
    <b v="0"/>
    <n v="56"/>
    <b v="1"/>
    <s v="theater/plays"/>
    <n v="336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1200"/>
    <n v="2930"/>
    <x v="0"/>
    <s v="IE"/>
    <s v="EUR"/>
    <n v="1459978200"/>
    <n v="1458416585"/>
    <b v="0"/>
    <n v="46"/>
    <b v="1"/>
    <s v="theater/plays"/>
    <n v="244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1200"/>
    <n v="966"/>
    <x v="0"/>
    <s v="GB"/>
    <s v="GBP"/>
    <n v="1455408000"/>
    <n v="1454638202"/>
    <b v="0"/>
    <n v="34"/>
    <b v="1"/>
    <s v="theater/plays"/>
    <n v="81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200"/>
    <n v="10115"/>
    <x v="0"/>
    <s v="US"/>
    <s v="USD"/>
    <n v="1425495563"/>
    <n v="1422903563"/>
    <b v="0"/>
    <n v="98"/>
    <b v="1"/>
    <s v="theater/plays"/>
    <n v="843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1200"/>
    <n v="3273"/>
    <x v="0"/>
    <s v="GB"/>
    <s v="GBP"/>
    <n v="1450051200"/>
    <n v="1447594176"/>
    <b v="0"/>
    <n v="46"/>
    <b v="1"/>
    <s v="theater/plays"/>
    <n v="273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1200"/>
    <n v="350"/>
    <x v="0"/>
    <s v="US"/>
    <s v="USD"/>
    <n v="1429912341"/>
    <n v="1427320341"/>
    <b v="0"/>
    <n v="10"/>
    <b v="1"/>
    <s v="theater/plays"/>
    <n v="29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1200"/>
    <n v="6215"/>
    <x v="0"/>
    <s v="US"/>
    <s v="USD"/>
    <n v="1423119540"/>
    <n v="1421252084"/>
    <b v="0"/>
    <n v="76"/>
    <b v="1"/>
    <s v="theater/plays"/>
    <n v="518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1200"/>
    <n v="30891.1"/>
    <x v="0"/>
    <s v="US"/>
    <s v="USD"/>
    <n v="1412434136"/>
    <n v="1409669336"/>
    <b v="0"/>
    <n v="104"/>
    <b v="1"/>
    <s v="theater/plays"/>
    <n v="2574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1200"/>
    <n v="4055"/>
    <x v="0"/>
    <s v="US"/>
    <s v="USD"/>
    <n v="1411264800"/>
    <n v="1409620903"/>
    <b v="0"/>
    <n v="87"/>
    <b v="1"/>
    <s v="theater/plays"/>
    <n v="33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200"/>
    <n v="1500"/>
    <x v="0"/>
    <s v="GB"/>
    <s v="GBP"/>
    <n v="1404314952"/>
    <n v="1401722952"/>
    <b v="0"/>
    <n v="29"/>
    <b v="1"/>
    <s v="theater/plays"/>
    <n v="125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1200"/>
    <n v="2055"/>
    <x v="0"/>
    <s v="GB"/>
    <s v="GBP"/>
    <n v="1425142800"/>
    <n v="1422983847"/>
    <b v="0"/>
    <n v="51"/>
    <b v="1"/>
    <s v="theater/plays"/>
    <n v="171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200"/>
    <n v="195"/>
    <x v="0"/>
    <s v="GB"/>
    <s v="GBP"/>
    <n v="1478046661"/>
    <n v="1476837061"/>
    <b v="0"/>
    <n v="12"/>
    <b v="1"/>
    <s v="theater/plays"/>
    <n v="16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1200"/>
    <n v="2170.9899999999998"/>
    <x v="0"/>
    <s v="GB"/>
    <s v="GBP"/>
    <n v="1406760101"/>
    <n v="1404168101"/>
    <b v="0"/>
    <n v="72"/>
    <b v="1"/>
    <s v="theater/plays"/>
    <n v="181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1200"/>
    <n v="2000"/>
    <x v="0"/>
    <s v="US"/>
    <s v="USD"/>
    <n v="1408383153"/>
    <n v="1405791153"/>
    <b v="0"/>
    <n v="21"/>
    <b v="1"/>
    <s v="theater/plays"/>
    <n v="167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1200"/>
    <n v="2193"/>
    <x v="0"/>
    <s v="US"/>
    <s v="USD"/>
    <n v="1454709600"/>
    <n v="1452520614"/>
    <b v="0"/>
    <n v="42"/>
    <b v="1"/>
    <s v="theater/plays"/>
    <n v="183"/>
    <n v="52.21"/>
    <x v="1"/>
    <s v="plays"/>
    <x v="3432"/>
    <d v="2016-02-05T22:00:00"/>
  </r>
  <r>
    <n v="3433"/>
    <s v="The Dybbuk"/>
    <s v="death&amp;pretzels presents their first Chicago based project:_x000a_The Dybbuk by S. Ansky"/>
    <n v="1200"/>
    <n v="9525"/>
    <x v="0"/>
    <s v="US"/>
    <s v="USD"/>
    <n v="1402974000"/>
    <n v="1400290255"/>
    <b v="0"/>
    <n v="71"/>
    <b v="1"/>
    <s v="theater/plays"/>
    <n v="794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200"/>
    <n v="10555"/>
    <x v="0"/>
    <s v="US"/>
    <s v="USD"/>
    <n v="1404983269"/>
    <n v="1402391269"/>
    <b v="0"/>
    <n v="168"/>
    <b v="1"/>
    <s v="theater/plays"/>
    <n v="880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200"/>
    <n v="1120"/>
    <x v="0"/>
    <s v="US"/>
    <s v="USD"/>
    <n v="1470538800"/>
    <n v="1469112493"/>
    <b v="0"/>
    <n v="19"/>
    <b v="1"/>
    <s v="theater/plays"/>
    <n v="93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1200"/>
    <n v="5295"/>
    <x v="0"/>
    <s v="US"/>
    <s v="USD"/>
    <n v="1408638480"/>
    <n v="1406811593"/>
    <b v="0"/>
    <n v="37"/>
    <b v="1"/>
    <s v="theater/plays"/>
    <n v="441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1200"/>
    <n v="3030"/>
    <x v="0"/>
    <s v="US"/>
    <s v="USD"/>
    <n v="1440003820"/>
    <n v="1437411820"/>
    <b v="0"/>
    <n v="36"/>
    <b v="1"/>
    <s v="theater/plays"/>
    <n v="253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1200"/>
    <n v="2605"/>
    <x v="0"/>
    <s v="GB"/>
    <s v="GBP"/>
    <n v="1430600400"/>
    <n v="1428358567"/>
    <b v="0"/>
    <n v="14"/>
    <b v="1"/>
    <s v="theater/plays"/>
    <n v="217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1200"/>
    <n v="5260.92"/>
    <x v="0"/>
    <s v="US"/>
    <s v="USD"/>
    <n v="1405095300"/>
    <n v="1403146628"/>
    <b v="0"/>
    <n v="82"/>
    <b v="1"/>
    <s v="theater/plays"/>
    <n v="438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1200"/>
    <n v="2565"/>
    <x v="0"/>
    <s v="US"/>
    <s v="USD"/>
    <n v="1447445820"/>
    <n v="1445077121"/>
    <b v="0"/>
    <n v="43"/>
    <b v="1"/>
    <s v="theater/plays"/>
    <n v="214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1200"/>
    <n v="250"/>
    <x v="0"/>
    <s v="US"/>
    <s v="USD"/>
    <n v="1433016672"/>
    <n v="1430424672"/>
    <b v="0"/>
    <n v="8"/>
    <b v="1"/>
    <s v="theater/plays"/>
    <n v="2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200"/>
    <n v="1855"/>
    <x v="0"/>
    <s v="US"/>
    <s v="USD"/>
    <n v="1410266146"/>
    <n v="1407674146"/>
    <b v="0"/>
    <n v="45"/>
    <b v="1"/>
    <s v="theater/plays"/>
    <n v="155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1200"/>
    <n v="867"/>
    <x v="0"/>
    <s v="AU"/>
    <s v="AUD"/>
    <n v="1465394340"/>
    <n v="1464677986"/>
    <b v="0"/>
    <n v="20"/>
    <b v="1"/>
    <s v="theater/plays"/>
    <n v="72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1200"/>
    <n v="2000"/>
    <x v="0"/>
    <s v="GB"/>
    <s v="GBP"/>
    <n v="1445604236"/>
    <n v="1443185036"/>
    <b v="0"/>
    <n v="31"/>
    <b v="1"/>
    <s v="theater/plays"/>
    <n v="167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150"/>
    <n v="1082"/>
    <x v="0"/>
    <s v="GB"/>
    <s v="GBP"/>
    <n v="1423138800"/>
    <n v="1421092725"/>
    <b v="0"/>
    <n v="25"/>
    <b v="1"/>
    <s v="theater/plays"/>
    <n v="94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150"/>
    <n v="1078"/>
    <x v="0"/>
    <s v="US"/>
    <s v="USD"/>
    <n v="1458332412"/>
    <n v="1454448012"/>
    <b v="0"/>
    <n v="14"/>
    <b v="1"/>
    <s v="theater/plays"/>
    <n v="94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1110"/>
    <n v="2305"/>
    <x v="0"/>
    <s v="US"/>
    <s v="USD"/>
    <n v="1418784689"/>
    <n v="1416192689"/>
    <b v="0"/>
    <n v="45"/>
    <b v="1"/>
    <s v="theater/plays"/>
    <n v="208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1100"/>
    <n v="1365"/>
    <x v="0"/>
    <s v="US"/>
    <s v="USD"/>
    <n v="1468036800"/>
    <n v="1465607738"/>
    <b v="0"/>
    <n v="20"/>
    <b v="1"/>
    <s v="theater/plays"/>
    <n v="124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1100"/>
    <n v="760"/>
    <x v="0"/>
    <s v="GB"/>
    <s v="GBP"/>
    <n v="1427990071"/>
    <n v="1422809671"/>
    <b v="0"/>
    <n v="39"/>
    <b v="1"/>
    <s v="theater/plays"/>
    <n v="69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1100"/>
    <n v="658"/>
    <x v="0"/>
    <s v="US"/>
    <s v="USD"/>
    <n v="1429636927"/>
    <n v="1427304127"/>
    <b v="0"/>
    <n v="16"/>
    <b v="1"/>
    <s v="theater/plays"/>
    <n v="60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100"/>
    <n v="1532"/>
    <x v="0"/>
    <s v="US"/>
    <s v="USD"/>
    <n v="1406087940"/>
    <n v="1404141626"/>
    <b v="0"/>
    <n v="37"/>
    <b v="1"/>
    <s v="theater/plays"/>
    <n v="139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1100"/>
    <n v="385"/>
    <x v="0"/>
    <s v="GB"/>
    <s v="GBP"/>
    <n v="1471130956"/>
    <n v="1465946956"/>
    <b v="0"/>
    <n v="14"/>
    <b v="1"/>
    <s v="theater/plays"/>
    <n v="35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1100"/>
    <n v="705"/>
    <x v="0"/>
    <s v="GB"/>
    <s v="GBP"/>
    <n v="1406825159"/>
    <n v="1404233159"/>
    <b v="0"/>
    <n v="21"/>
    <b v="1"/>
    <s v="theater/plays"/>
    <n v="64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100"/>
    <n v="10065"/>
    <x v="0"/>
    <s v="US"/>
    <s v="USD"/>
    <n v="1476381627"/>
    <n v="1473789627"/>
    <b v="0"/>
    <n v="69"/>
    <b v="1"/>
    <s v="theater/plays"/>
    <n v="915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1100"/>
    <n v="5739"/>
    <x v="0"/>
    <s v="US"/>
    <s v="USD"/>
    <n v="1406876340"/>
    <n v="1404190567"/>
    <b v="0"/>
    <n v="16"/>
    <b v="1"/>
    <s v="theater/plays"/>
    <n v="522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1100"/>
    <n v="2804"/>
    <x v="0"/>
    <s v="US"/>
    <s v="USD"/>
    <n v="1423720740"/>
    <n v="1421081857"/>
    <b v="0"/>
    <n v="55"/>
    <b v="1"/>
    <s v="theater/plays"/>
    <n v="255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1100"/>
    <n v="1216"/>
    <x v="0"/>
    <s v="US"/>
    <s v="USD"/>
    <n v="1422937620"/>
    <n v="1420606303"/>
    <b v="0"/>
    <n v="27"/>
    <b v="1"/>
    <s v="theater/plays"/>
    <n v="111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1100"/>
    <n v="631"/>
    <x v="0"/>
    <s v="GB"/>
    <s v="GBP"/>
    <n v="1463743860"/>
    <n v="1461151860"/>
    <b v="0"/>
    <n v="36"/>
    <b v="1"/>
    <s v="theater/plays"/>
    <n v="57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1070"/>
    <n v="950"/>
    <x v="0"/>
    <s v="GB"/>
    <s v="GBP"/>
    <n v="1408106352"/>
    <n v="1406896752"/>
    <b v="0"/>
    <n v="19"/>
    <b v="1"/>
    <s v="theater/plays"/>
    <n v="8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1050"/>
    <n v="695"/>
    <x v="0"/>
    <s v="US"/>
    <s v="USD"/>
    <n v="1477710000"/>
    <n v="1475248279"/>
    <b v="0"/>
    <n v="12"/>
    <b v="1"/>
    <s v="theater/plays"/>
    <n v="66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1050"/>
    <n v="505"/>
    <x v="0"/>
    <s v="US"/>
    <s v="USD"/>
    <n v="1436551200"/>
    <n v="1435181628"/>
    <b v="0"/>
    <n v="17"/>
    <b v="1"/>
    <s v="theater/plays"/>
    <n v="48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10"/>
    <n v="10338"/>
    <x v="0"/>
    <s v="CA"/>
    <s v="CAD"/>
    <n v="1476158340"/>
    <n v="1472594585"/>
    <b v="0"/>
    <n v="114"/>
    <b v="1"/>
    <s v="theater/plays"/>
    <n v="1024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1000"/>
    <n v="5116.18"/>
    <x v="0"/>
    <s v="US"/>
    <s v="USD"/>
    <n v="1471921637"/>
    <n v="1469329637"/>
    <b v="0"/>
    <n v="93"/>
    <b v="1"/>
    <s v="theater/plays"/>
    <n v="51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1000"/>
    <n v="2060"/>
    <x v="0"/>
    <s v="GB"/>
    <s v="GBP"/>
    <n v="1439136000"/>
    <n v="1436972472"/>
    <b v="0"/>
    <n v="36"/>
    <b v="1"/>
    <s v="theater/plays"/>
    <n v="206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1000"/>
    <n v="4450"/>
    <x v="0"/>
    <s v="US"/>
    <s v="USD"/>
    <n v="1461108450"/>
    <n v="1455928050"/>
    <b v="0"/>
    <n v="61"/>
    <b v="1"/>
    <s v="theater/plays"/>
    <n v="445"/>
    <n v="72.95"/>
    <x v="1"/>
    <s v="plays"/>
    <x v="3466"/>
    <d v="2016-04-19T23:27:30"/>
  </r>
  <r>
    <n v="3467"/>
    <s v="Venus in Fur, Los Angeles."/>
    <s v="Venus in Fur, By David Ives."/>
    <n v="1000"/>
    <n v="3030"/>
    <x v="0"/>
    <s v="US"/>
    <s v="USD"/>
    <n v="1426864032"/>
    <n v="1424275632"/>
    <b v="0"/>
    <n v="47"/>
    <b v="1"/>
    <s v="theater/plays"/>
    <n v="303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"/>
    <n v="12178"/>
    <x v="0"/>
    <s v="US"/>
    <s v="USD"/>
    <n v="1474426800"/>
    <n v="1471976529"/>
    <b v="0"/>
    <n v="17"/>
    <b v="1"/>
    <s v="theater/plays"/>
    <n v="1218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1000"/>
    <n v="3175"/>
    <x v="0"/>
    <s v="US"/>
    <s v="USD"/>
    <n v="1461857045"/>
    <n v="1459265045"/>
    <b v="0"/>
    <n v="63"/>
    <b v="1"/>
    <s v="theater/plays"/>
    <n v="318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1000"/>
    <n v="375"/>
    <x v="0"/>
    <s v="US"/>
    <s v="USD"/>
    <n v="1468618680"/>
    <n v="1465345902"/>
    <b v="0"/>
    <n v="9"/>
    <b v="1"/>
    <s v="theater/plays"/>
    <n v="38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1000"/>
    <n v="1073"/>
    <x v="0"/>
    <s v="GB"/>
    <s v="GBP"/>
    <n v="1409515200"/>
    <n v="1405971690"/>
    <b v="0"/>
    <n v="30"/>
    <b v="1"/>
    <s v="theater/plays"/>
    <n v="107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1000"/>
    <n v="2041"/>
    <x v="0"/>
    <s v="US"/>
    <s v="USD"/>
    <n v="1415253540"/>
    <n v="1413432331"/>
    <b v="0"/>
    <n v="23"/>
    <b v="1"/>
    <s v="theater/plays"/>
    <n v="204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1000"/>
    <n v="4900"/>
    <x v="0"/>
    <s v="US"/>
    <s v="USD"/>
    <n v="1426883220"/>
    <n v="1425067296"/>
    <b v="0"/>
    <n v="33"/>
    <b v="1"/>
    <s v="theater/plays"/>
    <n v="49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1000"/>
    <n v="2020"/>
    <x v="0"/>
    <s v="GB"/>
    <s v="GBP"/>
    <n v="1469016131"/>
    <n v="1466424131"/>
    <b v="0"/>
    <n v="39"/>
    <b v="1"/>
    <s v="theater/plays"/>
    <n v="202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1000"/>
    <n v="340"/>
    <x v="0"/>
    <s v="GB"/>
    <s v="GBP"/>
    <n v="1414972800"/>
    <n v="1412629704"/>
    <b v="0"/>
    <n v="17"/>
    <b v="1"/>
    <s v="theater/plays"/>
    <n v="34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1000"/>
    <n v="312"/>
    <x v="0"/>
    <s v="US"/>
    <s v="USD"/>
    <n v="1414378800"/>
    <n v="1412836990"/>
    <b v="0"/>
    <n v="6"/>
    <b v="1"/>
    <s v="theater/plays"/>
    <n v="31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000"/>
    <n v="2076"/>
    <x v="0"/>
    <s v="US"/>
    <s v="USD"/>
    <n v="1431831600"/>
    <n v="1430761243"/>
    <b v="0"/>
    <n v="39"/>
    <b v="1"/>
    <s v="theater/plays"/>
    <n v="208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1000"/>
    <n v="2257"/>
    <x v="0"/>
    <s v="US"/>
    <s v="USD"/>
    <n v="1426539600"/>
    <n v="1424296822"/>
    <b v="0"/>
    <n v="57"/>
    <b v="1"/>
    <s v="theater/plays"/>
    <n v="226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000"/>
    <n v="1918"/>
    <x v="0"/>
    <s v="GB"/>
    <s v="GBP"/>
    <n v="1403382680"/>
    <n v="1400790680"/>
    <b v="0"/>
    <n v="56"/>
    <b v="1"/>
    <s v="theater/plays"/>
    <n v="192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000"/>
    <n v="2140"/>
    <x v="0"/>
    <s v="US"/>
    <s v="USD"/>
    <n v="1436562000"/>
    <n v="1434440227"/>
    <b v="0"/>
    <n v="13"/>
    <b v="1"/>
    <s v="theater/plays"/>
    <n v="214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"/>
    <n v="11880"/>
    <x v="0"/>
    <s v="AU"/>
    <s v="AUD"/>
    <n v="1420178188"/>
    <n v="1418709388"/>
    <b v="0"/>
    <n v="95"/>
    <b v="1"/>
    <s v="theater/plays"/>
    <n v="1188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1000"/>
    <n v="4150"/>
    <x v="0"/>
    <s v="GB"/>
    <s v="GBP"/>
    <n v="1404671466"/>
    <n v="1402079466"/>
    <b v="0"/>
    <n v="80"/>
    <b v="1"/>
    <s v="theater/plays"/>
    <n v="415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1000"/>
    <n v="5358"/>
    <x v="0"/>
    <s v="US"/>
    <s v="USD"/>
    <n v="1404403381"/>
    <n v="1401811381"/>
    <b v="0"/>
    <n v="133"/>
    <b v="1"/>
    <s v="theater/plays"/>
    <n v="536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1000"/>
    <n v="2856"/>
    <x v="0"/>
    <s v="US"/>
    <s v="USD"/>
    <n v="1466014499"/>
    <n v="1463422499"/>
    <b v="0"/>
    <n v="44"/>
    <b v="1"/>
    <s v="theater/plays"/>
    <n v="286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000"/>
    <n v="1660"/>
    <x v="0"/>
    <s v="US"/>
    <s v="USD"/>
    <n v="1454431080"/>
    <n v="1451839080"/>
    <b v="0"/>
    <n v="30"/>
    <b v="1"/>
    <s v="theater/plays"/>
    <n v="166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1000"/>
    <n v="4656"/>
    <x v="0"/>
    <s v="US"/>
    <s v="USD"/>
    <n v="1433314740"/>
    <n v="1430600401"/>
    <b v="0"/>
    <n v="56"/>
    <b v="1"/>
    <s v="theater/plays"/>
    <n v="466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1000"/>
    <n v="2555"/>
    <x v="0"/>
    <s v="GB"/>
    <s v="GBP"/>
    <n v="1435185252"/>
    <n v="1432593252"/>
    <b v="0"/>
    <n v="66"/>
    <b v="1"/>
    <s v="theater/plays"/>
    <n v="256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1000"/>
    <n v="3636"/>
    <x v="0"/>
    <s v="US"/>
    <s v="USD"/>
    <n v="1429286400"/>
    <n v="1427221560"/>
    <b v="0"/>
    <n v="29"/>
    <b v="1"/>
    <s v="theater/plays"/>
    <n v="364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1000"/>
    <n v="5635"/>
    <x v="0"/>
    <s v="GB"/>
    <s v="GBP"/>
    <n v="1400965200"/>
    <n v="1398352531"/>
    <b v="0"/>
    <n v="72"/>
    <b v="1"/>
    <s v="theater/plays"/>
    <n v="564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1000"/>
    <n v="791"/>
    <x v="0"/>
    <s v="US"/>
    <s v="USD"/>
    <n v="1431928784"/>
    <n v="1430114384"/>
    <b v="0"/>
    <n v="10"/>
    <b v="1"/>
    <s v="theater/plays"/>
    <n v="7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1000"/>
    <n v="4000.22"/>
    <x v="0"/>
    <s v="US"/>
    <s v="USD"/>
    <n v="1445818397"/>
    <n v="1442794397"/>
    <b v="0"/>
    <n v="35"/>
    <b v="1"/>
    <s v="theater/plays"/>
    <n v="400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000"/>
    <n v="1500"/>
    <x v="0"/>
    <s v="US"/>
    <s v="USD"/>
    <n v="1408252260"/>
    <n v="1406580436"/>
    <b v="0"/>
    <n v="29"/>
    <b v="1"/>
    <s v="theater/plays"/>
    <n v="15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1000"/>
    <n v="400"/>
    <x v="0"/>
    <s v="US"/>
    <s v="USD"/>
    <n v="1480140000"/>
    <n v="1479186575"/>
    <b v="0"/>
    <n v="13"/>
    <b v="1"/>
    <s v="theater/plays"/>
    <n v="4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1000"/>
    <n v="5343"/>
    <x v="0"/>
    <s v="CA"/>
    <s v="CAD"/>
    <n v="1414862280"/>
    <n v="1412360309"/>
    <b v="0"/>
    <n v="72"/>
    <b v="1"/>
    <s v="theater/plays"/>
    <n v="534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1000"/>
    <n v="3732"/>
    <x v="0"/>
    <s v="US"/>
    <s v="USD"/>
    <n v="1473625166"/>
    <n v="1470169166"/>
    <b v="0"/>
    <n v="78"/>
    <b v="1"/>
    <s v="theater/plays"/>
    <n v="373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000"/>
    <n v="1686"/>
    <x v="0"/>
    <s v="US"/>
    <s v="USD"/>
    <n v="1464904800"/>
    <n v="1463852904"/>
    <b v="0"/>
    <n v="49"/>
    <b v="1"/>
    <s v="theater/plays"/>
    <n v="16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000"/>
    <n v="1690"/>
    <x v="0"/>
    <s v="CA"/>
    <s v="CAD"/>
    <n v="1464471840"/>
    <n v="1459309704"/>
    <b v="0"/>
    <n v="42"/>
    <b v="1"/>
    <s v="theater/plays"/>
    <n v="169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1000"/>
    <n v="2110"/>
    <x v="0"/>
    <s v="US"/>
    <s v="USD"/>
    <n v="1435733940"/>
    <n v="1431046325"/>
    <b v="0"/>
    <n v="35"/>
    <b v="1"/>
    <s v="theater/plays"/>
    <n v="211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000"/>
    <n v="1510"/>
    <x v="0"/>
    <s v="GB"/>
    <s v="GBP"/>
    <n v="1441995595"/>
    <n v="1439835595"/>
    <b v="0"/>
    <n v="42"/>
    <b v="1"/>
    <s v="theater/plays"/>
    <n v="15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1000"/>
    <n v="4216"/>
    <x v="0"/>
    <s v="US"/>
    <s v="USD"/>
    <n v="1458100740"/>
    <n v="1456862924"/>
    <b v="0"/>
    <n v="31"/>
    <b v="1"/>
    <s v="theater/plays"/>
    <n v="422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1000"/>
    <n v="2689"/>
    <x v="0"/>
    <s v="GB"/>
    <s v="GBP"/>
    <n v="1469359728"/>
    <n v="1466767728"/>
    <b v="0"/>
    <n v="38"/>
    <b v="1"/>
    <s v="theater/plays"/>
    <n v="269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1000"/>
    <n v="2594"/>
    <x v="0"/>
    <s v="US"/>
    <s v="USD"/>
    <n v="1399953600"/>
    <n v="1398983245"/>
    <b v="0"/>
    <n v="39"/>
    <b v="1"/>
    <s v="theater/plays"/>
    <n v="259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1000"/>
    <n v="3045"/>
    <x v="0"/>
    <s v="US"/>
    <s v="USD"/>
    <n v="1408815440"/>
    <n v="1404927440"/>
    <b v="0"/>
    <n v="29"/>
    <b v="1"/>
    <s v="theater/plays"/>
    <n v="305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"/>
    <n v="10440"/>
    <x v="0"/>
    <s v="US"/>
    <s v="USD"/>
    <n v="1464732537"/>
    <n v="1462140537"/>
    <b v="0"/>
    <n v="72"/>
    <b v="1"/>
    <s v="theater/plays"/>
    <n v="1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0"/>
    <n v="180"/>
    <x v="0"/>
    <s v="GB"/>
    <s v="GBP"/>
    <n v="1462914000"/>
    <n v="1460914253"/>
    <b v="0"/>
    <n v="15"/>
    <b v="1"/>
    <s v="theater/plays"/>
    <n v="1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1000"/>
    <n v="3190"/>
    <x v="0"/>
    <s v="US"/>
    <s v="USD"/>
    <n v="1416545700"/>
    <n v="1415392666"/>
    <b v="0"/>
    <n v="33"/>
    <b v="1"/>
    <s v="theater/plays"/>
    <n v="319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1000"/>
    <n v="905"/>
    <x v="0"/>
    <s v="US"/>
    <s v="USD"/>
    <n v="1404312846"/>
    <n v="1402584846"/>
    <b v="0"/>
    <n v="15"/>
    <b v="1"/>
    <s v="theater/plays"/>
    <n v="9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000"/>
    <n v="1518"/>
    <x v="0"/>
    <s v="GB"/>
    <s v="GBP"/>
    <n v="1415385000"/>
    <n v="1413406695"/>
    <b v="0"/>
    <n v="19"/>
    <b v="1"/>
    <s v="theater/plays"/>
    <n v="152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1000"/>
    <n v="3315"/>
    <x v="0"/>
    <s v="US"/>
    <s v="USD"/>
    <n v="1401857940"/>
    <n v="1400725112"/>
    <b v="0"/>
    <n v="44"/>
    <b v="1"/>
    <s v="theater/plays"/>
    <n v="332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1000"/>
    <n v="550"/>
    <x v="0"/>
    <s v="US"/>
    <s v="USD"/>
    <n v="1422853140"/>
    <n v="1421439552"/>
    <b v="0"/>
    <n v="10"/>
    <b v="1"/>
    <s v="theater/plays"/>
    <n v="55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1000"/>
    <n v="3080"/>
    <x v="0"/>
    <s v="US"/>
    <s v="USD"/>
    <n v="1433097171"/>
    <n v="1430505171"/>
    <b v="0"/>
    <n v="46"/>
    <b v="1"/>
    <s v="theater/plays"/>
    <n v="308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1000"/>
    <n v="2500"/>
    <x v="0"/>
    <s v="US"/>
    <s v="USD"/>
    <n v="1410145200"/>
    <n v="1407197670"/>
    <b v="0"/>
    <n v="11"/>
    <b v="1"/>
    <s v="theater/plays"/>
    <n v="25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1000"/>
    <n v="4000"/>
    <x v="0"/>
    <s v="GB"/>
    <s v="GBP"/>
    <n v="1404471600"/>
    <n v="1401910634"/>
    <b v="0"/>
    <n v="13"/>
    <b v="1"/>
    <s v="theater/plays"/>
    <n v="4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000"/>
    <n v="1650.69"/>
    <x v="0"/>
    <s v="US"/>
    <s v="USD"/>
    <n v="1412259660"/>
    <n v="1410461299"/>
    <b v="0"/>
    <n v="33"/>
    <b v="1"/>
    <s v="theater/plays"/>
    <n v="165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1000"/>
    <n v="2027"/>
    <x v="0"/>
    <s v="GB"/>
    <s v="GBP"/>
    <n v="1425478950"/>
    <n v="1422886950"/>
    <b v="0"/>
    <n v="28"/>
    <b v="1"/>
    <s v="theater/plays"/>
    <n v="203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1000"/>
    <n v="2015"/>
    <x v="0"/>
    <s v="GB"/>
    <s v="GBP"/>
    <n v="1441547220"/>
    <n v="1439322412"/>
    <b v="0"/>
    <n v="21"/>
    <b v="1"/>
    <s v="theater/plays"/>
    <n v="202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1000"/>
    <n v="593"/>
    <x v="0"/>
    <s v="US"/>
    <s v="USD"/>
    <n v="1411980020"/>
    <n v="1409388020"/>
    <b v="0"/>
    <n v="13"/>
    <b v="1"/>
    <s v="theater/plays"/>
    <n v="5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000"/>
    <n v="1395"/>
    <x v="0"/>
    <s v="GB"/>
    <s v="GBP"/>
    <n v="1442311560"/>
    <n v="1439924246"/>
    <b v="0"/>
    <n v="34"/>
    <b v="1"/>
    <s v="theater/plays"/>
    <n v="14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1000"/>
    <n v="4546"/>
    <x v="0"/>
    <s v="GB"/>
    <s v="GBP"/>
    <n v="1474844400"/>
    <n v="1469871148"/>
    <b v="0"/>
    <n v="80"/>
    <b v="1"/>
    <s v="theater/plays"/>
    <n v="455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"/>
    <n v="10156"/>
    <x v="0"/>
    <s v="US"/>
    <s v="USD"/>
    <n v="1410580800"/>
    <n v="1409336373"/>
    <b v="0"/>
    <n v="74"/>
    <b v="1"/>
    <s v="theater/plays"/>
    <n v="1016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1000"/>
    <n v="530"/>
    <x v="0"/>
    <s v="US"/>
    <s v="USD"/>
    <n v="1439136000"/>
    <n v="1438188106"/>
    <b v="0"/>
    <n v="7"/>
    <b v="1"/>
    <s v="theater/plays"/>
    <n v="53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1000"/>
    <n v="3366"/>
    <x v="0"/>
    <s v="US"/>
    <s v="USD"/>
    <n v="1461823140"/>
    <n v="1459411371"/>
    <b v="0"/>
    <n v="34"/>
    <b v="1"/>
    <s v="theater/plays"/>
    <n v="337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1000"/>
    <n v="7015"/>
    <x v="0"/>
    <s v="US"/>
    <s v="USD"/>
    <n v="1436587140"/>
    <n v="1434069205"/>
    <b v="0"/>
    <n v="86"/>
    <b v="1"/>
    <s v="theater/plays"/>
    <n v="702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000"/>
    <n v="1669"/>
    <x v="0"/>
    <s v="GB"/>
    <s v="GBP"/>
    <n v="1484740918"/>
    <n v="1483012918"/>
    <b v="0"/>
    <n v="37"/>
    <b v="1"/>
    <s v="theater/plays"/>
    <n v="167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1000"/>
    <n v="660"/>
    <x v="0"/>
    <s v="US"/>
    <s v="USD"/>
    <n v="1436749200"/>
    <n v="1434997018"/>
    <b v="0"/>
    <n v="18"/>
    <b v="1"/>
    <s v="theater/plays"/>
    <n v="66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1000"/>
    <n v="2750"/>
    <x v="0"/>
    <s v="GB"/>
    <s v="GBP"/>
    <n v="1460318400"/>
    <n v="1457881057"/>
    <b v="0"/>
    <n v="22"/>
    <b v="1"/>
    <s v="theater/plays"/>
    <n v="275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1000"/>
    <n v="1142"/>
    <x v="0"/>
    <s v="US"/>
    <s v="USD"/>
    <n v="1411012740"/>
    <n v="1409667827"/>
    <b v="0"/>
    <n v="27"/>
    <b v="1"/>
    <s v="theater/plays"/>
    <n v="114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1000"/>
    <n v="631"/>
    <x v="0"/>
    <s v="US"/>
    <s v="USD"/>
    <n v="1447269367"/>
    <n v="1444673767"/>
    <b v="0"/>
    <n v="8"/>
    <b v="1"/>
    <s v="theater/plays"/>
    <n v="63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1000"/>
    <n v="7810"/>
    <x v="0"/>
    <s v="US"/>
    <s v="USD"/>
    <n v="1443711623"/>
    <n v="1440687623"/>
    <b v="0"/>
    <n v="204"/>
    <b v="1"/>
    <s v="theater/plays"/>
    <n v="781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1000"/>
    <n v="2063"/>
    <x v="0"/>
    <s v="GB"/>
    <s v="GBP"/>
    <n v="1443808800"/>
    <n v="1441120910"/>
    <b v="0"/>
    <n v="46"/>
    <b v="1"/>
    <s v="theater/plays"/>
    <n v="206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000"/>
    <n v="230"/>
    <x v="0"/>
    <s v="GB"/>
    <s v="GBP"/>
    <n v="1450612740"/>
    <n v="1448040425"/>
    <b v="0"/>
    <n v="17"/>
    <b v="1"/>
    <s v="theater/plays"/>
    <n v="2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1000"/>
    <n v="1218"/>
    <x v="0"/>
    <s v="CA"/>
    <s v="CAD"/>
    <n v="1416211140"/>
    <n v="1413016216"/>
    <b v="0"/>
    <n v="28"/>
    <b v="1"/>
    <s v="theater/plays"/>
    <n v="122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1000"/>
    <n v="2569"/>
    <x v="0"/>
    <s v="GB"/>
    <s v="GBP"/>
    <n v="1471428340"/>
    <n v="1469009140"/>
    <b v="0"/>
    <n v="83"/>
    <b v="1"/>
    <s v="theater/plays"/>
    <n v="257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1000"/>
    <n v="718"/>
    <x v="0"/>
    <s v="US"/>
    <s v="USD"/>
    <n v="1473358122"/>
    <n v="1471543722"/>
    <b v="0"/>
    <n v="13"/>
    <b v="1"/>
    <s v="theater/plays"/>
    <n v="72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1000"/>
    <n v="369"/>
    <x v="0"/>
    <s v="GB"/>
    <s v="GBP"/>
    <n v="1466899491"/>
    <n v="1464307491"/>
    <b v="0"/>
    <n v="8"/>
    <b v="1"/>
    <s v="theater/plays"/>
    <n v="37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000"/>
    <n v="1260"/>
    <x v="0"/>
    <s v="GB"/>
    <s v="GBP"/>
    <n v="1441042275"/>
    <n v="1438882275"/>
    <b v="0"/>
    <n v="32"/>
    <b v="1"/>
    <s v="theater/plays"/>
    <n v="126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1000"/>
    <n v="5623"/>
    <x v="0"/>
    <s v="US"/>
    <s v="USD"/>
    <n v="1410099822"/>
    <n v="1404915822"/>
    <b v="0"/>
    <n v="85"/>
    <b v="1"/>
    <s v="theater/plays"/>
    <n v="56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000"/>
    <n v="1570"/>
    <x v="0"/>
    <s v="DE"/>
    <s v="EUR"/>
    <n v="1435255659"/>
    <n v="1432663659"/>
    <b v="0"/>
    <n v="29"/>
    <b v="1"/>
    <s v="theater/plays"/>
    <n v="157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1000"/>
    <n v="2500"/>
    <x v="0"/>
    <s v="US"/>
    <s v="USD"/>
    <n v="1425758257"/>
    <n v="1423166257"/>
    <b v="0"/>
    <n v="24"/>
    <b v="1"/>
    <s v="theater/plays"/>
    <n v="25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1000"/>
    <n v="251"/>
    <x v="0"/>
    <s v="US"/>
    <s v="USD"/>
    <n v="1428780159"/>
    <n v="1426188159"/>
    <b v="0"/>
    <n v="8"/>
    <b v="1"/>
    <s v="theater/plays"/>
    <n v="25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000"/>
    <n v="1125"/>
    <x v="0"/>
    <s v="US"/>
    <s v="USD"/>
    <n v="1427860740"/>
    <n v="1426002684"/>
    <b v="0"/>
    <n v="19"/>
    <b v="1"/>
    <s v="theater/plays"/>
    <n v="113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1000"/>
    <n v="40043.25"/>
    <x v="0"/>
    <s v="US"/>
    <s v="USD"/>
    <n v="1463198340"/>
    <n v="1461117201"/>
    <b v="0"/>
    <n v="336"/>
    <b v="1"/>
    <s v="theater/plays"/>
    <n v="400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1000"/>
    <n v="2140"/>
    <x v="0"/>
    <s v="US"/>
    <s v="USD"/>
    <n v="1457139600"/>
    <n v="1455230214"/>
    <b v="0"/>
    <n v="13"/>
    <b v="1"/>
    <s v="theater/plays"/>
    <n v="214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1000"/>
    <n v="2620"/>
    <x v="0"/>
    <s v="GB"/>
    <s v="GBP"/>
    <n v="1462224398"/>
    <n v="1459632398"/>
    <b v="0"/>
    <n v="64"/>
    <b v="1"/>
    <s v="theater/plays"/>
    <n v="262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000"/>
    <n v="1527.5"/>
    <x v="0"/>
    <s v="US"/>
    <s v="USD"/>
    <n v="1400796420"/>
    <n v="1398342170"/>
    <b v="0"/>
    <n v="25"/>
    <b v="1"/>
    <s v="theater/plays"/>
    <n v="15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1000"/>
    <n v="773"/>
    <x v="0"/>
    <s v="GB"/>
    <s v="GBP"/>
    <n v="1403964324"/>
    <n v="1401372324"/>
    <b v="0"/>
    <n v="20"/>
    <b v="1"/>
    <s v="theater/plays"/>
    <n v="77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1000"/>
    <n v="5845"/>
    <x v="0"/>
    <s v="US"/>
    <s v="USD"/>
    <n v="1439337600"/>
    <n v="1436575280"/>
    <b v="0"/>
    <n v="104"/>
    <b v="1"/>
    <s v="theater/plays"/>
    <n v="585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1000"/>
    <n v="5671.11"/>
    <x v="0"/>
    <s v="US"/>
    <s v="USD"/>
    <n v="1423674000"/>
    <n v="1421025159"/>
    <b v="0"/>
    <n v="53"/>
    <b v="1"/>
    <s v="theater/plays"/>
    <n v="567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1000"/>
    <n v="2400"/>
    <x v="0"/>
    <s v="IT"/>
    <s v="EUR"/>
    <n v="1479382594"/>
    <n v="1476786994"/>
    <b v="0"/>
    <n v="14"/>
    <b v="1"/>
    <s v="theater/plays"/>
    <n v="24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1000"/>
    <n v="2210"/>
    <x v="0"/>
    <s v="GB"/>
    <s v="GBP"/>
    <n v="1408289724"/>
    <n v="1403105724"/>
    <b v="0"/>
    <n v="20"/>
    <b v="1"/>
    <s v="theater/plays"/>
    <n v="221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"/>
    <n v="100036"/>
    <x v="0"/>
    <s v="US"/>
    <s v="USD"/>
    <n v="1399271911"/>
    <n v="1396334311"/>
    <b v="0"/>
    <n v="558"/>
    <b v="1"/>
    <s v="theater/plays"/>
    <n v="10004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1000"/>
    <n v="504"/>
    <x v="0"/>
    <s v="GB"/>
    <s v="GBP"/>
    <n v="1435352400"/>
    <n v="1431718575"/>
    <b v="0"/>
    <n v="22"/>
    <b v="1"/>
    <s v="theater/plays"/>
    <n v="50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1000"/>
    <n v="3470"/>
    <x v="0"/>
    <s v="CA"/>
    <s v="CAD"/>
    <n v="1432694700"/>
    <n v="1429651266"/>
    <b v="0"/>
    <n v="74"/>
    <b v="1"/>
    <s v="theater/plays"/>
    <n v="347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1000"/>
    <n v="2560"/>
    <x v="0"/>
    <s v="US"/>
    <s v="USD"/>
    <n v="1438799760"/>
    <n v="1437236378"/>
    <b v="0"/>
    <n v="54"/>
    <b v="1"/>
    <s v="theater/plays"/>
    <n v="256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1000"/>
    <n v="469"/>
    <x v="0"/>
    <s v="GB"/>
    <s v="GBP"/>
    <n v="1457906400"/>
    <n v="1457115427"/>
    <b v="0"/>
    <n v="31"/>
    <b v="1"/>
    <s v="theater/plays"/>
    <n v="47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1000"/>
    <n v="527.45000000000005"/>
    <x v="0"/>
    <s v="GB"/>
    <s v="GBP"/>
    <n v="1470078000"/>
    <n v="1467648456"/>
    <b v="0"/>
    <n v="25"/>
    <b v="1"/>
    <s v="theater/plays"/>
    <n v="53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1000"/>
    <n v="1175"/>
    <x v="0"/>
    <s v="US"/>
    <s v="USD"/>
    <n v="1420048208"/>
    <n v="1417456208"/>
    <b v="0"/>
    <n v="12"/>
    <b v="1"/>
    <s v="theater/plays"/>
    <n v="118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1000"/>
    <n v="2095"/>
    <x v="0"/>
    <s v="GB"/>
    <s v="GBP"/>
    <n v="1422015083"/>
    <n v="1419423083"/>
    <b v="0"/>
    <n v="38"/>
    <b v="1"/>
    <s v="theater/plays"/>
    <n v="210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1000"/>
    <n v="5024"/>
    <x v="0"/>
    <s v="US"/>
    <s v="USD"/>
    <n v="1420734696"/>
    <n v="1418142696"/>
    <b v="0"/>
    <n v="41"/>
    <b v="1"/>
    <s v="theater/plays"/>
    <n v="502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1000"/>
    <n v="2287"/>
    <x v="0"/>
    <s v="US"/>
    <s v="USD"/>
    <n v="1420009200"/>
    <n v="1417593483"/>
    <b v="0"/>
    <n v="26"/>
    <b v="1"/>
    <s v="theater/plays"/>
    <n v="229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000"/>
    <n v="1831"/>
    <x v="0"/>
    <s v="GB"/>
    <s v="GBP"/>
    <n v="1414701413"/>
    <n v="1412109413"/>
    <b v="0"/>
    <n v="25"/>
    <b v="1"/>
    <s v="theater/plays"/>
    <n v="183"/>
    <n v="73.239999999999995"/>
    <x v="1"/>
    <s v="plays"/>
    <x v="3571"/>
    <d v="2014-10-30T20:36:53"/>
  </r>
  <r>
    <n v="3572"/>
    <s v="Monster"/>
    <s v="A darkly comic one woman show by Abram Rooney as part of The Camden Fringe 2015."/>
    <n v="1000"/>
    <n v="500"/>
    <x v="0"/>
    <s v="GB"/>
    <s v="GBP"/>
    <n v="1434894082"/>
    <n v="1432302082"/>
    <b v="0"/>
    <n v="9"/>
    <b v="1"/>
    <s v="theater/plays"/>
    <n v="5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1000"/>
    <n v="3084"/>
    <x v="0"/>
    <s v="GB"/>
    <s v="GBP"/>
    <n v="1415440846"/>
    <n v="1412845246"/>
    <b v="0"/>
    <n v="78"/>
    <b v="1"/>
    <s v="theater/plays"/>
    <n v="308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1000"/>
    <n v="6155"/>
    <x v="0"/>
    <s v="US"/>
    <s v="USD"/>
    <n v="1415921848"/>
    <n v="1413326248"/>
    <b v="0"/>
    <n v="45"/>
    <b v="1"/>
    <s v="theater/plays"/>
    <n v="61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"/>
    <n v="10133"/>
    <x v="0"/>
    <s v="US"/>
    <s v="USD"/>
    <n v="1470887940"/>
    <n v="1468176527"/>
    <b v="0"/>
    <n v="102"/>
    <b v="1"/>
    <s v="theater/plays"/>
    <n v="1013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0"/>
    <n v="100"/>
    <x v="0"/>
    <s v="US"/>
    <s v="USD"/>
    <n v="1480947054"/>
    <n v="1475759454"/>
    <b v="0"/>
    <n v="5"/>
    <b v="1"/>
    <s v="theater/plays"/>
    <n v="1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1000"/>
    <n v="780"/>
    <x v="0"/>
    <s v="US"/>
    <s v="USD"/>
    <n v="1430029680"/>
    <n v="1427741583"/>
    <b v="0"/>
    <n v="27"/>
    <b v="1"/>
    <s v="theater/plays"/>
    <n v="78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000"/>
    <n v="1500.2"/>
    <x v="0"/>
    <s v="GB"/>
    <s v="GBP"/>
    <n v="1462037777"/>
    <n v="1459445777"/>
    <b v="0"/>
    <n v="37"/>
    <b v="1"/>
    <s v="theater/plays"/>
    <n v="15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1000"/>
    <n v="500"/>
    <x v="0"/>
    <s v="GB"/>
    <s v="GBP"/>
    <n v="1459444656"/>
    <n v="1456856256"/>
    <b v="0"/>
    <n v="14"/>
    <b v="1"/>
    <s v="theater/plays"/>
    <n v="5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1000"/>
    <n v="1025"/>
    <x v="0"/>
    <s v="US"/>
    <s v="USD"/>
    <n v="1425185940"/>
    <n v="1421900022"/>
    <b v="0"/>
    <n v="27"/>
    <b v="1"/>
    <s v="theater/plays"/>
    <n v="103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000"/>
    <n v="1500"/>
    <x v="0"/>
    <s v="GB"/>
    <s v="GBP"/>
    <n v="1406719110"/>
    <n v="1405509510"/>
    <b v="0"/>
    <n v="45"/>
    <b v="1"/>
    <s v="theater/plays"/>
    <n v="15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1000"/>
    <n v="3255"/>
    <x v="0"/>
    <s v="US"/>
    <s v="USD"/>
    <n v="1460970805"/>
    <n v="1455790405"/>
    <b v="0"/>
    <n v="24"/>
    <b v="1"/>
    <s v="theater/plays"/>
    <n v="326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1000"/>
    <n v="3465"/>
    <x v="0"/>
    <s v="GB"/>
    <s v="GBP"/>
    <n v="1436772944"/>
    <n v="1434180944"/>
    <b v="0"/>
    <n v="112"/>
    <b v="1"/>
    <s v="theater/plays"/>
    <n v="347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1000"/>
    <n v="4050"/>
    <x v="0"/>
    <s v="US"/>
    <s v="USD"/>
    <n v="1419181890"/>
    <n v="1416589890"/>
    <b v="0"/>
    <n v="23"/>
    <b v="1"/>
    <s v="theater/plays"/>
    <n v="405"/>
    <n v="176.09"/>
    <x v="1"/>
    <s v="plays"/>
    <x v="3585"/>
    <d v="2014-12-21T17:11:30"/>
  </r>
  <r>
    <n v="3586"/>
    <s v="Actors &amp; Musicians who are Blind or Autistic"/>
    <s v="See Theatre In A New Light"/>
    <n v="1000"/>
    <n v="8207"/>
    <x v="0"/>
    <s v="US"/>
    <s v="USD"/>
    <n v="1474649070"/>
    <n v="1469465070"/>
    <b v="0"/>
    <n v="54"/>
    <b v="1"/>
    <s v="theater/plays"/>
    <n v="821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1000"/>
    <n v="633"/>
    <x v="0"/>
    <s v="GB"/>
    <s v="GBP"/>
    <n v="1467054000"/>
    <n v="1463144254"/>
    <b v="0"/>
    <n v="28"/>
    <b v="1"/>
    <s v="theater/plays"/>
    <n v="63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1000"/>
    <n v="201"/>
    <x v="0"/>
    <s v="GB"/>
    <s v="GBP"/>
    <n v="1430348400"/>
    <n v="1428436410"/>
    <b v="0"/>
    <n v="11"/>
    <b v="1"/>
    <s v="theater/plays"/>
    <n v="20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1000"/>
    <n v="5100"/>
    <x v="0"/>
    <s v="US"/>
    <s v="USD"/>
    <n v="1432654347"/>
    <n v="1430494347"/>
    <b v="0"/>
    <n v="62"/>
    <b v="1"/>
    <s v="theater/plays"/>
    <n v="510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1000"/>
    <n v="5003"/>
    <x v="0"/>
    <s v="GB"/>
    <s v="GBP"/>
    <n v="1413792034"/>
    <n v="1411200034"/>
    <b v="0"/>
    <n v="73"/>
    <b v="1"/>
    <s v="theater/plays"/>
    <n v="5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1000"/>
    <n v="1225"/>
    <x v="0"/>
    <s v="US"/>
    <s v="USD"/>
    <n v="1422075540"/>
    <n v="1419979544"/>
    <b v="0"/>
    <n v="18"/>
    <b v="1"/>
    <s v="theater/plays"/>
    <n v="123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1000"/>
    <n v="2545"/>
    <x v="0"/>
    <s v="US"/>
    <s v="USD"/>
    <n v="1423630740"/>
    <n v="1418673307"/>
    <b v="0"/>
    <n v="35"/>
    <b v="1"/>
    <s v="theater/plays"/>
    <n v="255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1000"/>
    <n v="3319"/>
    <x v="0"/>
    <s v="US"/>
    <s v="USD"/>
    <n v="1420489560"/>
    <n v="1417469639"/>
    <b v="0"/>
    <n v="43"/>
    <b v="1"/>
    <s v="theater/plays"/>
    <n v="332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000"/>
    <n v="2015"/>
    <x v="0"/>
    <s v="US"/>
    <s v="USD"/>
    <n v="1472952982"/>
    <n v="1470792982"/>
    <b v="0"/>
    <n v="36"/>
    <b v="1"/>
    <s v="theater/plays"/>
    <n v="202"/>
    <n v="55.97"/>
    <x v="1"/>
    <s v="plays"/>
    <x v="3594"/>
    <d v="2016-09-04T01:36:22"/>
  </r>
  <r>
    <n v="3595"/>
    <s v="The Flu Season"/>
    <s v="A new theatre company staging Will Eno's The Flu Season in Seattle"/>
    <n v="1000"/>
    <n v="3081"/>
    <x v="0"/>
    <s v="US"/>
    <s v="USD"/>
    <n v="1426229940"/>
    <n v="1423959123"/>
    <b v="0"/>
    <n v="62"/>
    <b v="1"/>
    <s v="theater/plays"/>
    <n v="308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000"/>
    <n v="1185"/>
    <x v="0"/>
    <s v="CA"/>
    <s v="CAD"/>
    <n v="1409072982"/>
    <n v="1407258582"/>
    <b v="0"/>
    <n v="15"/>
    <b v="1"/>
    <s v="theater/plays"/>
    <n v="119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1000"/>
    <n v="2565"/>
    <x v="0"/>
    <s v="US"/>
    <s v="USD"/>
    <n v="1456984740"/>
    <n v="1455717790"/>
    <b v="0"/>
    <n v="33"/>
    <b v="1"/>
    <s v="theater/plays"/>
    <n v="257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1000"/>
    <n v="1010"/>
    <x v="0"/>
    <s v="US"/>
    <s v="USD"/>
    <n v="1440892800"/>
    <n v="1438715077"/>
    <b v="0"/>
    <n v="17"/>
    <b v="1"/>
    <s v="theater/plays"/>
    <n v="101"/>
    <n v="59.41"/>
    <x v="1"/>
    <s v="plays"/>
    <x v="3599"/>
    <d v="2015-08-30T00:00:00"/>
  </r>
  <r>
    <n v="3600"/>
    <s v="Pariah"/>
    <s v="The First Play From The Man Who Brought You The Black James Bond!"/>
    <n v="1000"/>
    <n v="13"/>
    <x v="0"/>
    <s v="US"/>
    <s v="USD"/>
    <n v="1476390164"/>
    <n v="1473970964"/>
    <b v="0"/>
    <n v="4"/>
    <b v="1"/>
    <s v="theater/plays"/>
    <n v="1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1000"/>
    <n v="2087"/>
    <x v="0"/>
    <s v="GB"/>
    <s v="GBP"/>
    <n v="1421452682"/>
    <n v="1418860682"/>
    <b v="0"/>
    <n v="53"/>
    <b v="1"/>
    <s v="theater/plays"/>
    <n v="209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1000"/>
    <n v="4002"/>
    <x v="0"/>
    <s v="US"/>
    <s v="USD"/>
    <n v="1463520479"/>
    <n v="1458336479"/>
    <b v="0"/>
    <n v="49"/>
    <b v="1"/>
    <s v="theater/plays"/>
    <n v="4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000"/>
    <n v="2560"/>
    <x v="0"/>
    <s v="US"/>
    <s v="USD"/>
    <n v="1446759880"/>
    <n v="1444164280"/>
    <b v="0"/>
    <n v="57"/>
    <b v="1"/>
    <s v="theater/plays"/>
    <n v="256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1000"/>
    <n v="3385"/>
    <x v="0"/>
    <s v="US"/>
    <s v="USD"/>
    <n v="1461913140"/>
    <n v="1461370956"/>
    <b v="0"/>
    <n v="69"/>
    <b v="1"/>
    <s v="theater/plays"/>
    <n v="339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1000"/>
    <n v="460"/>
    <x v="0"/>
    <s v="GB"/>
    <s v="GBP"/>
    <n v="1455390126"/>
    <n v="1452798126"/>
    <b v="0"/>
    <n v="15"/>
    <b v="1"/>
    <s v="theater/plays"/>
    <n v="46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1000"/>
    <n v="3908"/>
    <x v="0"/>
    <s v="GB"/>
    <s v="GBP"/>
    <n v="1471185057"/>
    <n v="1468593057"/>
    <b v="0"/>
    <n v="64"/>
    <b v="1"/>
    <s v="theater/plays"/>
    <n v="391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1000"/>
    <n v="580"/>
    <x v="0"/>
    <s v="GB"/>
    <s v="GBP"/>
    <n v="1450137600"/>
    <n v="1448924882"/>
    <b v="0"/>
    <n v="20"/>
    <b v="1"/>
    <s v="theater/plays"/>
    <n v="58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1000"/>
    <n v="800"/>
    <x v="0"/>
    <s v="GB"/>
    <s v="GBP"/>
    <n v="1466172000"/>
    <n v="1463418090"/>
    <b v="0"/>
    <n v="27"/>
    <b v="1"/>
    <s v="theater/plays"/>
    <n v="8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000"/>
    <n v="3005"/>
    <x v="0"/>
    <s v="GB"/>
    <s v="GBP"/>
    <n v="1459378085"/>
    <n v="1456789685"/>
    <b v="0"/>
    <n v="21"/>
    <b v="1"/>
    <s v="theater/plays"/>
    <n v="301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1000"/>
    <n v="3400"/>
    <x v="0"/>
    <s v="GB"/>
    <s v="GBP"/>
    <n v="1428483201"/>
    <n v="1425891201"/>
    <b v="0"/>
    <n v="51"/>
    <b v="1"/>
    <s v="theater/plays"/>
    <n v="340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1000"/>
    <n v="7220"/>
    <x v="0"/>
    <s v="CA"/>
    <s v="CAD"/>
    <n v="1402334811"/>
    <n v="1401470811"/>
    <b v="0"/>
    <n v="57"/>
    <b v="1"/>
    <s v="theater/plays"/>
    <n v="722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000"/>
    <n v="1250"/>
    <x v="0"/>
    <s v="US"/>
    <s v="USD"/>
    <n v="1403964574"/>
    <n v="1401372574"/>
    <b v="0"/>
    <n v="20"/>
    <b v="1"/>
    <s v="theater/plays"/>
    <n v="125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1000"/>
    <n v="2520"/>
    <x v="0"/>
    <s v="US"/>
    <s v="USD"/>
    <n v="1434675616"/>
    <n v="1432083616"/>
    <b v="0"/>
    <n v="71"/>
    <b v="1"/>
    <s v="theater/plays"/>
    <n v="252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1000"/>
    <n v="2670"/>
    <x v="0"/>
    <s v="GB"/>
    <s v="GBP"/>
    <n v="1449756896"/>
    <n v="1447164896"/>
    <b v="0"/>
    <n v="72"/>
    <b v="1"/>
    <s v="theater/plays"/>
    <n v="26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1000"/>
    <n v="3120"/>
    <x v="0"/>
    <s v="GB"/>
    <s v="GBP"/>
    <n v="1426801664"/>
    <n v="1424213264"/>
    <b v="0"/>
    <n v="45"/>
    <b v="1"/>
    <s v="theater/plays"/>
    <n v="312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1000"/>
    <n v="880"/>
    <x v="0"/>
    <s v="GB"/>
    <s v="GBP"/>
    <n v="1488240000"/>
    <n v="1486996729"/>
    <b v="0"/>
    <n v="51"/>
    <b v="1"/>
    <s v="theater/plays"/>
    <n v="88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1000"/>
    <n v="2020"/>
    <x v="0"/>
    <s v="GB"/>
    <s v="GBP"/>
    <n v="1433343850"/>
    <n v="1430751850"/>
    <b v="0"/>
    <n v="56"/>
    <b v="1"/>
    <s v="theater/plays"/>
    <n v="202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00"/>
    <n v="11045"/>
    <x v="0"/>
    <s v="US"/>
    <s v="USD"/>
    <n v="1425528000"/>
    <n v="1422916261"/>
    <b v="0"/>
    <n v="197"/>
    <b v="1"/>
    <s v="theater/plays"/>
    <n v="1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1000"/>
    <n v="3292"/>
    <x v="0"/>
    <s v="US"/>
    <s v="USD"/>
    <n v="1475269200"/>
    <n v="1473200844"/>
    <b v="0"/>
    <n v="70"/>
    <b v="1"/>
    <s v="theater/plays"/>
    <n v="329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1000"/>
    <n v="3000"/>
    <x v="0"/>
    <s v="US"/>
    <s v="USD"/>
    <n v="1406358000"/>
    <n v="1404841270"/>
    <b v="0"/>
    <n v="34"/>
    <b v="1"/>
    <s v="theater/plays"/>
    <n v="30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1000"/>
    <n v="3148"/>
    <x v="0"/>
    <s v="US"/>
    <s v="USD"/>
    <n v="1471977290"/>
    <n v="1466793290"/>
    <b v="0"/>
    <n v="39"/>
    <b v="1"/>
    <s v="theater/plays"/>
    <n v="31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1000"/>
    <n v="3080"/>
    <x v="0"/>
    <s v="GB"/>
    <s v="GBP"/>
    <n v="1435851577"/>
    <n v="1433259577"/>
    <b v="0"/>
    <n v="78"/>
    <b v="1"/>
    <s v="theater/plays"/>
    <n v="308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1000"/>
    <n v="4073"/>
    <x v="0"/>
    <s v="GB"/>
    <s v="GBP"/>
    <n v="1408204857"/>
    <n v="1406390457"/>
    <b v="0"/>
    <n v="48"/>
    <b v="1"/>
    <s v="theater/plays"/>
    <n v="407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1000"/>
    <n v="2000"/>
    <x v="0"/>
    <s v="US"/>
    <s v="USD"/>
    <n v="1463803140"/>
    <n v="1459446487"/>
    <b v="0"/>
    <n v="29"/>
    <b v="1"/>
    <s v="theater/plays"/>
    <n v="2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1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000"/>
    <n v="8725"/>
    <x v="2"/>
    <s v="US"/>
    <s v="USD"/>
    <n v="1411444740"/>
    <n v="1409335497"/>
    <b v="0"/>
    <n v="59"/>
    <b v="0"/>
    <s v="theater/musical"/>
    <n v="873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1000"/>
    <n v="100"/>
    <x v="2"/>
    <s v="GB"/>
    <s v="GBP"/>
    <n v="1416781749"/>
    <n v="1415053749"/>
    <b v="0"/>
    <n v="1"/>
    <b v="0"/>
    <s v="theater/musical"/>
    <n v="1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1000"/>
    <n v="1762"/>
    <x v="2"/>
    <s v="US"/>
    <s v="USD"/>
    <n v="1479517200"/>
    <n v="1475765867"/>
    <b v="0"/>
    <n v="31"/>
    <b v="0"/>
    <s v="theater/musical"/>
    <n v="176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1000"/>
    <n v="3185"/>
    <x v="2"/>
    <s v="CA"/>
    <s v="CAD"/>
    <n v="1484366340"/>
    <n v="1480219174"/>
    <b v="0"/>
    <n v="18"/>
    <b v="0"/>
    <s v="theater/musical"/>
    <n v="319"/>
    <n v="176.94"/>
    <x v="1"/>
    <s v="musical"/>
    <x v="3634"/>
    <d v="2017-01-14T03:59:00"/>
  </r>
  <r>
    <n v="3635"/>
    <s v="Mary's Son"/>
    <s v="Mary's Son is a pop opera about Jesus and the hope he brings to all people."/>
    <n v="1000"/>
    <n v="1276"/>
    <x v="2"/>
    <s v="US"/>
    <s v="USD"/>
    <n v="1461186676"/>
    <n v="1458594676"/>
    <b v="0"/>
    <n v="10"/>
    <b v="0"/>
    <s v="theater/musical"/>
    <n v="128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1000"/>
    <n v="926"/>
    <x v="2"/>
    <s v="US"/>
    <s v="USD"/>
    <n v="1420130935"/>
    <n v="1417538935"/>
    <b v="0"/>
    <n v="14"/>
    <b v="0"/>
    <s v="theater/musical"/>
    <n v="93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1000"/>
    <n v="216"/>
    <x v="2"/>
    <s v="CA"/>
    <s v="CAD"/>
    <n v="1429456132"/>
    <n v="1424275732"/>
    <b v="0"/>
    <n v="2"/>
    <b v="0"/>
    <s v="theater/musical"/>
    <n v="2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1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1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10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1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1000"/>
    <n v="821"/>
    <x v="2"/>
    <s v="US"/>
    <s v="USD"/>
    <n v="1457413140"/>
    <n v="1454996887"/>
    <b v="0"/>
    <n v="12"/>
    <b v="0"/>
    <s v="theater/musical"/>
    <n v="82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"/>
    <n v="481"/>
    <x v="2"/>
    <s v="US"/>
    <s v="USD"/>
    <n v="1434497400"/>
    <n v="1431770802"/>
    <b v="0"/>
    <n v="8"/>
    <b v="0"/>
    <s v="theater/musical"/>
    <n v="48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1000"/>
    <n v="30"/>
    <x v="2"/>
    <s v="GB"/>
    <s v="GBP"/>
    <n v="1475258327"/>
    <n v="1471370327"/>
    <b v="0"/>
    <n v="2"/>
    <b v="0"/>
    <s v="theater/musical"/>
    <n v="3"/>
    <n v="15"/>
    <x v="1"/>
    <s v="musical"/>
    <x v="3647"/>
    <d v="2016-09-30T17:58:47"/>
  </r>
  <r>
    <n v="3648"/>
    <s v="Moth Theater Lives"/>
    <s v="Help Moth Live! Support Moth and its artist collective to achieve its 2014/15 season."/>
    <n v="1000"/>
    <n v="40153"/>
    <x v="0"/>
    <s v="US"/>
    <s v="USD"/>
    <n v="1412492445"/>
    <n v="1409900445"/>
    <b v="0"/>
    <n v="73"/>
    <b v="1"/>
    <s v="theater/plays"/>
    <n v="4015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1000"/>
    <n v="780"/>
    <x v="0"/>
    <s v="CA"/>
    <s v="CAD"/>
    <n v="1402938394"/>
    <n v="1400691994"/>
    <b v="0"/>
    <n v="8"/>
    <b v="1"/>
    <s v="theater/plays"/>
    <n v="78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1000"/>
    <n v="500"/>
    <x v="0"/>
    <s v="GB"/>
    <s v="GBP"/>
    <n v="1454412584"/>
    <n v="1452598184"/>
    <b v="0"/>
    <n v="17"/>
    <b v="1"/>
    <s v="theater/plays"/>
    <n v="5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1000"/>
    <n v="520"/>
    <x v="0"/>
    <s v="US"/>
    <s v="USD"/>
    <n v="1407686340"/>
    <n v="1404833442"/>
    <b v="0"/>
    <n v="9"/>
    <b v="1"/>
    <s v="theater/plays"/>
    <n v="52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1000"/>
    <n v="752"/>
    <x v="0"/>
    <s v="CA"/>
    <s v="CAD"/>
    <n v="1472097540"/>
    <n v="1471188502"/>
    <b v="0"/>
    <n v="17"/>
    <b v="1"/>
    <s v="theater/plays"/>
    <n v="75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999"/>
    <n v="2010"/>
    <x v="0"/>
    <s v="GB"/>
    <s v="GBP"/>
    <n v="1438764207"/>
    <n v="1436172207"/>
    <b v="0"/>
    <n v="33"/>
    <b v="1"/>
    <s v="theater/plays"/>
    <n v="2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999"/>
    <n v="2616"/>
    <x v="0"/>
    <s v="GB"/>
    <s v="GBP"/>
    <n v="1459702800"/>
    <n v="1457690386"/>
    <b v="0"/>
    <n v="38"/>
    <b v="1"/>
    <s v="theater/plays"/>
    <n v="262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978"/>
    <n v="5813"/>
    <x v="0"/>
    <s v="US"/>
    <s v="USD"/>
    <n v="1437202740"/>
    <n v="1434654998"/>
    <b v="0"/>
    <n v="79"/>
    <b v="1"/>
    <s v="theater/plays"/>
    <n v="594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960"/>
    <n v="5291"/>
    <x v="0"/>
    <s v="CH"/>
    <s v="CHF"/>
    <n v="1485989940"/>
    <n v="1483393836"/>
    <b v="0"/>
    <n v="46"/>
    <b v="1"/>
    <s v="theater/plays"/>
    <n v="551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930"/>
    <n v="2215"/>
    <x v="0"/>
    <s v="DK"/>
    <s v="DKK"/>
    <n v="1464817320"/>
    <n v="1462806419"/>
    <b v="0"/>
    <n v="20"/>
    <b v="1"/>
    <s v="theater/plays"/>
    <n v="238"/>
    <n v="110.75"/>
    <x v="1"/>
    <s v="plays"/>
    <x v="3657"/>
    <d v="2016-06-01T21:42:00"/>
  </r>
  <r>
    <n v="3658"/>
    <s v="Mr. Marmalade"/>
    <s v="Life is hard when your own imaginary friend can't make time for you."/>
    <n v="911"/>
    <n v="1510"/>
    <x v="0"/>
    <s v="US"/>
    <s v="USD"/>
    <n v="1404273540"/>
    <n v="1400272580"/>
    <b v="0"/>
    <n v="20"/>
    <b v="1"/>
    <s v="theater/plays"/>
    <n v="1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900"/>
    <n v="3061"/>
    <x v="0"/>
    <s v="US"/>
    <s v="USD"/>
    <n v="1426775940"/>
    <n v="1424414350"/>
    <b v="0"/>
    <n v="13"/>
    <b v="1"/>
    <s v="theater/plays"/>
    <n v="340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900"/>
    <n v="250"/>
    <x v="0"/>
    <s v="GB"/>
    <s v="GBP"/>
    <n v="1419368925"/>
    <n v="1417208925"/>
    <b v="0"/>
    <n v="22"/>
    <b v="1"/>
    <s v="theater/plays"/>
    <n v="28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900"/>
    <n v="3330"/>
    <x v="0"/>
    <s v="US"/>
    <s v="USD"/>
    <n v="1460260800"/>
    <n v="1458336672"/>
    <b v="0"/>
    <n v="36"/>
    <b v="1"/>
    <s v="theater/plays"/>
    <n v="370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900"/>
    <n v="8114"/>
    <x v="0"/>
    <s v="CA"/>
    <s v="CAD"/>
    <n v="1427775414"/>
    <n v="1425187014"/>
    <b v="0"/>
    <n v="40"/>
    <b v="1"/>
    <s v="theater/plays"/>
    <n v="902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900"/>
    <n v="234"/>
    <x v="0"/>
    <s v="GB"/>
    <s v="GBP"/>
    <n v="1482321030"/>
    <n v="1477133430"/>
    <b v="0"/>
    <n v="9"/>
    <b v="1"/>
    <s v="theater/plays"/>
    <n v="26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900"/>
    <n v="875"/>
    <x v="0"/>
    <s v="US"/>
    <s v="USD"/>
    <n v="1466056689"/>
    <n v="1464847089"/>
    <b v="0"/>
    <n v="19"/>
    <b v="1"/>
    <s v="theater/plays"/>
    <n v="97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900"/>
    <n v="714"/>
    <x v="0"/>
    <s v="FR"/>
    <s v="EUR"/>
    <n v="1446062040"/>
    <n v="1445109822"/>
    <b v="0"/>
    <n v="14"/>
    <b v="1"/>
    <s v="theater/plays"/>
    <n v="79"/>
    <n v="51"/>
    <x v="1"/>
    <s v="plays"/>
    <x v="3665"/>
    <d v="2015-10-28T19:54:00"/>
  </r>
  <r>
    <n v="3666"/>
    <s v="Israel LÃ³pez @ Ojai Playwrights Conference"/>
    <s v="Artistic Internship @ Ojai Playwrights Conference"/>
    <n v="900"/>
    <n v="1200"/>
    <x v="0"/>
    <s v="US"/>
    <s v="USD"/>
    <n v="1406185200"/>
    <n v="1404337382"/>
    <b v="0"/>
    <n v="38"/>
    <b v="1"/>
    <s v="theater/plays"/>
    <n v="133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900"/>
    <n v="3095.11"/>
    <x v="0"/>
    <s v="GB"/>
    <s v="GBP"/>
    <n v="1437261419"/>
    <n v="1434669419"/>
    <b v="0"/>
    <n v="58"/>
    <b v="1"/>
    <s v="theater/plays"/>
    <n v="344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900"/>
    <n v="1035"/>
    <x v="0"/>
    <s v="US"/>
    <s v="USD"/>
    <n v="1437676380"/>
    <n v="1435670452"/>
    <b v="0"/>
    <n v="28"/>
    <b v="1"/>
    <s v="theater/plays"/>
    <n v="115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900"/>
    <n v="1382"/>
    <x v="0"/>
    <s v="GB"/>
    <s v="GBP"/>
    <n v="1434039137"/>
    <n v="1431447137"/>
    <b v="0"/>
    <n v="17"/>
    <b v="1"/>
    <s v="theater/plays"/>
    <n v="154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900"/>
    <n v="241"/>
    <x v="0"/>
    <s v="GB"/>
    <s v="GBP"/>
    <n v="1433113200"/>
    <n v="1431951611"/>
    <b v="0"/>
    <n v="12"/>
    <b v="1"/>
    <s v="theater/plays"/>
    <n v="27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850"/>
    <n v="3530"/>
    <x v="0"/>
    <s v="US"/>
    <s v="USD"/>
    <n v="1405915140"/>
    <n v="1404140667"/>
    <b v="0"/>
    <n v="40"/>
    <b v="1"/>
    <s v="theater/plays"/>
    <n v="415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850"/>
    <n v="3046"/>
    <x v="0"/>
    <s v="GB"/>
    <s v="GBP"/>
    <n v="1411771384"/>
    <n v="1409179384"/>
    <b v="0"/>
    <n v="57"/>
    <b v="1"/>
    <s v="theater/plays"/>
    <n v="358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850"/>
    <n v="4545"/>
    <x v="0"/>
    <s v="GB"/>
    <s v="GBP"/>
    <n v="1415191920"/>
    <n v="1412233497"/>
    <b v="0"/>
    <n v="114"/>
    <b v="1"/>
    <s v="theater/plays"/>
    <n v="535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850"/>
    <n v="4500"/>
    <x v="0"/>
    <s v="DE"/>
    <s v="EUR"/>
    <n v="1472936229"/>
    <n v="1467752229"/>
    <b v="0"/>
    <n v="31"/>
    <b v="1"/>
    <s v="theater/plays"/>
    <n v="529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850"/>
    <n v="70"/>
    <x v="0"/>
    <s v="GB"/>
    <s v="GBP"/>
    <n v="1463353200"/>
    <n v="1462285182"/>
    <b v="0"/>
    <n v="3"/>
    <b v="1"/>
    <s v="theater/plays"/>
    <n v="8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50"/>
    <n v="1030"/>
    <x v="0"/>
    <s v="US"/>
    <s v="USD"/>
    <n v="1410550484"/>
    <n v="1408995284"/>
    <b v="0"/>
    <n v="16"/>
    <b v="1"/>
    <s v="theater/plays"/>
    <n v="121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850"/>
    <n v="12348.5"/>
    <x v="0"/>
    <s v="US"/>
    <s v="USD"/>
    <n v="1404359940"/>
    <n v="1402580818"/>
    <b v="0"/>
    <n v="199"/>
    <b v="1"/>
    <s v="theater/plays"/>
    <n v="145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850"/>
    <n v="2050"/>
    <x v="0"/>
    <s v="GB"/>
    <s v="GBP"/>
    <n v="1433076298"/>
    <n v="1430052298"/>
    <b v="0"/>
    <n v="31"/>
    <b v="1"/>
    <s v="theater/plays"/>
    <n v="241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839"/>
    <n v="2202"/>
    <x v="0"/>
    <s v="US"/>
    <s v="USD"/>
    <n v="1404190740"/>
    <n v="1401214581"/>
    <b v="0"/>
    <n v="30"/>
    <b v="1"/>
    <s v="theater/plays"/>
    <n v="262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800"/>
    <n v="3383"/>
    <x v="0"/>
    <s v="US"/>
    <s v="USD"/>
    <n v="1475664834"/>
    <n v="1473850434"/>
    <b v="0"/>
    <n v="34"/>
    <b v="1"/>
    <s v="theater/plays"/>
    <n v="42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800"/>
    <n v="1119"/>
    <x v="0"/>
    <s v="US"/>
    <s v="USD"/>
    <n v="1452872290"/>
    <n v="1452008290"/>
    <b v="0"/>
    <n v="18"/>
    <b v="1"/>
    <s v="theater/plays"/>
    <n v="140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800"/>
    <n v="4176"/>
    <x v="0"/>
    <s v="US"/>
    <s v="USD"/>
    <n v="1402901940"/>
    <n v="1399998418"/>
    <b v="0"/>
    <n v="67"/>
    <b v="1"/>
    <s v="theater/plays"/>
    <n v="522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800"/>
    <n v="3880"/>
    <x v="0"/>
    <s v="US"/>
    <s v="USD"/>
    <n v="1476931696"/>
    <n v="1474339696"/>
    <b v="0"/>
    <n v="66"/>
    <b v="1"/>
    <s v="theater/plays"/>
    <n v="485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800"/>
    <n v="1043"/>
    <x v="0"/>
    <s v="US"/>
    <s v="USD"/>
    <n v="1441167586"/>
    <n v="1438575586"/>
    <b v="0"/>
    <n v="23"/>
    <b v="1"/>
    <s v="theater/plays"/>
    <n v="130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800"/>
    <n v="5285"/>
    <x v="0"/>
    <s v="US"/>
    <s v="USD"/>
    <n v="1400533200"/>
    <n v="1398348859"/>
    <b v="0"/>
    <n v="126"/>
    <b v="1"/>
    <s v="theater/plays"/>
    <n v="661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800"/>
    <n v="355"/>
    <x v="0"/>
    <s v="US"/>
    <s v="USD"/>
    <n v="1440820740"/>
    <n v="1439567660"/>
    <b v="0"/>
    <n v="6"/>
    <b v="1"/>
    <s v="theater/plays"/>
    <n v="44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800"/>
    <n v="5012.25"/>
    <x v="0"/>
    <s v="US"/>
    <s v="USD"/>
    <n v="1403846055"/>
    <n v="1401254055"/>
    <b v="0"/>
    <n v="25"/>
    <b v="1"/>
    <s v="theater/plays"/>
    <n v="627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800"/>
    <n v="3275"/>
    <x v="0"/>
    <s v="GB"/>
    <s v="GBP"/>
    <n v="1407524004"/>
    <n v="1404932004"/>
    <b v="0"/>
    <n v="39"/>
    <b v="1"/>
    <s v="theater/plays"/>
    <n v="4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800"/>
    <n v="3550"/>
    <x v="0"/>
    <s v="US"/>
    <s v="USD"/>
    <n v="1434925500"/>
    <n v="1432410639"/>
    <b v="0"/>
    <n v="62"/>
    <b v="1"/>
    <s v="theater/plays"/>
    <n v="444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800"/>
    <n v="1800"/>
    <x v="0"/>
    <s v="US"/>
    <s v="USD"/>
    <n v="1417101683"/>
    <n v="1414506083"/>
    <b v="0"/>
    <n v="31"/>
    <b v="1"/>
    <s v="theater/plays"/>
    <n v="225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800"/>
    <n v="51184"/>
    <x v="0"/>
    <s v="US"/>
    <s v="USD"/>
    <n v="1425272340"/>
    <n v="1421426929"/>
    <b v="0"/>
    <n v="274"/>
    <b v="1"/>
    <s v="theater/plays"/>
    <n v="6398"/>
    <n v="186.8"/>
    <x v="1"/>
    <s v="plays"/>
    <x v="3691"/>
    <d v="2015-03-02T04:59:00"/>
  </r>
  <r>
    <n v="3692"/>
    <s v="An Evening With Durang"/>
    <s v="Help us independently produce two great comedies by Christopher Durang."/>
    <n v="800"/>
    <n v="1260"/>
    <x v="0"/>
    <s v="US"/>
    <s v="USD"/>
    <n v="1411084800"/>
    <n v="1410304179"/>
    <b v="0"/>
    <n v="17"/>
    <b v="1"/>
    <s v="theater/plays"/>
    <n v="158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800"/>
    <n v="430"/>
    <x v="0"/>
    <s v="GB"/>
    <s v="GBP"/>
    <n v="1448922600"/>
    <n v="1446352529"/>
    <b v="0"/>
    <n v="14"/>
    <b v="1"/>
    <s v="theater/plays"/>
    <n v="54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800"/>
    <n v="3760"/>
    <x v="0"/>
    <s v="US"/>
    <s v="USD"/>
    <n v="1465178400"/>
    <n v="1461985967"/>
    <b v="0"/>
    <n v="60"/>
    <b v="1"/>
    <s v="theater/plays"/>
    <n v="470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800"/>
    <n v="4005"/>
    <x v="0"/>
    <s v="US"/>
    <s v="USD"/>
    <n v="1421009610"/>
    <n v="1419281610"/>
    <b v="0"/>
    <n v="33"/>
    <b v="1"/>
    <s v="theater/plays"/>
    <n v="501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800"/>
    <n v="3100"/>
    <x v="0"/>
    <s v="GB"/>
    <s v="GBP"/>
    <n v="1423838916"/>
    <n v="1418654916"/>
    <b v="0"/>
    <n v="78"/>
    <b v="1"/>
    <s v="theater/plays"/>
    <n v="388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800"/>
    <n v="2160"/>
    <x v="0"/>
    <s v="GB"/>
    <s v="GBP"/>
    <n v="1462878648"/>
    <n v="1461064248"/>
    <b v="0"/>
    <n v="30"/>
    <b v="1"/>
    <s v="theater/plays"/>
    <n v="270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800"/>
    <n v="5526"/>
    <x v="0"/>
    <s v="US"/>
    <s v="USD"/>
    <n v="1456946487"/>
    <n v="1454354487"/>
    <b v="0"/>
    <n v="136"/>
    <b v="1"/>
    <s v="theater/plays"/>
    <n v="69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800"/>
    <n v="2520"/>
    <x v="0"/>
    <s v="US"/>
    <s v="USD"/>
    <n v="1413383216"/>
    <n v="1410791216"/>
    <b v="0"/>
    <n v="40"/>
    <b v="1"/>
    <s v="theater/plays"/>
    <n v="315"/>
    <n v="63"/>
    <x v="1"/>
    <s v="plays"/>
    <x v="3699"/>
    <d v="2014-10-15T14:26:56"/>
  </r>
  <r>
    <n v="3700"/>
    <s v="Generations (Senior Project)"/>
    <s v="Help me produce the play I have written for my senior project!"/>
    <n v="800"/>
    <n v="606"/>
    <x v="0"/>
    <s v="US"/>
    <s v="USD"/>
    <n v="1412092800"/>
    <n v="1409493800"/>
    <b v="0"/>
    <n v="18"/>
    <b v="1"/>
    <s v="theater/plays"/>
    <n v="76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800"/>
    <n v="1505"/>
    <x v="0"/>
    <s v="GB"/>
    <s v="GBP"/>
    <n v="1433422793"/>
    <n v="1430830793"/>
    <b v="0"/>
    <n v="39"/>
    <b v="1"/>
    <s v="theater/plays"/>
    <n v="188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800"/>
    <n v="3275"/>
    <x v="0"/>
    <s v="GB"/>
    <s v="GBP"/>
    <n v="1468191540"/>
    <n v="1464958484"/>
    <b v="0"/>
    <n v="21"/>
    <b v="1"/>
    <s v="theater/plays"/>
    <n v="4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800"/>
    <n v="1296"/>
    <x v="0"/>
    <s v="US"/>
    <s v="USD"/>
    <n v="1471071540"/>
    <n v="1467720388"/>
    <b v="0"/>
    <n v="30"/>
    <b v="1"/>
    <s v="theater/plays"/>
    <n v="16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800"/>
    <n v="409.01"/>
    <x v="0"/>
    <s v="GB"/>
    <s v="GBP"/>
    <n v="1464712394"/>
    <n v="1459528394"/>
    <b v="0"/>
    <n v="27"/>
    <b v="1"/>
    <s v="theater/plays"/>
    <n v="51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800"/>
    <n v="2925"/>
    <x v="0"/>
    <s v="US"/>
    <s v="USD"/>
    <n v="1403546400"/>
    <n v="1401714114"/>
    <b v="0"/>
    <n v="35"/>
    <b v="1"/>
    <s v="theater/plays"/>
    <n v="366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780"/>
    <n v="1820"/>
    <x v="0"/>
    <s v="US"/>
    <s v="USD"/>
    <n v="1410558949"/>
    <n v="1409262949"/>
    <b v="0"/>
    <n v="13"/>
    <b v="1"/>
    <s v="theater/plays"/>
    <n v="233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777"/>
    <n v="1860"/>
    <x v="0"/>
    <s v="US"/>
    <s v="USD"/>
    <n v="1469165160"/>
    <n v="1467335378"/>
    <b v="0"/>
    <n v="23"/>
    <b v="1"/>
    <s v="theater/plays"/>
    <n v="239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73"/>
    <n v="2100"/>
    <x v="0"/>
    <s v="US"/>
    <s v="USD"/>
    <n v="1404444286"/>
    <n v="1403234686"/>
    <b v="0"/>
    <n v="39"/>
    <b v="1"/>
    <s v="theater/plays"/>
    <n v="272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750"/>
    <n v="1082.5"/>
    <x v="0"/>
    <s v="GB"/>
    <s v="GBP"/>
    <n v="1403715546"/>
    <n v="1401123546"/>
    <b v="0"/>
    <n v="35"/>
    <b v="1"/>
    <s v="theater/plays"/>
    <n v="144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750"/>
    <n v="1835"/>
    <x v="0"/>
    <s v="US"/>
    <s v="USD"/>
    <n v="1428068988"/>
    <n v="1425908988"/>
    <b v="0"/>
    <n v="27"/>
    <b v="1"/>
    <s v="theater/plays"/>
    <n v="245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750"/>
    <n v="570"/>
    <x v="0"/>
    <s v="US"/>
    <s v="USD"/>
    <n v="1402848000"/>
    <n v="1400606573"/>
    <b v="0"/>
    <n v="21"/>
    <b v="1"/>
    <s v="theater/plays"/>
    <n v="76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"/>
    <n v="11530"/>
    <x v="0"/>
    <s v="US"/>
    <s v="USD"/>
    <n v="1433055540"/>
    <n v="1431230867"/>
    <b v="0"/>
    <n v="104"/>
    <b v="1"/>
    <s v="theater/plays"/>
    <n v="1537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750"/>
    <n v="2030"/>
    <x v="0"/>
    <s v="US"/>
    <s v="USD"/>
    <n v="1465062166"/>
    <n v="1463334166"/>
    <b v="0"/>
    <n v="19"/>
    <b v="1"/>
    <s v="theater/plays"/>
    <n v="271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750"/>
    <n v="10235"/>
    <x v="0"/>
    <s v="US"/>
    <s v="USD"/>
    <n v="1432612740"/>
    <n v="1429881667"/>
    <b v="0"/>
    <n v="97"/>
    <b v="1"/>
    <s v="theater/plays"/>
    <n v="1365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750"/>
    <n v="3590"/>
    <x v="0"/>
    <s v="GB"/>
    <s v="GBP"/>
    <n v="1427806320"/>
    <n v="1422834819"/>
    <b v="0"/>
    <n v="27"/>
    <b v="1"/>
    <s v="theater/plays"/>
    <n v="479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750"/>
    <n v="1246"/>
    <x v="0"/>
    <s v="US"/>
    <s v="USD"/>
    <n v="1453411109"/>
    <n v="1450819109"/>
    <b v="0"/>
    <n v="24"/>
    <b v="1"/>
    <s v="theater/plays"/>
    <n v="16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750"/>
    <n v="4030"/>
    <x v="0"/>
    <s v="GB"/>
    <s v="GBP"/>
    <n v="1431204449"/>
    <n v="1428526049"/>
    <b v="0"/>
    <n v="13"/>
    <b v="1"/>
    <s v="theater/plays"/>
    <n v="537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750"/>
    <n v="1197"/>
    <x v="0"/>
    <s v="GB"/>
    <s v="GBP"/>
    <n v="1425057075"/>
    <n v="1422465075"/>
    <b v="0"/>
    <n v="46"/>
    <b v="1"/>
    <s v="theater/plays"/>
    <n v="160"/>
    <n v="26.02"/>
    <x v="1"/>
    <s v="plays"/>
    <x v="3718"/>
    <d v="2015-02-27T17:11:15"/>
  </r>
  <r>
    <n v="3719"/>
    <s v="Corium"/>
    <s v="A new piece of physical theatre about love, regret and longing."/>
    <n v="750"/>
    <n v="420"/>
    <x v="0"/>
    <s v="GB"/>
    <s v="GBP"/>
    <n v="1434994266"/>
    <n v="1432402266"/>
    <b v="0"/>
    <n v="4"/>
    <b v="1"/>
    <s v="theater/plays"/>
    <n v="56"/>
    <n v="105"/>
    <x v="1"/>
    <s v="plays"/>
    <x v="3719"/>
    <d v="2015-06-22T17:31:06"/>
  </r>
  <r>
    <n v="3720"/>
    <s v="Lakotas and the American Theatre"/>
    <s v="Breaking the American Indian stereotype in the American Theatre."/>
    <n v="750"/>
    <n v="3449"/>
    <x v="0"/>
    <s v="US"/>
    <s v="USD"/>
    <n v="1435881006"/>
    <n v="1433980206"/>
    <b v="0"/>
    <n v="40"/>
    <b v="1"/>
    <s v="theater/plays"/>
    <n v="460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750"/>
    <n v="5040"/>
    <x v="0"/>
    <s v="US"/>
    <s v="USD"/>
    <n v="1415230084"/>
    <n v="1413412084"/>
    <b v="0"/>
    <n v="44"/>
    <b v="1"/>
    <s v="theater/plays"/>
    <n v="672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750"/>
    <n v="1668"/>
    <x v="0"/>
    <s v="CA"/>
    <s v="CAD"/>
    <n v="1455231540"/>
    <n v="1452614847"/>
    <b v="0"/>
    <n v="35"/>
    <b v="1"/>
    <s v="theater/plays"/>
    <n v="222"/>
    <n v="47.66"/>
    <x v="1"/>
    <s v="plays"/>
    <x v="3722"/>
    <d v="2016-02-11T22:59:00"/>
  </r>
  <r>
    <n v="3723"/>
    <s v="Beauty and the Beast"/>
    <s v="Saltmine Theatre Company present Beauty and the Beast:"/>
    <n v="750"/>
    <n v="4592"/>
    <x v="0"/>
    <s v="GB"/>
    <s v="GBP"/>
    <n v="1417374262"/>
    <n v="1414778662"/>
    <b v="0"/>
    <n v="63"/>
    <b v="1"/>
    <s v="theater/plays"/>
    <n v="61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750"/>
    <n v="4409.55"/>
    <x v="0"/>
    <s v="GB"/>
    <s v="GBP"/>
    <n v="1462402800"/>
    <n v="1459856860"/>
    <b v="0"/>
    <n v="89"/>
    <b v="1"/>
    <s v="theater/plays"/>
    <n v="588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750"/>
    <n v="381"/>
    <x v="0"/>
    <s v="GB"/>
    <s v="GBP"/>
    <n v="1455831000"/>
    <n v="1454366467"/>
    <b v="0"/>
    <n v="15"/>
    <b v="1"/>
    <s v="theater/plays"/>
    <n v="51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750"/>
    <n v="2879"/>
    <x v="0"/>
    <s v="US"/>
    <s v="USD"/>
    <n v="1461963600"/>
    <n v="1459567371"/>
    <b v="0"/>
    <n v="46"/>
    <b v="1"/>
    <s v="theater/plays"/>
    <n v="384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750"/>
    <n v="2015"/>
    <x v="0"/>
    <s v="US"/>
    <s v="USD"/>
    <n v="1476939300"/>
    <n v="1474273294"/>
    <b v="0"/>
    <n v="33"/>
    <b v="1"/>
    <s v="theater/plays"/>
    <n v="269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750"/>
    <n v="1862"/>
    <x v="2"/>
    <s v="US"/>
    <s v="USD"/>
    <n v="1439957176"/>
    <n v="1437365176"/>
    <b v="0"/>
    <n v="31"/>
    <b v="0"/>
    <s v="theater/plays"/>
    <n v="248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750"/>
    <n v="362"/>
    <x v="2"/>
    <s v="US"/>
    <s v="USD"/>
    <n v="1427082912"/>
    <n v="1423198512"/>
    <b v="0"/>
    <n v="5"/>
    <b v="0"/>
    <s v="theater/plays"/>
    <n v="48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750"/>
    <n v="100"/>
    <x v="2"/>
    <s v="US"/>
    <s v="USD"/>
    <n v="1439828159"/>
    <n v="1437236159"/>
    <b v="0"/>
    <n v="1"/>
    <b v="0"/>
    <s v="theater/plays"/>
    <n v="13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750"/>
    <n v="620"/>
    <x v="2"/>
    <s v="US"/>
    <s v="USD"/>
    <n v="1420860180"/>
    <n v="1418234646"/>
    <b v="0"/>
    <n v="12"/>
    <b v="0"/>
    <s v="theater/plays"/>
    <n v="83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750"/>
    <n v="131"/>
    <x v="2"/>
    <s v="NL"/>
    <s v="EUR"/>
    <n v="1422100800"/>
    <n v="1416932133"/>
    <b v="0"/>
    <n v="4"/>
    <b v="0"/>
    <s v="theater/plays"/>
    <n v="17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75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750"/>
    <n v="427"/>
    <x v="2"/>
    <s v="US"/>
    <s v="USD"/>
    <n v="1432589896"/>
    <n v="1427405896"/>
    <b v="0"/>
    <n v="7"/>
    <b v="0"/>
    <s v="theater/plays"/>
    <n v="57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750"/>
    <n v="20"/>
    <x v="2"/>
    <s v="GB"/>
    <s v="GBP"/>
    <n v="1432831089"/>
    <n v="1430239089"/>
    <b v="0"/>
    <n v="2"/>
    <b v="0"/>
    <s v="theater/plays"/>
    <n v="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75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50"/>
    <n v="150"/>
    <x v="2"/>
    <s v="US"/>
    <s v="USD"/>
    <n v="1447311540"/>
    <n v="1445358903"/>
    <b v="0"/>
    <n v="4"/>
    <b v="0"/>
    <s v="theater/plays"/>
    <n v="20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745"/>
    <n v="270"/>
    <x v="2"/>
    <s v="GB"/>
    <s v="GBP"/>
    <n v="1405461600"/>
    <n v="1403562705"/>
    <b v="0"/>
    <n v="6"/>
    <b v="0"/>
    <s v="theater/plays"/>
    <n v="36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740"/>
    <n v="805"/>
    <x v="2"/>
    <s v="GB"/>
    <s v="GBP"/>
    <n v="1468752468"/>
    <n v="1467024468"/>
    <b v="0"/>
    <n v="8"/>
    <b v="0"/>
    <s v="theater/plays"/>
    <n v="109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700"/>
    <n v="358"/>
    <x v="2"/>
    <s v="US"/>
    <s v="USD"/>
    <n v="1407808438"/>
    <n v="1405217355"/>
    <b v="0"/>
    <n v="14"/>
    <b v="0"/>
    <s v="theater/plays"/>
    <n v="51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7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700"/>
    <n v="100"/>
    <x v="2"/>
    <s v="US"/>
    <s v="USD"/>
    <n v="1409980144"/>
    <n v="1407388144"/>
    <b v="0"/>
    <n v="4"/>
    <b v="0"/>
    <s v="theater/plays"/>
    <n v="14"/>
    <n v="25"/>
    <x v="1"/>
    <s v="plays"/>
    <x v="3742"/>
    <d v="2014-09-06T05:09:04"/>
  </r>
  <r>
    <n v="3743"/>
    <s v="Down the Mississippi"/>
    <s v="I'm taking the Adventures of Huckleberry Finn puppet show down the Mississippi River!"/>
    <n v="7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7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700"/>
    <n v="10"/>
    <x v="2"/>
    <s v="US"/>
    <s v="USD"/>
    <n v="1407689102"/>
    <n v="1405097102"/>
    <b v="0"/>
    <n v="1"/>
    <b v="0"/>
    <s v="theater/plays"/>
    <n v="1"/>
    <n v="10"/>
    <x v="1"/>
    <s v="plays"/>
    <x v="3745"/>
    <d v="2014-08-10T16:45:02"/>
  </r>
  <r>
    <n v="3746"/>
    <s v="Stage Play Production - &quot;I Love You to Death&quot;"/>
    <s v="Generational curses CAN be broken...right?"/>
    <n v="700"/>
    <n v="202"/>
    <x v="2"/>
    <s v="US"/>
    <s v="USD"/>
    <n v="1475918439"/>
    <n v="1473326439"/>
    <b v="0"/>
    <n v="1"/>
    <b v="0"/>
    <s v="theater/plays"/>
    <n v="29"/>
    <n v="202"/>
    <x v="1"/>
    <s v="plays"/>
    <x v="3746"/>
    <d v="2016-10-08T09:20:39"/>
  </r>
  <r>
    <n v="3747"/>
    <s v="Counting Stars"/>
    <s v="The world premiere of an astonishing new play by acclaimed writer Atiha Sen Gupta."/>
    <n v="700"/>
    <n v="25"/>
    <x v="2"/>
    <s v="GB"/>
    <s v="GBP"/>
    <n v="1436137140"/>
    <n v="1433833896"/>
    <b v="0"/>
    <n v="1"/>
    <b v="0"/>
    <s v="theater/plays"/>
    <n v="4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700"/>
    <n v="5176"/>
    <x v="0"/>
    <s v="US"/>
    <s v="USD"/>
    <n v="1455602340"/>
    <n v="1453827436"/>
    <b v="0"/>
    <n v="52"/>
    <b v="1"/>
    <s v="theater/musical"/>
    <n v="739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700"/>
    <n v="525"/>
    <x v="0"/>
    <s v="US"/>
    <s v="USD"/>
    <n v="1461902340"/>
    <n v="1459220588"/>
    <b v="0"/>
    <n v="7"/>
    <b v="1"/>
    <s v="theater/musical"/>
    <n v="7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700"/>
    <n v="6027"/>
    <x v="0"/>
    <s v="US"/>
    <s v="USD"/>
    <n v="1423555140"/>
    <n v="1421105608"/>
    <b v="0"/>
    <n v="28"/>
    <b v="1"/>
    <s v="theater/musical"/>
    <n v="861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700"/>
    <n v="1326"/>
    <x v="0"/>
    <s v="US"/>
    <s v="USD"/>
    <n v="1459641073"/>
    <n v="1454460673"/>
    <b v="0"/>
    <n v="11"/>
    <b v="1"/>
    <s v="theater/musical"/>
    <n v="189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700"/>
    <n v="565"/>
    <x v="0"/>
    <s v="GB"/>
    <s v="GBP"/>
    <n v="1476651600"/>
    <n v="1473189335"/>
    <b v="0"/>
    <n v="15"/>
    <b v="1"/>
    <s v="theater/musical"/>
    <n v="81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700"/>
    <n v="5167"/>
    <x v="0"/>
    <s v="US"/>
    <s v="USD"/>
    <n v="1433289600"/>
    <n v="1430768800"/>
    <b v="0"/>
    <n v="30"/>
    <b v="1"/>
    <s v="theater/musical"/>
    <n v="738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700"/>
    <n v="3000"/>
    <x v="0"/>
    <s v="US"/>
    <s v="USD"/>
    <n v="1406350740"/>
    <n v="1403125737"/>
    <b v="0"/>
    <n v="27"/>
    <b v="1"/>
    <s v="theater/musical"/>
    <n v="429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700"/>
    <n v="713"/>
    <x v="0"/>
    <s v="GB"/>
    <s v="GBP"/>
    <n v="1460753307"/>
    <n v="1458161307"/>
    <b v="0"/>
    <n v="28"/>
    <b v="1"/>
    <s v="theater/musical"/>
    <n v="102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700"/>
    <n v="4550"/>
    <x v="0"/>
    <s v="US"/>
    <s v="USD"/>
    <n v="1402515198"/>
    <n v="1399923198"/>
    <b v="0"/>
    <n v="17"/>
    <b v="1"/>
    <s v="theater/musical"/>
    <n v="650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700"/>
    <n v="3798"/>
    <x v="0"/>
    <s v="US"/>
    <s v="USD"/>
    <n v="1417465515"/>
    <n v="1415737515"/>
    <b v="0"/>
    <n v="50"/>
    <b v="1"/>
    <s v="theater/musical"/>
    <n v="543"/>
    <n v="75.959999999999994"/>
    <x v="1"/>
    <s v="musical"/>
    <x v="3757"/>
    <d v="2014-12-01T20:25:15"/>
  </r>
  <r>
    <n v="3758"/>
    <s v="Luigi's Ladies"/>
    <s v="LUIGI'S LADIES: an original one-woman musical comedy"/>
    <n v="700"/>
    <n v="1535"/>
    <x v="0"/>
    <s v="US"/>
    <s v="USD"/>
    <n v="1400475600"/>
    <n v="1397819938"/>
    <b v="0"/>
    <n v="26"/>
    <b v="1"/>
    <s v="theater/musical"/>
    <n v="219"/>
    <n v="59.04"/>
    <x v="1"/>
    <s v="musical"/>
    <x v="3758"/>
    <d v="2014-05-19T05:00:00"/>
  </r>
  <r>
    <n v="3759"/>
    <s v="Pared Down Productions"/>
    <s v="A production company specializing in small-scale musicals"/>
    <n v="700"/>
    <n v="4409.7700000000004"/>
    <x v="0"/>
    <s v="US"/>
    <s v="USD"/>
    <n v="1440556553"/>
    <n v="1435372553"/>
    <b v="0"/>
    <n v="88"/>
    <b v="1"/>
    <s v="theater/musical"/>
    <n v="63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678"/>
    <n v="5050.7700000000004"/>
    <x v="0"/>
    <s v="US"/>
    <s v="USD"/>
    <n v="1399293386"/>
    <n v="1397133386"/>
    <b v="0"/>
    <n v="91"/>
    <b v="1"/>
    <s v="theater/musical"/>
    <n v="745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675"/>
    <n v="500"/>
    <x v="0"/>
    <s v="GB"/>
    <s v="GBP"/>
    <n v="1439247600"/>
    <n v="1434625937"/>
    <b v="0"/>
    <n v="3"/>
    <b v="1"/>
    <s v="theater/musical"/>
    <n v="74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666"/>
    <n v="1328"/>
    <x v="0"/>
    <s v="GB"/>
    <s v="GBP"/>
    <n v="1438543889"/>
    <n v="1436383889"/>
    <b v="0"/>
    <n v="28"/>
    <b v="1"/>
    <s v="theater/musical"/>
    <n v="199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660"/>
    <n v="5000"/>
    <x v="0"/>
    <s v="US"/>
    <s v="USD"/>
    <n v="1427907626"/>
    <n v="1425319226"/>
    <b v="0"/>
    <n v="77"/>
    <b v="1"/>
    <s v="theater/musical"/>
    <n v="758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650"/>
    <n v="1500"/>
    <x v="0"/>
    <s v="US"/>
    <s v="USD"/>
    <n v="1464482160"/>
    <n v="1462824832"/>
    <b v="0"/>
    <n v="27"/>
    <b v="1"/>
    <s v="theater/musical"/>
    <n v="231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650"/>
    <n v="7942"/>
    <x v="0"/>
    <s v="US"/>
    <s v="USD"/>
    <n v="1406745482"/>
    <n v="1404153482"/>
    <b v="0"/>
    <n v="107"/>
    <b v="1"/>
    <s v="theater/musical"/>
    <n v="1222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650"/>
    <n v="10265.01"/>
    <x v="0"/>
    <s v="US"/>
    <s v="USD"/>
    <n v="1404360045"/>
    <n v="1401336045"/>
    <b v="0"/>
    <n v="96"/>
    <b v="1"/>
    <s v="theater/musical"/>
    <n v="1579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650"/>
    <n v="2335"/>
    <x v="0"/>
    <s v="US"/>
    <s v="USD"/>
    <n v="1425185940"/>
    <n v="1423960097"/>
    <b v="0"/>
    <n v="56"/>
    <b v="1"/>
    <s v="theater/musical"/>
    <n v="359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650"/>
    <n v="4306.1099999999997"/>
    <x v="0"/>
    <s v="US"/>
    <s v="USD"/>
    <n v="1402594090"/>
    <n v="1400002090"/>
    <b v="0"/>
    <n v="58"/>
    <b v="1"/>
    <s v="theater/musical"/>
    <n v="662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650"/>
    <n v="1100"/>
    <x v="0"/>
    <s v="US"/>
    <s v="USD"/>
    <n v="1460730079"/>
    <n v="1458138079"/>
    <b v="0"/>
    <n v="15"/>
    <b v="1"/>
    <s v="theater/musical"/>
    <n v="169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650"/>
    <n v="2000"/>
    <x v="0"/>
    <s v="GB"/>
    <s v="GBP"/>
    <n v="1434234010"/>
    <n v="1431642010"/>
    <b v="0"/>
    <n v="20"/>
    <b v="1"/>
    <s v="theater/musical"/>
    <n v="308"/>
    <n v="100"/>
    <x v="1"/>
    <s v="musical"/>
    <x v="3770"/>
    <d v="2015-06-13T22:20:10"/>
  </r>
  <r>
    <n v="3771"/>
    <s v="COME OUT SWINGIN'!"/>
    <s v="I would like to make a demo recording of six songs from COME OUT SWINGIN'!"/>
    <n v="620"/>
    <n v="1460"/>
    <x v="0"/>
    <s v="US"/>
    <s v="USD"/>
    <n v="1463529600"/>
    <n v="1462307652"/>
    <b v="0"/>
    <n v="38"/>
    <b v="1"/>
    <s v="theater/musical"/>
    <n v="235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620"/>
    <n v="5510"/>
    <x v="0"/>
    <s v="US"/>
    <s v="USD"/>
    <n v="1480399200"/>
    <n v="1478616506"/>
    <b v="0"/>
    <n v="33"/>
    <b v="1"/>
    <s v="theater/musical"/>
    <n v="889"/>
    <n v="166.97"/>
    <x v="1"/>
    <s v="musical"/>
    <x v="3772"/>
    <d v="2016-11-29T06:00:00"/>
  </r>
  <r>
    <n v="3773"/>
    <s v="Dundee: A Hip-Hopera"/>
    <s v="A dramatic hip-hopera, inspired from monologues written by the performers."/>
    <n v="600"/>
    <n v="5410"/>
    <x v="0"/>
    <s v="US"/>
    <s v="USD"/>
    <n v="1479175680"/>
    <n v="1476317247"/>
    <b v="0"/>
    <n v="57"/>
    <b v="1"/>
    <s v="theater/musical"/>
    <n v="902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600"/>
    <n v="2500"/>
    <x v="0"/>
    <s v="CA"/>
    <s v="CAD"/>
    <n v="1428606055"/>
    <n v="1427223655"/>
    <b v="0"/>
    <n v="25"/>
    <b v="1"/>
    <s v="theater/musical"/>
    <n v="417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600"/>
    <n v="2005"/>
    <x v="0"/>
    <s v="US"/>
    <s v="USD"/>
    <n v="1428552000"/>
    <n v="1426199843"/>
    <b v="0"/>
    <n v="14"/>
    <b v="1"/>
    <s v="theater/musical"/>
    <n v="334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600"/>
    <n v="8537"/>
    <x v="0"/>
    <s v="US"/>
    <s v="USD"/>
    <n v="1406854800"/>
    <n v="1403599778"/>
    <b v="0"/>
    <n v="94"/>
    <b v="1"/>
    <s v="theater/musical"/>
    <n v="1423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600"/>
    <n v="2864"/>
    <x v="0"/>
    <s v="US"/>
    <s v="USD"/>
    <n v="1411790400"/>
    <n v="1409884821"/>
    <b v="0"/>
    <n v="59"/>
    <b v="1"/>
    <s v="theater/musical"/>
    <n v="477"/>
    <n v="48.54"/>
    <x v="1"/>
    <s v="musical"/>
    <x v="3777"/>
    <d v="2014-09-27T04:00:00"/>
  </r>
  <r>
    <n v="3778"/>
    <s v="Give a Puppet a Hand"/>
    <s v="Sponsor an AVENUE Q puppet for The Barn Players April 2015 production."/>
    <n v="600"/>
    <n v="2521"/>
    <x v="0"/>
    <s v="US"/>
    <s v="USD"/>
    <n v="1423942780"/>
    <n v="1418758780"/>
    <b v="0"/>
    <n v="36"/>
    <b v="1"/>
    <s v="theater/musical"/>
    <n v="420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600"/>
    <n v="15597"/>
    <x v="0"/>
    <s v="US"/>
    <s v="USD"/>
    <n v="1459010340"/>
    <n v="1456421940"/>
    <b v="0"/>
    <n v="115"/>
    <b v="1"/>
    <s v="theater/musical"/>
    <n v="2600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600"/>
    <n v="3000"/>
    <x v="0"/>
    <s v="US"/>
    <s v="USD"/>
    <n v="1436817960"/>
    <n v="1433999785"/>
    <b v="0"/>
    <n v="30"/>
    <b v="1"/>
    <s v="theater/musical"/>
    <n v="50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600"/>
    <n v="4935"/>
    <x v="0"/>
    <s v="US"/>
    <s v="USD"/>
    <n v="1410210685"/>
    <n v="1408050685"/>
    <b v="0"/>
    <n v="52"/>
    <b v="1"/>
    <s v="theater/musical"/>
    <n v="823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600"/>
    <n v="2035"/>
    <x v="0"/>
    <s v="GB"/>
    <s v="GBP"/>
    <n v="1469401200"/>
    <n v="1466887297"/>
    <b v="0"/>
    <n v="27"/>
    <b v="1"/>
    <s v="theater/musical"/>
    <n v="339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600"/>
    <n v="1547"/>
    <x v="0"/>
    <s v="US"/>
    <s v="USD"/>
    <n v="1458057600"/>
    <n v="1455938520"/>
    <b v="0"/>
    <n v="24"/>
    <b v="1"/>
    <s v="theater/musical"/>
    <n v="258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600"/>
    <n v="1150"/>
    <x v="0"/>
    <s v="CA"/>
    <s v="CAD"/>
    <n v="1468193532"/>
    <n v="1465601532"/>
    <b v="0"/>
    <n v="10"/>
    <b v="1"/>
    <s v="theater/musical"/>
    <n v="192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600"/>
    <n v="3015"/>
    <x v="0"/>
    <s v="GB"/>
    <s v="GBP"/>
    <n v="1470132180"/>
    <n v="1467040769"/>
    <b v="0"/>
    <n v="30"/>
    <b v="1"/>
    <s v="theater/musical"/>
    <n v="503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"/>
    <n v="6658"/>
    <x v="0"/>
    <s v="US"/>
    <s v="USD"/>
    <n v="1464310475"/>
    <n v="1461718475"/>
    <b v="0"/>
    <n v="71"/>
    <b v="1"/>
    <s v="theater/musical"/>
    <n v="1110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600"/>
    <n v="351"/>
    <x v="0"/>
    <s v="US"/>
    <s v="USD"/>
    <n v="1436587140"/>
    <n v="1434113406"/>
    <b v="0"/>
    <n v="10"/>
    <b v="1"/>
    <s v="theater/musical"/>
    <n v="5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600"/>
    <n v="500"/>
    <x v="2"/>
    <s v="US"/>
    <s v="USD"/>
    <n v="1450887480"/>
    <n v="1448469719"/>
    <b v="0"/>
    <n v="1"/>
    <b v="0"/>
    <s v="theater/musical"/>
    <n v="8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600"/>
    <n v="116"/>
    <x v="2"/>
    <s v="GB"/>
    <s v="GBP"/>
    <n v="1434395418"/>
    <n v="1431630618"/>
    <b v="0"/>
    <n v="4"/>
    <b v="0"/>
    <s v="theater/musical"/>
    <n v="19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6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6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600"/>
    <n v="35"/>
    <x v="2"/>
    <s v="US"/>
    <s v="USD"/>
    <n v="1436957022"/>
    <n v="1434365022"/>
    <b v="0"/>
    <n v="2"/>
    <b v="0"/>
    <s v="theater/musical"/>
    <n v="6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600"/>
    <n v="4176"/>
    <x v="2"/>
    <s v="US"/>
    <s v="USD"/>
    <n v="1418769129"/>
    <n v="1416954729"/>
    <b v="0"/>
    <n v="24"/>
    <b v="0"/>
    <s v="theater/musical"/>
    <n v="696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600"/>
    <n v="50"/>
    <x v="2"/>
    <s v="GB"/>
    <s v="GBP"/>
    <n v="1433685354"/>
    <n v="1431093354"/>
    <b v="0"/>
    <n v="1"/>
    <b v="0"/>
    <s v="theater/musical"/>
    <n v="8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6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"/>
    <n v="5380"/>
    <x v="2"/>
    <s v="US"/>
    <s v="USD"/>
    <n v="1429564165"/>
    <n v="1426972165"/>
    <b v="0"/>
    <n v="37"/>
    <b v="0"/>
    <s v="theater/musical"/>
    <n v="897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600"/>
    <n v="1025"/>
    <x v="2"/>
    <s v="US"/>
    <s v="USD"/>
    <n v="1407691248"/>
    <n v="1405099248"/>
    <b v="0"/>
    <n v="5"/>
    <b v="0"/>
    <s v="theater/musical"/>
    <n v="17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600"/>
    <n v="402"/>
    <x v="2"/>
    <s v="US"/>
    <s v="USD"/>
    <n v="1457734843"/>
    <n v="1455142843"/>
    <b v="0"/>
    <n v="4"/>
    <b v="0"/>
    <s v="theater/musical"/>
    <n v="67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600"/>
    <n v="881"/>
    <x v="2"/>
    <s v="US"/>
    <s v="USD"/>
    <n v="1420952340"/>
    <n v="1418146883"/>
    <b v="0"/>
    <n v="16"/>
    <b v="0"/>
    <s v="theater/musical"/>
    <n v="147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600"/>
    <n v="426"/>
    <x v="2"/>
    <s v="US"/>
    <s v="USD"/>
    <n v="1420215216"/>
    <n v="1417536816"/>
    <b v="0"/>
    <n v="9"/>
    <b v="0"/>
    <s v="theater/musical"/>
    <n v="71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6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600"/>
    <n v="2358"/>
    <x v="2"/>
    <s v="US"/>
    <s v="USD"/>
    <n v="1457133568"/>
    <n v="1454541568"/>
    <b v="0"/>
    <n v="40"/>
    <b v="0"/>
    <s v="theater/musical"/>
    <n v="393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6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600"/>
    <n v="3"/>
    <x v="2"/>
    <s v="US"/>
    <s v="USD"/>
    <n v="1411852640"/>
    <n v="1406668640"/>
    <b v="0"/>
    <n v="2"/>
    <b v="0"/>
    <s v="theater/musical"/>
    <n v="1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575"/>
    <n v="5"/>
    <x v="2"/>
    <s v="AU"/>
    <s v="AUD"/>
    <n v="1404022381"/>
    <n v="1402294381"/>
    <b v="0"/>
    <n v="1"/>
    <b v="0"/>
    <s v="theater/musical"/>
    <n v="1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550"/>
    <n v="455"/>
    <x v="2"/>
    <s v="US"/>
    <s v="USD"/>
    <n v="1428097739"/>
    <n v="1427492939"/>
    <b v="0"/>
    <n v="9"/>
    <b v="0"/>
    <s v="theater/musical"/>
    <n v="83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550"/>
    <n v="1000"/>
    <x v="0"/>
    <s v="GB"/>
    <s v="GBP"/>
    <n v="1429955619"/>
    <n v="1424775219"/>
    <b v="0"/>
    <n v="24"/>
    <b v="1"/>
    <s v="theater/plays"/>
    <n v="182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550"/>
    <n v="2025"/>
    <x v="0"/>
    <s v="GB"/>
    <s v="GBP"/>
    <n v="1406761200"/>
    <n v="1402403907"/>
    <b v="0"/>
    <n v="38"/>
    <b v="1"/>
    <s v="theater/plays"/>
    <n v="368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550"/>
    <n v="1826"/>
    <x v="0"/>
    <s v="US"/>
    <s v="USD"/>
    <n v="1426965758"/>
    <n v="1424377358"/>
    <b v="0"/>
    <n v="26"/>
    <b v="1"/>
    <s v="theater/plays"/>
    <n v="33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550"/>
    <n v="825"/>
    <x v="0"/>
    <s v="GB"/>
    <s v="GBP"/>
    <n v="1464692400"/>
    <n v="1461769373"/>
    <b v="0"/>
    <n v="19"/>
    <b v="1"/>
    <s v="theater/plays"/>
    <n v="15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550"/>
    <n v="2191"/>
    <x v="0"/>
    <s v="CA"/>
    <s v="CAD"/>
    <n v="1433131140"/>
    <n v="1429120908"/>
    <b v="0"/>
    <n v="11"/>
    <b v="1"/>
    <s v="theater/plays"/>
    <n v="398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550"/>
    <n v="2119.9899999999998"/>
    <x v="0"/>
    <s v="US"/>
    <s v="USD"/>
    <n v="1465940580"/>
    <n v="1462603021"/>
    <b v="0"/>
    <n v="27"/>
    <b v="1"/>
    <s v="theater/plays"/>
    <n v="385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550"/>
    <n v="2102"/>
    <x v="0"/>
    <s v="US"/>
    <s v="USD"/>
    <n v="1427860740"/>
    <n v="1424727712"/>
    <b v="0"/>
    <n v="34"/>
    <b v="1"/>
    <s v="theater/plays"/>
    <n v="382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550"/>
    <n v="1000.01"/>
    <x v="0"/>
    <s v="GB"/>
    <s v="GBP"/>
    <n v="1440111600"/>
    <n v="1437545657"/>
    <b v="0"/>
    <n v="20"/>
    <b v="1"/>
    <s v="theater/plays"/>
    <n v="182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550"/>
    <n v="1788.57"/>
    <x v="0"/>
    <s v="US"/>
    <s v="USD"/>
    <n v="1405614823"/>
    <n v="1403022823"/>
    <b v="0"/>
    <n v="37"/>
    <b v="1"/>
    <s v="theater/plays"/>
    <n v="325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530"/>
    <n v="2145"/>
    <x v="0"/>
    <s v="US"/>
    <s v="USD"/>
    <n v="1445659140"/>
    <n v="1444236216"/>
    <b v="0"/>
    <n v="20"/>
    <b v="1"/>
    <s v="theater/plays"/>
    <n v="40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525"/>
    <n v="570"/>
    <x v="0"/>
    <s v="US"/>
    <s v="USD"/>
    <n v="1426187582"/>
    <n v="1423599182"/>
    <b v="0"/>
    <n v="10"/>
    <b v="1"/>
    <s v="theater/plays"/>
    <n v="109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516"/>
    <n v="1064"/>
    <x v="0"/>
    <s v="US"/>
    <s v="USD"/>
    <n v="1437166920"/>
    <n v="1435554104"/>
    <b v="0"/>
    <n v="26"/>
    <b v="1"/>
    <s v="theater/plays"/>
    <n v="2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515"/>
    <n v="430"/>
    <x v="0"/>
    <s v="GB"/>
    <s v="GBP"/>
    <n v="1436110717"/>
    <n v="1433518717"/>
    <b v="0"/>
    <n v="20"/>
    <b v="1"/>
    <s v="theater/plays"/>
    <n v="8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512"/>
    <n v="3659"/>
    <x v="0"/>
    <s v="US"/>
    <s v="USD"/>
    <n v="1451881207"/>
    <n v="1449116407"/>
    <b v="0"/>
    <n v="46"/>
    <b v="1"/>
    <s v="theater/plays"/>
    <n v="71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"/>
    <n v="5501"/>
    <x v="0"/>
    <s v="DE"/>
    <s v="EUR"/>
    <n v="1453244340"/>
    <n v="1448136417"/>
    <b v="0"/>
    <n v="76"/>
    <b v="1"/>
    <s v="theater/plays"/>
    <n v="110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500"/>
    <n v="2650"/>
    <x v="0"/>
    <s v="US"/>
    <s v="USD"/>
    <n v="1437364740"/>
    <n v="1434405044"/>
    <b v="0"/>
    <n v="41"/>
    <b v="1"/>
    <s v="theater/plays"/>
    <n v="530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500"/>
    <n v="270"/>
    <x v="0"/>
    <s v="GB"/>
    <s v="GBP"/>
    <n v="1470058860"/>
    <n v="1469026903"/>
    <b v="0"/>
    <n v="7"/>
    <b v="1"/>
    <s v="theater/plays"/>
    <n v="54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"/>
    <n v="5271"/>
    <x v="0"/>
    <s v="US"/>
    <s v="USD"/>
    <n v="1434505214"/>
    <n v="1432690814"/>
    <b v="0"/>
    <n v="49"/>
    <b v="1"/>
    <s v="theater/plays"/>
    <n v="1054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500"/>
    <n v="715"/>
    <x v="0"/>
    <s v="GB"/>
    <s v="GBP"/>
    <n v="1430993394"/>
    <n v="1428401394"/>
    <b v="0"/>
    <n v="26"/>
    <b v="1"/>
    <s v="theater/plays"/>
    <n v="143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500"/>
    <n v="4580"/>
    <x v="0"/>
    <s v="GB"/>
    <s v="GBP"/>
    <n v="1427414400"/>
    <n v="1422656201"/>
    <b v="0"/>
    <n v="65"/>
    <b v="1"/>
    <s v="theater/plays"/>
    <n v="916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"/>
    <n v="5000"/>
    <x v="0"/>
    <s v="US"/>
    <s v="USD"/>
    <n v="1420033187"/>
    <n v="1414845587"/>
    <b v="0"/>
    <n v="28"/>
    <b v="1"/>
    <s v="theater/plays"/>
    <n v="10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500"/>
    <n v="225"/>
    <x v="0"/>
    <s v="US"/>
    <s v="USD"/>
    <n v="1464371211"/>
    <n v="1463161611"/>
    <b v="0"/>
    <n v="3"/>
    <b v="1"/>
    <s v="theater/plays"/>
    <n v="4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500"/>
    <n v="1256"/>
    <x v="0"/>
    <s v="US"/>
    <s v="USD"/>
    <n v="1455936335"/>
    <n v="1452048335"/>
    <b v="0"/>
    <n v="9"/>
    <b v="1"/>
    <s v="theater/plays"/>
    <n v="251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500"/>
    <n v="1400"/>
    <x v="0"/>
    <s v="CA"/>
    <s v="CAD"/>
    <n v="1417460940"/>
    <n v="1416516972"/>
    <b v="0"/>
    <n v="20"/>
    <b v="1"/>
    <s v="theater/plays"/>
    <n v="280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500"/>
    <n v="3271"/>
    <x v="0"/>
    <s v="GB"/>
    <s v="GBP"/>
    <n v="1434624067"/>
    <n v="1432032067"/>
    <b v="0"/>
    <n v="57"/>
    <b v="1"/>
    <s v="theater/plays"/>
    <n v="654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500"/>
    <n v="320"/>
    <x v="0"/>
    <s v="GB"/>
    <s v="GBP"/>
    <n v="1461278208"/>
    <n v="1459463808"/>
    <b v="0"/>
    <n v="8"/>
    <b v="1"/>
    <s v="theater/plays"/>
    <n v="64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500"/>
    <n v="900"/>
    <x v="0"/>
    <s v="US"/>
    <s v="USD"/>
    <n v="1470197340"/>
    <n v="1467497652"/>
    <b v="0"/>
    <n v="14"/>
    <b v="1"/>
    <s v="theater/plays"/>
    <n v="180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500"/>
    <n v="2042"/>
    <x v="0"/>
    <s v="GB"/>
    <s v="GBP"/>
    <n v="1435947758"/>
    <n v="1432837358"/>
    <b v="0"/>
    <n v="17"/>
    <b v="1"/>
    <s v="theater/plays"/>
    <n v="408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500"/>
    <n v="100824"/>
    <x v="0"/>
    <s v="SE"/>
    <s v="SEK"/>
    <n v="1432314209"/>
    <n v="1429722209"/>
    <b v="0"/>
    <n v="100"/>
    <b v="1"/>
    <s v="theater/plays"/>
    <n v="20165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500"/>
    <n v="2025"/>
    <x v="0"/>
    <s v="US"/>
    <s v="USD"/>
    <n v="1438226724"/>
    <n v="1433042724"/>
    <b v="0"/>
    <n v="32"/>
    <b v="1"/>
    <s v="theater/plays"/>
    <n v="405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500"/>
    <n v="65"/>
    <x v="0"/>
    <s v="GB"/>
    <s v="GBP"/>
    <n v="1459180229"/>
    <n v="1457023829"/>
    <b v="0"/>
    <n v="3"/>
    <b v="1"/>
    <s v="theater/plays"/>
    <n v="13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500"/>
    <n v="872"/>
    <x v="2"/>
    <s v="US"/>
    <s v="USD"/>
    <n v="1405882287"/>
    <n v="1400698287"/>
    <b v="1"/>
    <n v="34"/>
    <b v="0"/>
    <s v="theater/plays"/>
    <n v="174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"/>
    <n v="1097"/>
    <x v="2"/>
    <s v="GB"/>
    <s v="GBP"/>
    <n v="1399809052"/>
    <n v="1397217052"/>
    <b v="1"/>
    <n v="23"/>
    <b v="0"/>
    <s v="theater/plays"/>
    <n v="219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"/>
    <n v="1065"/>
    <x v="2"/>
    <s v="US"/>
    <s v="USD"/>
    <n v="1401587064"/>
    <n v="1399427064"/>
    <b v="1"/>
    <n v="19"/>
    <b v="0"/>
    <s v="theater/plays"/>
    <n v="213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500"/>
    <n v="4066"/>
    <x v="2"/>
    <s v="US"/>
    <s v="USD"/>
    <n v="1401778740"/>
    <n v="1399474134"/>
    <b v="1"/>
    <n v="50"/>
    <b v="0"/>
    <s v="theater/plays"/>
    <n v="813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500"/>
    <n v="842"/>
    <x v="2"/>
    <s v="US"/>
    <s v="USD"/>
    <n v="1443711774"/>
    <n v="1441119774"/>
    <b v="1"/>
    <n v="12"/>
    <b v="0"/>
    <s v="theater/plays"/>
    <n v="168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500"/>
    <n v="189"/>
    <x v="2"/>
    <s v="US"/>
    <s v="USD"/>
    <n v="1412405940"/>
    <n v="1409721542"/>
    <b v="1"/>
    <n v="8"/>
    <b v="0"/>
    <s v="theater/plays"/>
    <n v="38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500"/>
    <n v="1697"/>
    <x v="2"/>
    <s v="US"/>
    <s v="USD"/>
    <n v="1437283391"/>
    <n v="1433395391"/>
    <b v="1"/>
    <n v="9"/>
    <b v="0"/>
    <s v="theater/plays"/>
    <n v="339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500"/>
    <n v="2129"/>
    <x v="2"/>
    <s v="US"/>
    <s v="USD"/>
    <n v="1445196989"/>
    <n v="1442604989"/>
    <b v="1"/>
    <n v="43"/>
    <b v="0"/>
    <s v="theater/plays"/>
    <n v="42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500"/>
    <n v="2113"/>
    <x v="2"/>
    <s v="DE"/>
    <s v="EUR"/>
    <n v="1434047084"/>
    <n v="1431455084"/>
    <b v="1"/>
    <n v="28"/>
    <b v="0"/>
    <s v="theater/plays"/>
    <n v="423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500"/>
    <n v="38"/>
    <x v="2"/>
    <s v="US"/>
    <s v="USD"/>
    <n v="1420081143"/>
    <n v="1417489143"/>
    <b v="1"/>
    <n v="4"/>
    <b v="0"/>
    <s v="theater/plays"/>
    <n v="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500"/>
    <n v="852"/>
    <x v="2"/>
    <s v="GB"/>
    <s v="GBP"/>
    <n v="1437129179"/>
    <n v="1434537179"/>
    <b v="1"/>
    <n v="24"/>
    <b v="0"/>
    <s v="theater/plays"/>
    <n v="170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500"/>
    <n v="20"/>
    <x v="2"/>
    <s v="US"/>
    <s v="USD"/>
    <n v="1427427276"/>
    <n v="1425270876"/>
    <b v="0"/>
    <n v="2"/>
    <b v="0"/>
    <s v="theater/plays"/>
    <n v="4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500"/>
    <n v="26"/>
    <x v="2"/>
    <s v="US"/>
    <s v="USD"/>
    <n v="1409602178"/>
    <n v="1406578178"/>
    <b v="0"/>
    <n v="2"/>
    <b v="0"/>
    <s v="theater/plays"/>
    <n v="5"/>
    <n v="13"/>
    <x v="1"/>
    <s v="plays"/>
    <x v="3853"/>
    <d v="2014-09-01T20:09:38"/>
  </r>
  <r>
    <n v="3854"/>
    <s v="The Case Of Soghomon Tehlirian"/>
    <s v="A play dedicated to the 100th anniversary of the Armenian Genocide."/>
    <n v="500"/>
    <n v="1788"/>
    <x v="2"/>
    <s v="US"/>
    <s v="USD"/>
    <n v="1431206058"/>
    <n v="1428614058"/>
    <b v="0"/>
    <n v="20"/>
    <b v="0"/>
    <s v="theater/plays"/>
    <n v="358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500"/>
    <n v="25"/>
    <x v="2"/>
    <s v="US"/>
    <s v="USD"/>
    <n v="1427408271"/>
    <n v="1424819871"/>
    <b v="0"/>
    <n v="1"/>
    <b v="0"/>
    <s v="theater/plays"/>
    <n v="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"/>
    <n v="260"/>
    <x v="2"/>
    <s v="US"/>
    <s v="USD"/>
    <n v="1406913120"/>
    <n v="1404927690"/>
    <b v="0"/>
    <n v="4"/>
    <b v="0"/>
    <s v="theater/plays"/>
    <n v="5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500"/>
    <n v="1060"/>
    <x v="2"/>
    <s v="US"/>
    <s v="USD"/>
    <n v="1407858710"/>
    <n v="1405266710"/>
    <b v="0"/>
    <n v="13"/>
    <b v="0"/>
    <s v="theater/plays"/>
    <n v="212"/>
    <n v="81.540000000000006"/>
    <x v="1"/>
    <s v="plays"/>
    <x v="3860"/>
    <d v="2014-08-12T15:51:50"/>
  </r>
  <r>
    <n v="3861"/>
    <s v="READY OR NOT HERE I COME"/>
    <s v="THE COMING OF THE LORD!"/>
    <n v="500"/>
    <n v="100"/>
    <x v="2"/>
    <s v="US"/>
    <s v="USD"/>
    <n v="1415828820"/>
    <n v="1412258977"/>
    <b v="0"/>
    <n v="1"/>
    <b v="0"/>
    <s v="theater/plays"/>
    <n v="20"/>
    <n v="100"/>
    <x v="1"/>
    <s v="plays"/>
    <x v="3861"/>
    <d v="2014-11-12T21:47:00"/>
  </r>
  <r>
    <n v="3862"/>
    <s v="The Container Play"/>
    <s v="The hit immersive theatre experience of England comes to Corpus Christi!"/>
    <n v="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5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"/>
    <n v="60"/>
    <x v="2"/>
    <s v="US"/>
    <s v="USD"/>
    <n v="1447799054"/>
    <n v="1445203454"/>
    <b v="0"/>
    <n v="3"/>
    <b v="0"/>
    <s v="theater/plays"/>
    <n v="1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500"/>
    <n v="650"/>
    <x v="2"/>
    <s v="CA"/>
    <s v="CAD"/>
    <n v="1409376600"/>
    <n v="1405957098"/>
    <b v="0"/>
    <n v="14"/>
    <b v="0"/>
    <s v="theater/plays"/>
    <n v="130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500"/>
    <n v="11"/>
    <x v="2"/>
    <s v="US"/>
    <s v="USD"/>
    <n v="1458703740"/>
    <n v="1454453021"/>
    <b v="0"/>
    <n v="2"/>
    <b v="0"/>
    <s v="theater/plays"/>
    <n v="2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500"/>
    <n v="251"/>
    <x v="2"/>
    <s v="US"/>
    <s v="USD"/>
    <n v="1466278339"/>
    <n v="1463686339"/>
    <b v="0"/>
    <n v="5"/>
    <b v="0"/>
    <s v="theater/plays"/>
    <n v="50"/>
    <n v="50.2"/>
    <x v="1"/>
    <s v="plays"/>
    <x v="3867"/>
    <d v="2016-06-18T19:32:19"/>
  </r>
  <r>
    <n v="3868"/>
    <s v="1000 words (Canceled)"/>
    <s v="New collection of music by Scott Evan Davis!"/>
    <n v="500"/>
    <n v="10"/>
    <x v="1"/>
    <s v="GB"/>
    <s v="GBP"/>
    <n v="1410191405"/>
    <n v="1408031405"/>
    <b v="0"/>
    <n v="1"/>
    <b v="0"/>
    <s v="theater/musical"/>
    <n v="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500"/>
    <n v="452"/>
    <x v="1"/>
    <s v="US"/>
    <s v="USD"/>
    <n v="1426302660"/>
    <n v="1423761792"/>
    <b v="0"/>
    <n v="15"/>
    <b v="0"/>
    <s v="theater/musical"/>
    <n v="90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500"/>
    <n v="1500"/>
    <x v="1"/>
    <s v="US"/>
    <s v="USD"/>
    <n v="1404360478"/>
    <n v="1401768478"/>
    <b v="0"/>
    <n v="10"/>
    <b v="0"/>
    <s v="theater/musical"/>
    <n v="300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500"/>
    <n v="40"/>
    <x v="1"/>
    <s v="US"/>
    <s v="USD"/>
    <n v="1490809450"/>
    <n v="1485629050"/>
    <b v="0"/>
    <n v="3"/>
    <b v="0"/>
    <s v="theater/musical"/>
    <n v="8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5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50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5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500"/>
    <n v="2059"/>
    <x v="1"/>
    <s v="GB"/>
    <s v="GBP"/>
    <n v="1454425128"/>
    <n v="1451833128"/>
    <b v="0"/>
    <n v="46"/>
    <b v="0"/>
    <s v="theater/musical"/>
    <n v="412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500"/>
    <n v="1241"/>
    <x v="1"/>
    <s v="US"/>
    <s v="USD"/>
    <n v="1481213752"/>
    <n v="1478621752"/>
    <b v="0"/>
    <n v="14"/>
    <b v="0"/>
    <s v="theater/musical"/>
    <n v="248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500"/>
    <n v="10"/>
    <x v="1"/>
    <s v="US"/>
    <s v="USD"/>
    <n v="1435636740"/>
    <n v="1433014746"/>
    <b v="0"/>
    <n v="1"/>
    <b v="0"/>
    <s v="theater/musical"/>
    <n v="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5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500"/>
    <n v="980"/>
    <x v="1"/>
    <s v="GB"/>
    <s v="GBP"/>
    <n v="1406761200"/>
    <n v="1403724820"/>
    <b v="0"/>
    <n v="17"/>
    <b v="0"/>
    <s v="theater/musical"/>
    <n v="196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5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5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5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5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5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500"/>
    <n v="35"/>
    <x v="1"/>
    <s v="US"/>
    <s v="USD"/>
    <n v="1430517600"/>
    <n v="1426538129"/>
    <b v="0"/>
    <n v="2"/>
    <b v="0"/>
    <s v="theater/musical"/>
    <n v="7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500"/>
    <n v="542"/>
    <x v="2"/>
    <s v="GB"/>
    <s v="GBP"/>
    <n v="1488114358"/>
    <n v="1485522358"/>
    <b v="0"/>
    <n v="14"/>
    <b v="0"/>
    <s v="theater/plays"/>
    <n v="108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500"/>
    <n v="118"/>
    <x v="2"/>
    <s v="US"/>
    <s v="USD"/>
    <n v="1420413960"/>
    <n v="1417651630"/>
    <b v="0"/>
    <n v="9"/>
    <b v="0"/>
    <s v="theater/plays"/>
    <n v="24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500"/>
    <n v="2524"/>
    <x v="2"/>
    <s v="US"/>
    <s v="USD"/>
    <n v="1439662344"/>
    <n v="1434478344"/>
    <b v="0"/>
    <n v="8"/>
    <b v="0"/>
    <s v="theater/plays"/>
    <n v="505"/>
    <n v="315.5"/>
    <x v="1"/>
    <s v="plays"/>
    <x v="3890"/>
    <d v="2015-08-15T18:12:24"/>
  </r>
  <r>
    <n v="3891"/>
    <s v="Out of the Box: A Mime Story"/>
    <s v="A comedy about a mime who dreams of becoming a stand up comedian."/>
    <n v="500"/>
    <n v="260"/>
    <x v="2"/>
    <s v="US"/>
    <s v="USD"/>
    <n v="1427086740"/>
    <n v="1424488244"/>
    <b v="0"/>
    <n v="7"/>
    <b v="0"/>
    <s v="theater/plays"/>
    <n v="52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5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"/>
    <n v="10775"/>
    <x v="2"/>
    <s v="US"/>
    <s v="USD"/>
    <n v="1404194400"/>
    <n v="1400600840"/>
    <b v="0"/>
    <n v="84"/>
    <b v="0"/>
    <s v="theater/plays"/>
    <n v="2155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500"/>
    <n v="520"/>
    <x v="2"/>
    <s v="US"/>
    <s v="USD"/>
    <n v="1481000340"/>
    <n v="1478386812"/>
    <b v="0"/>
    <n v="11"/>
    <b v="0"/>
    <s v="theater/plays"/>
    <n v="104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500"/>
    <n v="50"/>
    <x v="2"/>
    <s v="US"/>
    <s v="USD"/>
    <n v="1425103218"/>
    <n v="1422424818"/>
    <b v="0"/>
    <n v="1"/>
    <b v="0"/>
    <s v="theater/plays"/>
    <n v="10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500"/>
    <n v="170"/>
    <x v="2"/>
    <s v="US"/>
    <s v="USD"/>
    <n v="1402979778"/>
    <n v="1401770178"/>
    <b v="0"/>
    <n v="4"/>
    <b v="0"/>
    <s v="theater/plays"/>
    <n v="34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500"/>
    <n v="440"/>
    <x v="2"/>
    <s v="NZ"/>
    <s v="NZD"/>
    <n v="1420750683"/>
    <n v="1418158683"/>
    <b v="0"/>
    <n v="10"/>
    <b v="0"/>
    <s v="theater/plays"/>
    <n v="8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500"/>
    <n v="814"/>
    <x v="2"/>
    <s v="GB"/>
    <s v="GBP"/>
    <n v="1439827200"/>
    <n v="1436355270"/>
    <b v="0"/>
    <n v="16"/>
    <b v="0"/>
    <s v="theater/plays"/>
    <n v="16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500"/>
    <n v="125"/>
    <x v="2"/>
    <s v="US"/>
    <s v="USD"/>
    <n v="1407868561"/>
    <n v="1406140561"/>
    <b v="0"/>
    <n v="2"/>
    <b v="0"/>
    <s v="theater/plays"/>
    <n v="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500"/>
    <n v="135"/>
    <x v="2"/>
    <s v="US"/>
    <s v="USD"/>
    <n v="1433988791"/>
    <n v="1431396791"/>
    <b v="0"/>
    <n v="5"/>
    <b v="0"/>
    <s v="theater/plays"/>
    <n v="27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500"/>
    <n v="25"/>
    <x v="2"/>
    <s v="US"/>
    <s v="USD"/>
    <n v="1450554599"/>
    <n v="1447098599"/>
    <b v="0"/>
    <n v="1"/>
    <b v="0"/>
    <s v="theater/plays"/>
    <n v="5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500"/>
    <n v="1465"/>
    <x v="2"/>
    <s v="GB"/>
    <s v="GBP"/>
    <n v="1479125642"/>
    <n v="1476962042"/>
    <b v="0"/>
    <n v="31"/>
    <b v="0"/>
    <s v="theater/plays"/>
    <n v="293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500"/>
    <n v="3"/>
    <x v="2"/>
    <s v="US"/>
    <s v="USD"/>
    <n v="1429074240"/>
    <n v="1427866200"/>
    <b v="0"/>
    <n v="2"/>
    <b v="0"/>
    <s v="theater/plays"/>
    <n v="1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500"/>
    <n v="173"/>
    <x v="2"/>
    <s v="GB"/>
    <s v="GBP"/>
    <n v="1434063600"/>
    <n v="1430405903"/>
    <b v="0"/>
    <n v="7"/>
    <b v="0"/>
    <s v="theater/plays"/>
    <n v="35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500"/>
    <n v="1010"/>
    <x v="2"/>
    <s v="GB"/>
    <s v="GBP"/>
    <n v="1435325100"/>
    <n v="1432072893"/>
    <b v="0"/>
    <n v="16"/>
    <b v="0"/>
    <s v="theater/plays"/>
    <n v="202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500"/>
    <n v="153"/>
    <x v="2"/>
    <s v="US"/>
    <s v="USD"/>
    <n v="1414354080"/>
    <n v="1411587606"/>
    <b v="0"/>
    <n v="4"/>
    <b v="0"/>
    <s v="theater/plays"/>
    <n v="31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500"/>
    <n v="65"/>
    <x v="2"/>
    <s v="US"/>
    <s v="USD"/>
    <n v="1406603696"/>
    <n v="1405307696"/>
    <b v="0"/>
    <n v="4"/>
    <b v="0"/>
    <s v="theater/plays"/>
    <n v="13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500"/>
    <n v="135"/>
    <x v="2"/>
    <s v="US"/>
    <s v="USD"/>
    <n v="1410424642"/>
    <n v="1407832642"/>
    <b v="0"/>
    <n v="4"/>
    <b v="0"/>
    <s v="theater/plays"/>
    <n v="27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500"/>
    <n v="185"/>
    <x v="2"/>
    <s v="US"/>
    <s v="USD"/>
    <n v="1441649397"/>
    <n v="1439057397"/>
    <b v="0"/>
    <n v="3"/>
    <b v="0"/>
    <s v="theater/plays"/>
    <n v="37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500"/>
    <n v="2993"/>
    <x v="2"/>
    <s v="US"/>
    <s v="USD"/>
    <n v="1417033777"/>
    <n v="1414438177"/>
    <b v="0"/>
    <n v="36"/>
    <b v="0"/>
    <s v="theater/plays"/>
    <n v="599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5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500"/>
    <n v="1000"/>
    <x v="2"/>
    <s v="US"/>
    <s v="USD"/>
    <n v="1448863449"/>
    <n v="1446267849"/>
    <b v="0"/>
    <n v="7"/>
    <b v="0"/>
    <s v="theater/plays"/>
    <n v="20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500"/>
    <n v="909"/>
    <x v="2"/>
    <s v="GB"/>
    <s v="GBP"/>
    <n v="1431298740"/>
    <n v="1429558756"/>
    <b v="0"/>
    <n v="27"/>
    <b v="0"/>
    <s v="theater/plays"/>
    <n v="182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500"/>
    <n v="5"/>
    <x v="2"/>
    <s v="GB"/>
    <s v="GBP"/>
    <n v="1464824309"/>
    <n v="1462232309"/>
    <b v="0"/>
    <n v="1"/>
    <b v="0"/>
    <s v="theater/plays"/>
    <n v="1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5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500"/>
    <n v="10"/>
    <x v="2"/>
    <s v="GB"/>
    <s v="GBP"/>
    <n v="1410439161"/>
    <n v="1407847161"/>
    <b v="0"/>
    <n v="1"/>
    <b v="0"/>
    <s v="theater/plays"/>
    <n v="2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500"/>
    <n v="120"/>
    <x v="2"/>
    <s v="GB"/>
    <s v="GBP"/>
    <n v="1407168000"/>
    <n v="1406131023"/>
    <b v="0"/>
    <n v="3"/>
    <b v="0"/>
    <s v="theater/plays"/>
    <n v="24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"/>
    <n v="90"/>
    <x v="2"/>
    <s v="GB"/>
    <s v="GBP"/>
    <n v="1453075200"/>
    <n v="1450628773"/>
    <b v="0"/>
    <n v="3"/>
    <b v="0"/>
    <s v="theater/plays"/>
    <n v="1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500"/>
    <n v="135"/>
    <x v="2"/>
    <s v="GB"/>
    <s v="GBP"/>
    <n v="1479032260"/>
    <n v="1476436660"/>
    <b v="0"/>
    <n v="3"/>
    <b v="0"/>
    <s v="theater/plays"/>
    <n v="27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5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500"/>
    <n v="61"/>
    <x v="2"/>
    <s v="US"/>
    <s v="USD"/>
    <n v="1425337200"/>
    <n v="1421432810"/>
    <b v="0"/>
    <n v="6"/>
    <b v="0"/>
    <s v="theater/plays"/>
    <n v="12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500"/>
    <n v="1384"/>
    <x v="2"/>
    <s v="GB"/>
    <s v="GBP"/>
    <n v="1428622271"/>
    <n v="1426203071"/>
    <b v="0"/>
    <n v="17"/>
    <b v="0"/>
    <s v="theater/plays"/>
    <n v="277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500"/>
    <n v="2290"/>
    <x v="2"/>
    <s v="US"/>
    <s v="USD"/>
    <n v="1403823722"/>
    <n v="1401231722"/>
    <b v="0"/>
    <n v="40"/>
    <b v="0"/>
    <s v="theater/plays"/>
    <n v="458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500"/>
    <n v="15"/>
    <x v="2"/>
    <s v="US"/>
    <s v="USD"/>
    <n v="1406753639"/>
    <n v="1404161639"/>
    <b v="0"/>
    <n v="3"/>
    <b v="0"/>
    <s v="theater/plays"/>
    <n v="3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"/>
    <n v="15"/>
    <x v="2"/>
    <s v="AU"/>
    <s v="AUD"/>
    <n v="1419645748"/>
    <n v="1417053748"/>
    <b v="0"/>
    <n v="1"/>
    <b v="0"/>
    <s v="theater/plays"/>
    <n v="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500"/>
    <n v="25"/>
    <x v="2"/>
    <s v="GB"/>
    <s v="GBP"/>
    <n v="1407565504"/>
    <n v="1404973504"/>
    <b v="0"/>
    <n v="2"/>
    <b v="0"/>
    <s v="theater/plays"/>
    <n v="5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"/>
    <n v="651"/>
    <x v="2"/>
    <s v="US"/>
    <s v="USD"/>
    <n v="1444971540"/>
    <n v="1442593427"/>
    <b v="0"/>
    <n v="7"/>
    <b v="0"/>
    <s v="theater/plays"/>
    <n v="130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500"/>
    <n v="453"/>
    <x v="2"/>
    <s v="US"/>
    <s v="USD"/>
    <n v="1474228265"/>
    <n v="1471636265"/>
    <b v="0"/>
    <n v="14"/>
    <b v="0"/>
    <s v="theater/plays"/>
    <n v="91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5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5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5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500"/>
    <n v="1102"/>
    <x v="2"/>
    <s v="US"/>
    <s v="USD"/>
    <n v="1468716180"/>
    <n v="1466205262"/>
    <b v="0"/>
    <n v="12"/>
    <b v="0"/>
    <s v="theater/plays"/>
    <n v="220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"/>
    <n v="550"/>
    <x v="2"/>
    <s v="US"/>
    <s v="USD"/>
    <n v="1443704400"/>
    <n v="1439827639"/>
    <b v="0"/>
    <n v="12"/>
    <b v="0"/>
    <s v="theater/plays"/>
    <n v="110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500"/>
    <n v="1315"/>
    <x v="2"/>
    <s v="GB"/>
    <s v="GBP"/>
    <n v="1443973546"/>
    <n v="1438789546"/>
    <b v="0"/>
    <n v="23"/>
    <b v="0"/>
    <s v="theater/plays"/>
    <n v="263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5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500"/>
    <n v="2485"/>
    <x v="2"/>
    <s v="US"/>
    <s v="USD"/>
    <n v="1468249760"/>
    <n v="1465830560"/>
    <b v="0"/>
    <n v="10"/>
    <b v="0"/>
    <s v="theater/plays"/>
    <n v="497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500"/>
    <n v="397"/>
    <x v="2"/>
    <s v="US"/>
    <s v="USD"/>
    <n v="1435441454"/>
    <n v="1432763054"/>
    <b v="0"/>
    <n v="5"/>
    <b v="0"/>
    <s v="theater/plays"/>
    <n v="79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"/>
    <n v="5"/>
    <x v="2"/>
    <s v="AU"/>
    <s v="AUD"/>
    <n v="1412656200"/>
    <n v="1412328979"/>
    <b v="0"/>
    <n v="1"/>
    <b v="0"/>
    <s v="theater/plays"/>
    <n v="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"/>
    <n v="11"/>
    <x v="2"/>
    <s v="US"/>
    <s v="USD"/>
    <n v="1420199351"/>
    <n v="1416311351"/>
    <b v="0"/>
    <n v="2"/>
    <b v="0"/>
    <s v="theater/plays"/>
    <n v="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495"/>
    <n v="50"/>
    <x v="2"/>
    <s v="US"/>
    <s v="USD"/>
    <n v="1416877200"/>
    <n v="1414505137"/>
    <b v="0"/>
    <n v="2"/>
    <b v="0"/>
    <s v="theater/plays"/>
    <n v="10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48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451"/>
    <n v="1782"/>
    <x v="2"/>
    <s v="US"/>
    <s v="USD"/>
    <n v="1446483000"/>
    <n v="1443811268"/>
    <b v="0"/>
    <n v="13"/>
    <b v="0"/>
    <s v="theater/plays"/>
    <n v="395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45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450"/>
    <n v="5"/>
    <x v="2"/>
    <s v="US"/>
    <s v="USD"/>
    <n v="1431717268"/>
    <n v="1429125268"/>
    <b v="0"/>
    <n v="1"/>
    <b v="0"/>
    <s v="theater/plays"/>
    <n v="1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450"/>
    <n v="195"/>
    <x v="2"/>
    <s v="US"/>
    <s v="USD"/>
    <n v="1425110400"/>
    <n v="1422388822"/>
    <b v="0"/>
    <n v="5"/>
    <b v="0"/>
    <s v="theater/plays"/>
    <n v="4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450"/>
    <n v="101"/>
    <x v="2"/>
    <s v="US"/>
    <s v="USD"/>
    <n v="1475378744"/>
    <n v="1472786744"/>
    <b v="0"/>
    <n v="2"/>
    <b v="0"/>
    <s v="theater/plays"/>
    <n v="2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45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420"/>
    <n v="1577"/>
    <x v="2"/>
    <s v="AU"/>
    <s v="AUD"/>
    <n v="1423623221"/>
    <n v="1421031221"/>
    <b v="0"/>
    <n v="32"/>
    <b v="0"/>
    <s v="theater/plays"/>
    <n v="375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20"/>
    <n v="25"/>
    <x v="2"/>
    <s v="US"/>
    <s v="USD"/>
    <n v="1460140500"/>
    <n v="1457628680"/>
    <b v="0"/>
    <n v="1"/>
    <b v="0"/>
    <s v="theater/plays"/>
    <n v="6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4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400"/>
    <n v="25"/>
    <x v="2"/>
    <s v="US"/>
    <s v="USD"/>
    <n v="1445885890"/>
    <n v="1440701890"/>
    <b v="0"/>
    <n v="1"/>
    <b v="0"/>
    <s v="theater/plays"/>
    <n v="6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4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4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400"/>
    <n v="425"/>
    <x v="2"/>
    <s v="US"/>
    <s v="USD"/>
    <n v="1448745741"/>
    <n v="1446150141"/>
    <b v="0"/>
    <n v="8"/>
    <b v="0"/>
    <s v="theater/plays"/>
    <n v="106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4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400"/>
    <n v="7"/>
    <x v="2"/>
    <s v="US"/>
    <s v="USD"/>
    <n v="1468020354"/>
    <n v="1464045954"/>
    <b v="0"/>
    <n v="1"/>
    <b v="0"/>
    <s v="theater/plays"/>
    <n v="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400"/>
    <n v="641"/>
    <x v="2"/>
    <s v="US"/>
    <s v="USD"/>
    <n v="1406988000"/>
    <n v="1403822912"/>
    <b v="0"/>
    <n v="16"/>
    <b v="0"/>
    <s v="theater/plays"/>
    <n v="160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400"/>
    <n v="292"/>
    <x v="2"/>
    <s v="US"/>
    <s v="USD"/>
    <n v="1411930556"/>
    <n v="1409338556"/>
    <b v="0"/>
    <n v="12"/>
    <b v="0"/>
    <s v="theater/plays"/>
    <n v="73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400"/>
    <n v="45"/>
    <x v="2"/>
    <s v="US"/>
    <s v="USD"/>
    <n v="1451852256"/>
    <n v="1449260256"/>
    <b v="0"/>
    <n v="4"/>
    <b v="0"/>
    <s v="theater/plays"/>
    <n v="11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400"/>
    <n v="21"/>
    <x v="2"/>
    <s v="GB"/>
    <s v="GBP"/>
    <n v="1399584210"/>
    <n v="1397683410"/>
    <b v="0"/>
    <n v="2"/>
    <b v="0"/>
    <s v="theater/plays"/>
    <n v="5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400"/>
    <n v="45"/>
    <x v="2"/>
    <s v="GB"/>
    <s v="GBP"/>
    <n v="1448722494"/>
    <n v="1446562494"/>
    <b v="0"/>
    <n v="3"/>
    <b v="0"/>
    <s v="theater/plays"/>
    <n v="11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4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400"/>
    <n v="126"/>
    <x v="2"/>
    <s v="US"/>
    <s v="USD"/>
    <n v="1429460386"/>
    <n v="1424279986"/>
    <b v="0"/>
    <n v="3"/>
    <b v="0"/>
    <s v="theater/plays"/>
    <n v="3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400"/>
    <n v="285"/>
    <x v="2"/>
    <s v="US"/>
    <s v="USD"/>
    <n v="1460608780"/>
    <n v="1455428380"/>
    <b v="0"/>
    <n v="4"/>
    <b v="0"/>
    <s v="theater/plays"/>
    <n v="71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400"/>
    <n v="45"/>
    <x v="2"/>
    <s v="US"/>
    <s v="USD"/>
    <n v="1406170740"/>
    <n v="1402506278"/>
    <b v="0"/>
    <n v="2"/>
    <b v="0"/>
    <s v="theater/plays"/>
    <n v="1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400"/>
    <n v="410"/>
    <x v="2"/>
    <s v="US"/>
    <s v="USD"/>
    <n v="1488783507"/>
    <n v="1486191507"/>
    <b v="0"/>
    <n v="10"/>
    <b v="0"/>
    <s v="theater/plays"/>
    <n v="10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400"/>
    <n v="527"/>
    <x v="2"/>
    <s v="US"/>
    <s v="USD"/>
    <n v="1463945673"/>
    <n v="1458761673"/>
    <b v="0"/>
    <n v="11"/>
    <b v="0"/>
    <s v="theater/plays"/>
    <n v="132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350"/>
    <n v="211"/>
    <x v="2"/>
    <s v="US"/>
    <s v="USD"/>
    <n v="1472442900"/>
    <n v="1471638646"/>
    <b v="0"/>
    <n v="6"/>
    <b v="0"/>
    <s v="theater/plays"/>
    <n v="60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350"/>
    <n v="11"/>
    <x v="2"/>
    <s v="US"/>
    <s v="USD"/>
    <n v="1460925811"/>
    <n v="1458333811"/>
    <b v="0"/>
    <n v="2"/>
    <b v="0"/>
    <s v="theater/plays"/>
    <n v="3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350"/>
    <n v="136"/>
    <x v="2"/>
    <s v="US"/>
    <s v="USD"/>
    <n v="1405947126"/>
    <n v="1403355126"/>
    <b v="0"/>
    <n v="6"/>
    <b v="0"/>
    <s v="theater/plays"/>
    <n v="39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350"/>
    <n v="211"/>
    <x v="2"/>
    <s v="US"/>
    <s v="USD"/>
    <n v="1423186634"/>
    <n v="1418002634"/>
    <b v="0"/>
    <n v="8"/>
    <b v="0"/>
    <s v="theater/plays"/>
    <n v="60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350"/>
    <n v="3905"/>
    <x v="2"/>
    <s v="US"/>
    <s v="USD"/>
    <n v="1462766400"/>
    <n v="1460219110"/>
    <b v="0"/>
    <n v="37"/>
    <b v="0"/>
    <s v="theater/plays"/>
    <n v="1116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350"/>
    <n v="320"/>
    <x v="2"/>
    <s v="GB"/>
    <s v="GBP"/>
    <n v="1464872848"/>
    <n v="1462280848"/>
    <b v="0"/>
    <n v="11"/>
    <b v="0"/>
    <s v="theater/plays"/>
    <n v="91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350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350"/>
    <n v="620"/>
    <x v="2"/>
    <s v="US"/>
    <s v="USD"/>
    <n v="1406876400"/>
    <n v="1405024561"/>
    <b v="0"/>
    <n v="10"/>
    <b v="0"/>
    <s v="theater/plays"/>
    <n v="177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350"/>
    <n v="1305"/>
    <x v="2"/>
    <s v="US"/>
    <s v="USD"/>
    <n v="1469213732"/>
    <n v="1466621732"/>
    <b v="0"/>
    <n v="6"/>
    <b v="0"/>
    <s v="theater/plays"/>
    <n v="373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350"/>
    <n v="214"/>
    <x v="2"/>
    <s v="US"/>
    <s v="USD"/>
    <n v="1422717953"/>
    <n v="1417533953"/>
    <b v="0"/>
    <n v="8"/>
    <b v="0"/>
    <s v="theater/plays"/>
    <n v="6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350"/>
    <n v="110"/>
    <x v="2"/>
    <s v="GB"/>
    <s v="GBP"/>
    <n v="1427659200"/>
    <n v="1425678057"/>
    <b v="0"/>
    <n v="6"/>
    <b v="0"/>
    <s v="theater/plays"/>
    <n v="31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350"/>
    <n v="450"/>
    <x v="2"/>
    <s v="US"/>
    <s v="USD"/>
    <n v="1404570147"/>
    <n v="1401978147"/>
    <b v="0"/>
    <n v="7"/>
    <b v="0"/>
    <s v="theater/plays"/>
    <n v="129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50"/>
    <n v="1225"/>
    <x v="2"/>
    <s v="US"/>
    <s v="USD"/>
    <n v="1468729149"/>
    <n v="1463545149"/>
    <b v="0"/>
    <n v="7"/>
    <b v="0"/>
    <s v="theater/plays"/>
    <n v="350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347"/>
    <n v="170"/>
    <x v="2"/>
    <s v="GB"/>
    <s v="GBP"/>
    <n v="1436297180"/>
    <n v="1431113180"/>
    <b v="0"/>
    <n v="5"/>
    <b v="0"/>
    <s v="theater/plays"/>
    <n v="49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333"/>
    <n v="3877"/>
    <x v="2"/>
    <s v="US"/>
    <s v="USD"/>
    <n v="1400569140"/>
    <n v="1397854356"/>
    <b v="0"/>
    <n v="46"/>
    <b v="0"/>
    <s v="theater/plays"/>
    <n v="1164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315"/>
    <n v="95"/>
    <x v="2"/>
    <s v="GB"/>
    <s v="GBP"/>
    <n v="1415404800"/>
    <n v="1412809644"/>
    <b v="0"/>
    <n v="10"/>
    <b v="0"/>
    <s v="theater/plays"/>
    <n v="30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"/>
    <n v="641"/>
    <x v="2"/>
    <s v="US"/>
    <s v="USD"/>
    <n v="1456002300"/>
    <n v="1454173120"/>
    <b v="0"/>
    <n v="19"/>
    <b v="0"/>
    <s v="theater/plays"/>
    <n v="214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300"/>
    <n v="488"/>
    <x v="2"/>
    <s v="GB"/>
    <s v="GBP"/>
    <n v="1462539840"/>
    <n v="1460034594"/>
    <b v="0"/>
    <n v="13"/>
    <b v="0"/>
    <s v="theater/plays"/>
    <n v="163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300"/>
    <n v="151"/>
    <x v="2"/>
    <s v="GB"/>
    <s v="GBP"/>
    <n v="1400278290"/>
    <n v="1399414290"/>
    <b v="0"/>
    <n v="13"/>
    <b v="0"/>
    <s v="theater/plays"/>
    <n v="50"/>
    <n v="11.62"/>
    <x v="1"/>
    <s v="plays"/>
    <x v="3987"/>
    <d v="2014-05-16T22:11:30"/>
  </r>
  <r>
    <n v="3988"/>
    <s v="Folk-Tales: What Stories Do Your Folks Tell?"/>
    <s v="An evening of of stories based both in myth and truth."/>
    <n v="300"/>
    <n v="32"/>
    <x v="2"/>
    <s v="US"/>
    <s v="USD"/>
    <n v="1440813413"/>
    <n v="1439517413"/>
    <b v="0"/>
    <n v="4"/>
    <b v="0"/>
    <s v="theater/plays"/>
    <n v="11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300"/>
    <n v="69"/>
    <x v="2"/>
    <s v="GB"/>
    <s v="GBP"/>
    <n v="1456934893"/>
    <n v="1454342893"/>
    <b v="0"/>
    <n v="3"/>
    <b v="0"/>
    <s v="theater/plays"/>
    <n v="23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300"/>
    <n v="100"/>
    <x v="2"/>
    <s v="US"/>
    <s v="USD"/>
    <n v="1433086082"/>
    <n v="1430494082"/>
    <b v="0"/>
    <n v="1"/>
    <b v="0"/>
    <s v="theater/plays"/>
    <n v="33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300"/>
    <n v="541"/>
    <x v="2"/>
    <s v="US"/>
    <s v="USD"/>
    <n v="1449876859"/>
    <n v="1444689259"/>
    <b v="0"/>
    <n v="9"/>
    <b v="0"/>
    <s v="theater/plays"/>
    <n v="180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300"/>
    <n v="3"/>
    <x v="2"/>
    <s v="US"/>
    <s v="USD"/>
    <n v="1431549912"/>
    <n v="1428957912"/>
    <b v="0"/>
    <n v="1"/>
    <b v="0"/>
    <s v="theater/plays"/>
    <n v="1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300"/>
    <n v="5"/>
    <x v="2"/>
    <s v="US"/>
    <s v="USD"/>
    <n v="1405761690"/>
    <n v="1403169690"/>
    <b v="0"/>
    <n v="1"/>
    <b v="0"/>
    <s v="theater/plays"/>
    <n v="2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300"/>
    <n v="70"/>
    <x v="2"/>
    <s v="GB"/>
    <s v="GBP"/>
    <n v="1423913220"/>
    <n v="1421339077"/>
    <b v="0"/>
    <n v="4"/>
    <b v="0"/>
    <s v="theater/plays"/>
    <n v="23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"/>
    <n v="497"/>
    <x v="2"/>
    <s v="US"/>
    <s v="USD"/>
    <n v="1416499440"/>
    <n v="1415341464"/>
    <b v="0"/>
    <n v="17"/>
    <b v="0"/>
    <s v="theater/plays"/>
    <n v="166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300"/>
    <n v="715"/>
    <x v="2"/>
    <s v="US"/>
    <s v="USD"/>
    <n v="1427580426"/>
    <n v="1424992026"/>
    <b v="0"/>
    <n v="12"/>
    <b v="0"/>
    <s v="theater/plays"/>
    <n v="238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300"/>
    <n v="1156"/>
    <x v="2"/>
    <s v="US"/>
    <s v="USD"/>
    <n v="1409514709"/>
    <n v="1406058798"/>
    <b v="0"/>
    <n v="14"/>
    <b v="0"/>
    <s v="theater/plays"/>
    <n v="385"/>
    <n v="82.57"/>
    <x v="1"/>
    <s v="plays"/>
    <x v="3999"/>
    <d v="2014-08-31T19:51:49"/>
  </r>
  <r>
    <n v="4000"/>
    <s v="The Escorts"/>
    <s v="An Enticing Trip into the World of Assisted Dying"/>
    <n v="300"/>
    <n v="10"/>
    <x v="2"/>
    <s v="US"/>
    <s v="USD"/>
    <n v="1462631358"/>
    <n v="1457450958"/>
    <b v="0"/>
    <n v="1"/>
    <b v="0"/>
    <s v="theater/plays"/>
    <n v="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300"/>
    <n v="453"/>
    <x v="2"/>
    <s v="GB"/>
    <s v="GBP"/>
    <n v="1488394800"/>
    <n v="1486681708"/>
    <b v="0"/>
    <n v="14"/>
    <b v="0"/>
    <s v="theater/plays"/>
    <n v="151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300"/>
    <n v="23"/>
    <x v="2"/>
    <s v="US"/>
    <s v="USD"/>
    <n v="1411779761"/>
    <n v="1409187761"/>
    <b v="0"/>
    <n v="4"/>
    <b v="0"/>
    <s v="theater/plays"/>
    <n v="8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300"/>
    <n v="201"/>
    <x v="2"/>
    <s v="US"/>
    <s v="USD"/>
    <n v="1424009147"/>
    <n v="1421417147"/>
    <b v="0"/>
    <n v="2"/>
    <b v="0"/>
    <s v="theater/plays"/>
    <n v="67"/>
    <n v="100.5"/>
    <x v="1"/>
    <s v="plays"/>
    <x v="4003"/>
    <d v="2015-02-15T14:05:47"/>
  </r>
  <r>
    <n v="4004"/>
    <s v="South Florida Tours"/>
    <s v="Help Launch The Queen Into South Florida!"/>
    <n v="3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"/>
    <n v="40"/>
    <x v="2"/>
    <s v="US"/>
    <s v="USD"/>
    <n v="1413832985"/>
    <n v="1408648985"/>
    <b v="0"/>
    <n v="2"/>
    <b v="0"/>
    <s v="theater/plays"/>
    <n v="13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"/>
    <n v="2"/>
    <x v="2"/>
    <s v="US"/>
    <s v="USD"/>
    <n v="1455647587"/>
    <n v="1453487587"/>
    <b v="0"/>
    <n v="1"/>
    <b v="0"/>
    <s v="theater/plays"/>
    <n v="1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300"/>
    <n v="5"/>
    <x v="2"/>
    <s v="US"/>
    <s v="USD"/>
    <n v="1409070480"/>
    <n v="1406572381"/>
    <b v="0"/>
    <n v="1"/>
    <b v="0"/>
    <s v="theater/plays"/>
    <n v="2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300"/>
    <n v="60"/>
    <x v="2"/>
    <s v="GB"/>
    <s v="GBP"/>
    <n v="1437606507"/>
    <n v="1435014507"/>
    <b v="0"/>
    <n v="4"/>
    <b v="0"/>
    <s v="theater/plays"/>
    <n v="20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300"/>
    <n v="75"/>
    <x v="2"/>
    <s v="GB"/>
    <s v="GBP"/>
    <n v="1410281360"/>
    <n v="1406825360"/>
    <b v="0"/>
    <n v="3"/>
    <b v="0"/>
    <s v="theater/plays"/>
    <n v="25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300"/>
    <n v="1742"/>
    <x v="2"/>
    <s v="US"/>
    <s v="USD"/>
    <n v="1414348166"/>
    <n v="1412879366"/>
    <b v="0"/>
    <n v="38"/>
    <b v="0"/>
    <s v="theater/plays"/>
    <n v="581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300"/>
    <n v="19"/>
    <x v="2"/>
    <s v="GB"/>
    <s v="GBP"/>
    <n v="1422450278"/>
    <n v="1419858278"/>
    <b v="0"/>
    <n v="4"/>
    <b v="0"/>
    <s v="theater/plays"/>
    <n v="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300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300"/>
    <n v="26"/>
    <x v="2"/>
    <s v="US"/>
    <s v="USD"/>
    <n v="1424070823"/>
    <n v="1421478823"/>
    <b v="0"/>
    <n v="2"/>
    <b v="0"/>
    <s v="theater/plays"/>
    <n v="9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3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3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300"/>
    <n v="70"/>
    <x v="2"/>
    <s v="GB"/>
    <s v="GBP"/>
    <n v="1410987400"/>
    <n v="1408395400"/>
    <b v="0"/>
    <n v="7"/>
    <b v="0"/>
    <s v="theater/plays"/>
    <n v="23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300"/>
    <n v="105"/>
    <x v="2"/>
    <s v="US"/>
    <s v="USD"/>
    <n v="1409846874"/>
    <n v="1407254874"/>
    <b v="0"/>
    <n v="2"/>
    <b v="0"/>
    <s v="theater/plays"/>
    <n v="35"/>
    <n v="52.5"/>
    <x v="1"/>
    <s v="plays"/>
    <x v="4017"/>
    <d v="2014-09-04T16:07:54"/>
  </r>
  <r>
    <n v="4018"/>
    <s v="Time Please Fringe"/>
    <s v="Funding for a production of Time Please at the Brighton Fringe 2017... and beyond."/>
    <n v="300"/>
    <n v="130"/>
    <x v="2"/>
    <s v="GB"/>
    <s v="GBP"/>
    <n v="1475877108"/>
    <n v="1473285108"/>
    <b v="0"/>
    <n v="4"/>
    <b v="0"/>
    <s v="theater/plays"/>
    <n v="43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280"/>
    <n v="29"/>
    <x v="2"/>
    <s v="US"/>
    <s v="USD"/>
    <n v="1460737680"/>
    <n v="1455725596"/>
    <b v="0"/>
    <n v="4"/>
    <b v="0"/>
    <s v="theater/plays"/>
    <n v="10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270"/>
    <n v="100"/>
    <x v="2"/>
    <s v="US"/>
    <s v="USD"/>
    <n v="1427168099"/>
    <n v="1424579699"/>
    <b v="0"/>
    <n v="3"/>
    <b v="0"/>
    <s v="theater/plays"/>
    <n v="3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250"/>
    <n v="125"/>
    <x v="2"/>
    <s v="US"/>
    <s v="USD"/>
    <n v="1414360358"/>
    <n v="1409176358"/>
    <b v="0"/>
    <n v="2"/>
    <b v="0"/>
    <s v="theater/plays"/>
    <n v="50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250"/>
    <n v="12521"/>
    <x v="2"/>
    <s v="US"/>
    <s v="USD"/>
    <n v="1422759240"/>
    <n v="1418824867"/>
    <b v="0"/>
    <n v="197"/>
    <b v="0"/>
    <s v="theater/plays"/>
    <n v="5008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25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250"/>
    <n v="10"/>
    <x v="2"/>
    <s v="US"/>
    <s v="USD"/>
    <n v="1441037097"/>
    <n v="1438445097"/>
    <b v="0"/>
    <n v="1"/>
    <b v="0"/>
    <s v="theater/plays"/>
    <n v="4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250"/>
    <n v="250"/>
    <x v="2"/>
    <s v="FR"/>
    <s v="EUR"/>
    <n v="1437889336"/>
    <n v="1432705336"/>
    <b v="0"/>
    <n v="4"/>
    <b v="0"/>
    <s v="theater/plays"/>
    <n v="100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25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250"/>
    <n v="215"/>
    <x v="2"/>
    <s v="US"/>
    <s v="USD"/>
    <n v="1487811600"/>
    <n v="1486077481"/>
    <b v="0"/>
    <n v="7"/>
    <b v="0"/>
    <s v="theater/plays"/>
    <n v="86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50"/>
    <n v="561"/>
    <x v="2"/>
    <s v="US"/>
    <s v="USD"/>
    <n v="1402007500"/>
    <n v="1399415500"/>
    <b v="0"/>
    <n v="11"/>
    <b v="0"/>
    <s v="theater/plays"/>
    <n v="22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5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"/>
    <n v="400"/>
    <x v="2"/>
    <s v="US"/>
    <s v="USD"/>
    <n v="1454525340"/>
    <n v="1452008599"/>
    <b v="0"/>
    <n v="6"/>
    <b v="0"/>
    <s v="theater/plays"/>
    <n v="160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25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250"/>
    <n v="413"/>
    <x v="2"/>
    <s v="US"/>
    <s v="USD"/>
    <n v="1450211116"/>
    <n v="1445023516"/>
    <b v="0"/>
    <n v="7"/>
    <b v="0"/>
    <s v="theater/plays"/>
    <n v="165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50"/>
    <n v="6141.99"/>
    <x v="2"/>
    <s v="GB"/>
    <s v="GBP"/>
    <n v="1475398800"/>
    <n v="1472711224"/>
    <b v="0"/>
    <n v="94"/>
    <b v="0"/>
    <s v="theater/plays"/>
    <n v="2457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250"/>
    <n v="200"/>
    <x v="2"/>
    <s v="US"/>
    <s v="USD"/>
    <n v="1428097450"/>
    <n v="1425509050"/>
    <b v="0"/>
    <n v="2"/>
    <b v="0"/>
    <s v="theater/plays"/>
    <n v="80"/>
    <n v="100"/>
    <x v="1"/>
    <s v="plays"/>
    <x v="4034"/>
    <d v="2015-04-03T21:44:10"/>
  </r>
  <r>
    <n v="4035"/>
    <s v="The Lost Boy"/>
    <s v="&quot;Stories are where you go to look for the truth of your own life.&quot; (Frank Delaney)"/>
    <n v="250"/>
    <n v="3685"/>
    <x v="2"/>
    <s v="US"/>
    <s v="USD"/>
    <n v="1413925887"/>
    <n v="1411333887"/>
    <b v="0"/>
    <n v="25"/>
    <b v="0"/>
    <s v="theater/plays"/>
    <n v="1474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250"/>
    <n v="2823"/>
    <x v="2"/>
    <s v="US"/>
    <s v="USD"/>
    <n v="1404253800"/>
    <n v="1402784964"/>
    <b v="0"/>
    <n v="17"/>
    <b v="0"/>
    <s v="theater/plays"/>
    <n v="1129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250"/>
    <n v="80"/>
    <x v="2"/>
    <s v="US"/>
    <s v="USD"/>
    <n v="1464099900"/>
    <n v="1462585315"/>
    <b v="0"/>
    <n v="2"/>
    <b v="0"/>
    <s v="theater/plays"/>
    <n v="32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"/>
    <n v="301"/>
    <x v="2"/>
    <s v="US"/>
    <s v="USD"/>
    <n v="1413573010"/>
    <n v="1408389010"/>
    <b v="0"/>
    <n v="4"/>
    <b v="0"/>
    <s v="theater/plays"/>
    <n v="120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250"/>
    <n v="300"/>
    <x v="2"/>
    <s v="US"/>
    <s v="USD"/>
    <n v="1448949540"/>
    <n v="1446048367"/>
    <b v="0"/>
    <n v="5"/>
    <b v="0"/>
    <s v="theater/plays"/>
    <n v="12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250"/>
    <n v="2500"/>
    <x v="2"/>
    <s v="US"/>
    <s v="USD"/>
    <n v="1437188400"/>
    <n v="1432100004"/>
    <b v="0"/>
    <n v="2"/>
    <b v="0"/>
    <s v="theater/plays"/>
    <n v="1000"/>
    <n v="1250"/>
    <x v="1"/>
    <s v="plays"/>
    <x v="4040"/>
    <d v="2015-07-18T03:00:00"/>
  </r>
  <r>
    <n v="4041"/>
    <s v="In the Land of Gold"/>
    <s v="A bold, colouful, vibrant play centred around the last remaining monarchy of Africa."/>
    <n v="250"/>
    <n v="21"/>
    <x v="2"/>
    <s v="GB"/>
    <s v="GBP"/>
    <n v="1473160954"/>
    <n v="1467976954"/>
    <b v="0"/>
    <n v="2"/>
    <b v="0"/>
    <s v="theater/plays"/>
    <n v="8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250"/>
    <n v="21"/>
    <x v="2"/>
    <s v="US"/>
    <s v="USD"/>
    <n v="1421781360"/>
    <n v="1419213664"/>
    <b v="0"/>
    <n v="3"/>
    <b v="0"/>
    <s v="theater/plays"/>
    <n v="8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25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250"/>
    <n v="225"/>
    <x v="2"/>
    <s v="US"/>
    <s v="USD"/>
    <n v="1428642000"/>
    <n v="1426050982"/>
    <b v="0"/>
    <n v="4"/>
    <b v="0"/>
    <s v="theater/plays"/>
    <n v="90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225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220"/>
    <n v="460"/>
    <x v="2"/>
    <s v="US"/>
    <s v="USD"/>
    <n v="1413992210"/>
    <n v="1411400210"/>
    <b v="0"/>
    <n v="12"/>
    <b v="0"/>
    <s v="theater/plays"/>
    <n v="209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200"/>
    <n v="110"/>
    <x v="2"/>
    <s v="US"/>
    <s v="USD"/>
    <n v="1420938000"/>
    <n v="1418862743"/>
    <b v="0"/>
    <n v="4"/>
    <b v="0"/>
    <s v="theater/plays"/>
    <n v="55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200"/>
    <n v="3001"/>
    <x v="2"/>
    <s v="GB"/>
    <s v="GBP"/>
    <n v="1460373187"/>
    <n v="1457352787"/>
    <b v="0"/>
    <n v="91"/>
    <b v="0"/>
    <s v="theater/plays"/>
    <n v="1501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"/>
    <n v="16"/>
    <x v="2"/>
    <s v="US"/>
    <s v="USD"/>
    <n v="1436914815"/>
    <n v="1434322815"/>
    <b v="0"/>
    <n v="1"/>
    <b v="0"/>
    <s v="theater/plays"/>
    <n v="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200"/>
    <n v="1"/>
    <x v="2"/>
    <s v="US"/>
    <s v="USD"/>
    <n v="1414077391"/>
    <n v="1411485391"/>
    <b v="0"/>
    <n v="1"/>
    <b v="0"/>
    <s v="theater/plays"/>
    <n v="1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2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200"/>
    <n v="1126"/>
    <x v="2"/>
    <s v="US"/>
    <s v="USD"/>
    <n v="1413234316"/>
    <n v="1408050316"/>
    <b v="0"/>
    <n v="13"/>
    <b v="0"/>
    <s v="theater/plays"/>
    <n v="563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200"/>
    <n v="110"/>
    <x v="2"/>
    <s v="GB"/>
    <s v="GBP"/>
    <n v="1416081600"/>
    <n v="1413477228"/>
    <b v="0"/>
    <n v="2"/>
    <b v="0"/>
    <s v="theater/plays"/>
    <n v="55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20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200"/>
    <n v="881"/>
    <x v="2"/>
    <s v="GB"/>
    <s v="GBP"/>
    <n v="1403192031"/>
    <n v="1400600031"/>
    <b v="0"/>
    <n v="21"/>
    <b v="0"/>
    <s v="theater/plays"/>
    <n v="441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200"/>
    <n v="795"/>
    <x v="2"/>
    <s v="US"/>
    <s v="USD"/>
    <n v="1467575940"/>
    <n v="1465856639"/>
    <b v="0"/>
    <n v="9"/>
    <b v="0"/>
    <s v="theater/plays"/>
    <n v="398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200"/>
    <n v="775"/>
    <x v="2"/>
    <s v="GB"/>
    <s v="GBP"/>
    <n v="1448492400"/>
    <n v="1446506080"/>
    <b v="0"/>
    <n v="6"/>
    <b v="0"/>
    <s v="theater/plays"/>
    <n v="388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200"/>
    <n v="95"/>
    <x v="2"/>
    <s v="US"/>
    <s v="USD"/>
    <n v="1459483140"/>
    <n v="1458178044"/>
    <b v="0"/>
    <n v="4"/>
    <b v="0"/>
    <s v="theater/plays"/>
    <n v="48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200"/>
    <n v="250"/>
    <x v="2"/>
    <s v="CA"/>
    <s v="CAD"/>
    <n v="1410836400"/>
    <n v="1408116152"/>
    <b v="0"/>
    <n v="7"/>
    <b v="0"/>
    <s v="theater/plays"/>
    <n v="125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200"/>
    <n v="285"/>
    <x v="2"/>
    <s v="CA"/>
    <s v="CAD"/>
    <n v="1403539200"/>
    <n v="1400604056"/>
    <b v="0"/>
    <n v="5"/>
    <b v="0"/>
    <s v="theater/plays"/>
    <n v="14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200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"/>
    <n v="490"/>
    <x v="2"/>
    <s v="US"/>
    <s v="USD"/>
    <n v="1467481468"/>
    <n v="1464889468"/>
    <b v="0"/>
    <n v="3"/>
    <b v="0"/>
    <s v="theater/plays"/>
    <n v="245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199"/>
    <n v="135"/>
    <x v="2"/>
    <s v="GB"/>
    <s v="GBP"/>
    <n v="1403886084"/>
    <n v="1401294084"/>
    <b v="0"/>
    <n v="9"/>
    <b v="0"/>
    <s v="theater/plays"/>
    <n v="68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199"/>
    <n v="385"/>
    <x v="2"/>
    <s v="AU"/>
    <s v="AUD"/>
    <n v="1430316426"/>
    <n v="1427724426"/>
    <b v="0"/>
    <n v="6"/>
    <b v="0"/>
    <s v="theater/plays"/>
    <n v="193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153"/>
    <n v="27"/>
    <x v="2"/>
    <s v="US"/>
    <s v="USD"/>
    <n v="1407883811"/>
    <n v="1405291811"/>
    <b v="0"/>
    <n v="4"/>
    <b v="0"/>
    <s v="theater/plays"/>
    <n v="18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"/>
    <n v="25"/>
    <x v="2"/>
    <s v="US"/>
    <s v="USD"/>
    <n v="1463619388"/>
    <n v="1461027388"/>
    <b v="0"/>
    <n v="1"/>
    <b v="0"/>
    <s v="theater/plays"/>
    <n v="17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150"/>
    <n v="3045"/>
    <x v="2"/>
    <s v="US"/>
    <s v="USD"/>
    <n v="1443408550"/>
    <n v="1439952550"/>
    <b v="0"/>
    <n v="17"/>
    <b v="0"/>
    <s v="theater/plays"/>
    <n v="2030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150"/>
    <n v="34.950000000000003"/>
    <x v="2"/>
    <s v="US"/>
    <s v="USD"/>
    <n v="1484348700"/>
    <n v="1481756855"/>
    <b v="0"/>
    <n v="1"/>
    <b v="0"/>
    <s v="theater/plays"/>
    <n v="23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50"/>
    <n v="430"/>
    <x v="2"/>
    <s v="GB"/>
    <s v="GBP"/>
    <n v="1425124800"/>
    <n v="1421596356"/>
    <b v="0"/>
    <n v="13"/>
    <b v="0"/>
    <s v="theater/plays"/>
    <n v="287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50"/>
    <n v="165"/>
    <x v="2"/>
    <s v="US"/>
    <s v="USD"/>
    <n v="1425178800"/>
    <n v="1422374420"/>
    <b v="0"/>
    <n v="6"/>
    <b v="0"/>
    <s v="theater/plays"/>
    <n v="110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15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50"/>
    <n v="4"/>
    <x v="2"/>
    <s v="GB"/>
    <s v="GBP"/>
    <n v="1408646111"/>
    <n v="1403462111"/>
    <b v="0"/>
    <n v="2"/>
    <b v="0"/>
    <s v="theater/plays"/>
    <n v="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150"/>
    <n v="37"/>
    <x v="2"/>
    <s v="US"/>
    <s v="USD"/>
    <n v="1431144000"/>
    <n v="1426407426"/>
    <b v="0"/>
    <n v="2"/>
    <b v="0"/>
    <s v="theater/plays"/>
    <n v="25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128"/>
    <n v="735"/>
    <x v="2"/>
    <s v="GB"/>
    <s v="GBP"/>
    <n v="1446732975"/>
    <n v="1444137375"/>
    <b v="0"/>
    <n v="21"/>
    <b v="0"/>
    <s v="theater/plays"/>
    <n v="574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125"/>
    <n v="576"/>
    <x v="2"/>
    <s v="GB"/>
    <s v="GBP"/>
    <n v="1404149280"/>
    <n v="1400547969"/>
    <b v="0"/>
    <n v="13"/>
    <b v="0"/>
    <s v="theater/plays"/>
    <n v="461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11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10"/>
    <n v="1335"/>
    <x v="2"/>
    <s v="US"/>
    <s v="USD"/>
    <n v="1482339794"/>
    <n v="1479747794"/>
    <b v="0"/>
    <n v="6"/>
    <b v="0"/>
    <s v="theater/plays"/>
    <n v="1214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101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100"/>
    <n v="5"/>
    <x v="2"/>
    <s v="US"/>
    <s v="USD"/>
    <n v="1466375521"/>
    <n v="1463783521"/>
    <b v="0"/>
    <n v="1"/>
    <b v="0"/>
    <s v="theater/plays"/>
    <n v="5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1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100"/>
    <n v="350"/>
    <x v="2"/>
    <s v="US"/>
    <s v="USD"/>
    <n v="1425819425"/>
    <n v="1423231025"/>
    <b v="0"/>
    <n v="12"/>
    <b v="0"/>
    <s v="theater/plays"/>
    <n v="350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00"/>
    <n v="3"/>
    <x v="2"/>
    <s v="US"/>
    <s v="USD"/>
    <n v="1447542000"/>
    <n v="1446179553"/>
    <b v="0"/>
    <n v="2"/>
    <b v="0"/>
    <s v="theater/plays"/>
    <n v="3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100"/>
    <n v="759"/>
    <x v="2"/>
    <s v="US"/>
    <s v="USD"/>
    <n v="1452795416"/>
    <n v="1450203416"/>
    <b v="0"/>
    <n v="6"/>
    <b v="0"/>
    <s v="theater/plays"/>
    <n v="759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100"/>
    <n v="10"/>
    <x v="2"/>
    <s v="IT"/>
    <s v="EUR"/>
    <n v="1476008906"/>
    <n v="1473416906"/>
    <b v="0"/>
    <n v="1"/>
    <b v="0"/>
    <s v="theater/plays"/>
    <n v="1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100"/>
    <n v="10"/>
    <x v="2"/>
    <s v="US"/>
    <s v="USD"/>
    <n v="1427169540"/>
    <n v="1424701775"/>
    <b v="0"/>
    <n v="1"/>
    <b v="0"/>
    <s v="theater/plays"/>
    <n v="1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"/>
    <n v="47"/>
    <x v="2"/>
    <s v="US"/>
    <s v="USD"/>
    <n v="1448078400"/>
    <n v="1445985299"/>
    <b v="0"/>
    <n v="5"/>
    <b v="0"/>
    <s v="theater/plays"/>
    <n v="47"/>
    <n v="9.4"/>
    <x v="1"/>
    <s v="plays"/>
    <x v="4086"/>
    <d v="2015-11-21T04:00:00"/>
  </r>
  <r>
    <n v="4087"/>
    <s v="Stage Production &quot;The Nail Shop&quot;"/>
    <s v="Comedy Stage Play"/>
    <n v="1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100"/>
    <n v="216"/>
    <x v="2"/>
    <s v="GB"/>
    <s v="GBP"/>
    <n v="1421403960"/>
    <n v="1418827324"/>
    <b v="0"/>
    <n v="3"/>
    <b v="0"/>
    <s v="theater/plays"/>
    <n v="216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100"/>
    <n v="240"/>
    <x v="2"/>
    <s v="US"/>
    <s v="USD"/>
    <n v="1433093700"/>
    <n v="1430242488"/>
    <b v="0"/>
    <n v="8"/>
    <b v="0"/>
    <s v="theater/plays"/>
    <n v="240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"/>
    <n v="32"/>
    <x v="2"/>
    <s v="US"/>
    <s v="USD"/>
    <n v="1438959600"/>
    <n v="1437754137"/>
    <b v="0"/>
    <n v="3"/>
    <b v="0"/>
    <s v="theater/plays"/>
    <n v="32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80"/>
    <n v="204"/>
    <x v="2"/>
    <s v="US"/>
    <s v="USD"/>
    <n v="1421410151"/>
    <n v="1418818151"/>
    <b v="0"/>
    <n v="8"/>
    <b v="0"/>
    <s v="theater/plays"/>
    <n v="25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70"/>
    <n v="20"/>
    <x v="2"/>
    <s v="US"/>
    <s v="USD"/>
    <n v="1428205247"/>
    <n v="1423024847"/>
    <b v="0"/>
    <n v="1"/>
    <b v="0"/>
    <s v="theater/plays"/>
    <n v="29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70"/>
    <n v="60"/>
    <x v="2"/>
    <s v="GB"/>
    <s v="GBP"/>
    <n v="1440272093"/>
    <n v="1435088093"/>
    <b v="0"/>
    <n v="4"/>
    <b v="0"/>
    <s v="theater/plays"/>
    <n v="86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60"/>
    <n v="730"/>
    <x v="2"/>
    <s v="US"/>
    <s v="USD"/>
    <n v="1413953940"/>
    <n v="1410141900"/>
    <b v="0"/>
    <n v="8"/>
    <b v="0"/>
    <s v="theater/plays"/>
    <n v="121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50"/>
    <n v="800"/>
    <x v="2"/>
    <s v="MX"/>
    <s v="MXN"/>
    <n v="1482108350"/>
    <n v="1479516350"/>
    <b v="0"/>
    <n v="1"/>
    <b v="0"/>
    <s v="theater/plays"/>
    <n v="1600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50"/>
    <n v="400"/>
    <x v="2"/>
    <s v="GB"/>
    <s v="GBP"/>
    <n v="1488271860"/>
    <n v="1484484219"/>
    <b v="0"/>
    <n v="5"/>
    <b v="0"/>
    <s v="theater/plays"/>
    <n v="800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5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5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0"/>
    <n v="50"/>
    <x v="2"/>
    <s v="US"/>
    <s v="USD"/>
    <n v="1472847873"/>
    <n v="1468959873"/>
    <b v="0"/>
    <n v="1"/>
    <b v="0"/>
    <s v="theater/plays"/>
    <n v="125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5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25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25"/>
    <n v="137"/>
    <x v="2"/>
    <s v="US"/>
    <s v="USD"/>
    <n v="1463343673"/>
    <n v="1460751673"/>
    <b v="0"/>
    <n v="6"/>
    <b v="0"/>
    <s v="theater/plays"/>
    <n v="548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25"/>
    <n v="100"/>
    <x v="2"/>
    <s v="US"/>
    <s v="USD"/>
    <n v="1440613920"/>
    <n v="1435953566"/>
    <b v="0"/>
    <n v="6"/>
    <b v="0"/>
    <s v="theater/plays"/>
    <n v="40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20"/>
    <n v="641"/>
    <x v="2"/>
    <s v="AU"/>
    <s v="AUD"/>
    <n v="1477550434"/>
    <n v="1474958434"/>
    <b v="0"/>
    <n v="14"/>
    <b v="0"/>
    <s v="theater/plays"/>
    <n v="3205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13"/>
    <n v="2300"/>
    <x v="2"/>
    <s v="MX"/>
    <s v="MXN"/>
    <n v="1482711309"/>
    <n v="1479860109"/>
    <b v="0"/>
    <n v="6"/>
    <b v="0"/>
    <s v="theater/plays"/>
    <n v="17692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10"/>
    <n v="3530"/>
    <x v="2"/>
    <s v="US"/>
    <s v="USD"/>
    <n v="1427936400"/>
    <n v="1424221866"/>
    <b v="0"/>
    <n v="33"/>
    <b v="0"/>
    <s v="theater/plays"/>
    <n v="35300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10"/>
    <n v="41"/>
    <x v="2"/>
    <s v="US"/>
    <s v="USD"/>
    <n v="1411596001"/>
    <n v="1409608801"/>
    <b v="0"/>
    <n v="4"/>
    <b v="0"/>
    <s v="theater/plays"/>
    <n v="410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10"/>
    <n v="59"/>
    <x v="2"/>
    <s v="US"/>
    <s v="USD"/>
    <n v="1488517200"/>
    <n v="1485909937"/>
    <b v="0"/>
    <n v="1"/>
    <b v="0"/>
    <s v="theater/plays"/>
    <n v="590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2"/>
    <n v="86"/>
    <x v="2"/>
    <s v="GB"/>
    <s v="GBP"/>
    <n v="1469113351"/>
    <n v="1463929351"/>
    <b v="0"/>
    <n v="6"/>
    <b v="0"/>
    <s v="theater/plays"/>
    <n v="4300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1"/>
    <n v="94"/>
    <x v="2"/>
    <s v="US"/>
    <s v="USD"/>
    <n v="1424747740"/>
    <n v="1422155740"/>
    <b v="0"/>
    <n v="6"/>
    <b v="0"/>
    <s v="theater/plays"/>
    <n v="9400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1"/>
    <n v="1"/>
    <x v="2"/>
    <s v="IE"/>
    <s v="EUR"/>
    <n v="1456617600"/>
    <n v="1454280186"/>
    <b v="0"/>
    <n v="1"/>
    <b v="0"/>
    <s v="theater/plays"/>
    <n v="10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"/>
    <n v="3"/>
    <x v="2"/>
    <s v="US"/>
    <s v="USD"/>
    <n v="1452234840"/>
    <n v="1450619123"/>
    <b v="0"/>
    <n v="3"/>
    <b v="0"/>
    <s v="theater/plays"/>
    <n v="30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100000000"/>
    <n v="11633"/>
    <x v="0"/>
    <s v="US"/>
    <s v="USD"/>
    <n v="1437620400"/>
    <x v="0"/>
    <b v="0"/>
    <n v="182"/>
    <b v="1"/>
    <s v="film &amp; video/television"/>
    <n v="0"/>
    <n v="63.92"/>
    <x v="0"/>
    <s v="television"/>
    <x v="0"/>
    <x v="0"/>
    <x v="0"/>
  </r>
  <r>
    <n v="1"/>
    <s v="FannibalFest Fan Convention"/>
    <s v="A Hannibal TV Show Fan Convention and Art Collective"/>
    <n v="30000000"/>
    <n v="14653"/>
    <x v="0"/>
    <s v="US"/>
    <s v="USD"/>
    <n v="1488464683"/>
    <x v="1"/>
    <b v="0"/>
    <n v="79"/>
    <b v="1"/>
    <s v="film &amp; video/television"/>
    <n v="0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25000000"/>
    <n v="525"/>
    <x v="0"/>
    <s v="GB"/>
    <s v="GBP"/>
    <n v="1455555083"/>
    <x v="2"/>
    <b v="0"/>
    <n v="35"/>
    <b v="1"/>
    <s v="film &amp; video/television"/>
    <n v="0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000"/>
    <n v="10390"/>
    <x v="0"/>
    <s v="US"/>
    <s v="USD"/>
    <n v="1407414107"/>
    <x v="3"/>
    <b v="0"/>
    <n v="150"/>
    <b v="1"/>
    <s v="film &amp; video/television"/>
    <n v="0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8000000"/>
    <n v="54116.28"/>
    <x v="0"/>
    <s v="US"/>
    <s v="USD"/>
    <n v="1450555279"/>
    <x v="4"/>
    <b v="0"/>
    <n v="284"/>
    <b v="1"/>
    <s v="film &amp; video/television"/>
    <n v="1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6000000"/>
    <n v="4390"/>
    <x v="0"/>
    <s v="US"/>
    <s v="USD"/>
    <n v="1469770500"/>
    <x v="5"/>
    <b v="0"/>
    <n v="47"/>
    <b v="1"/>
    <s v="film &amp; video/television"/>
    <n v="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5000000"/>
    <n v="8519"/>
    <x v="0"/>
    <s v="US"/>
    <s v="USD"/>
    <n v="1402710250"/>
    <x v="6"/>
    <b v="0"/>
    <n v="58"/>
    <b v="1"/>
    <s v="film &amp; video/television"/>
    <n v="0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3000000"/>
    <n v="9110"/>
    <x v="0"/>
    <s v="US"/>
    <s v="USD"/>
    <n v="1467680867"/>
    <x v="7"/>
    <b v="0"/>
    <n v="57"/>
    <b v="1"/>
    <s v="film &amp; video/television"/>
    <n v="0"/>
    <n v="159.82"/>
    <x v="0"/>
    <s v="television"/>
    <x v="7"/>
    <x v="7"/>
    <x v="2"/>
  </r>
  <r>
    <n v="8"/>
    <s v="Sizzling in the Kitchen Flynn Style"/>
    <s v="Help us raise the funds to film our pilot episode!"/>
    <n v="2800000"/>
    <n v="3501.52"/>
    <x v="0"/>
    <s v="US"/>
    <s v="USD"/>
    <n v="1460754000"/>
    <x v="8"/>
    <b v="0"/>
    <n v="12"/>
    <b v="1"/>
    <s v="film &amp; video/television"/>
    <n v="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2500000"/>
    <n v="629.99"/>
    <x v="0"/>
    <s v="US"/>
    <s v="USD"/>
    <n v="1460860144"/>
    <x v="9"/>
    <b v="0"/>
    <n v="20"/>
    <b v="1"/>
    <s v="film &amp; video/television"/>
    <n v="0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2000000"/>
    <n v="3015"/>
    <x v="0"/>
    <s v="US"/>
    <s v="USD"/>
    <n v="1403660279"/>
    <x v="10"/>
    <b v="0"/>
    <n v="19"/>
    <b v="1"/>
    <s v="film &amp; video/television"/>
    <n v="0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2000000"/>
    <n v="6025"/>
    <x v="0"/>
    <s v="US"/>
    <s v="USD"/>
    <n v="1471834800"/>
    <x v="11"/>
    <b v="0"/>
    <n v="75"/>
    <b v="1"/>
    <s v="film &amp; video/television"/>
    <n v="0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2000000"/>
    <n v="49588"/>
    <x v="0"/>
    <s v="US"/>
    <s v="USD"/>
    <n v="1405479600"/>
    <x v="12"/>
    <b v="0"/>
    <n v="827"/>
    <b v="1"/>
    <s v="film &amp; video/television"/>
    <n v="2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n v="1500000"/>
    <n v="5599"/>
    <x v="0"/>
    <s v="US"/>
    <s v="USD"/>
    <n v="1466713620"/>
    <x v="13"/>
    <b v="0"/>
    <n v="51"/>
    <b v="1"/>
    <s v="film &amp; video/television"/>
    <n v="0"/>
    <n v="109.78"/>
    <x v="0"/>
    <s v="television"/>
    <x v="13"/>
    <x v="13"/>
    <x v="2"/>
  </r>
  <r>
    <n v="14"/>
    <s v="3010 | Sci-fi Series"/>
    <s v="A highly charged post apocalyptic sci fi series that pulls no punches!"/>
    <n v="1500000"/>
    <n v="6056"/>
    <x v="0"/>
    <s v="AU"/>
    <s v="AUD"/>
    <n v="1405259940"/>
    <x v="14"/>
    <b v="0"/>
    <n v="41"/>
    <b v="1"/>
    <s v="film &amp; video/television"/>
    <n v="0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1500000"/>
    <n v="2132"/>
    <x v="0"/>
    <s v="ES"/>
    <s v="EUR"/>
    <n v="1443384840"/>
    <x v="15"/>
    <b v="0"/>
    <n v="98"/>
    <b v="1"/>
    <s v="film &amp; video/television"/>
    <n v="0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350000"/>
    <n v="12029"/>
    <x v="0"/>
    <s v="US"/>
    <s v="USD"/>
    <n v="1402896600"/>
    <x v="16"/>
    <b v="0"/>
    <n v="70"/>
    <b v="1"/>
    <s v="film &amp; video/television"/>
    <n v="1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333666"/>
    <n v="1510"/>
    <x v="0"/>
    <s v="GB"/>
    <s v="GBP"/>
    <n v="1415126022"/>
    <x v="17"/>
    <b v="0"/>
    <n v="36"/>
    <b v="1"/>
    <s v="film &amp; video/television"/>
    <n v="0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1300000"/>
    <n v="31896.33"/>
    <x v="0"/>
    <s v="US"/>
    <s v="USD"/>
    <n v="1410958856"/>
    <x v="18"/>
    <b v="0"/>
    <n v="342"/>
    <b v="1"/>
    <s v="film &amp; video/television"/>
    <n v="2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1000000"/>
    <n v="1235"/>
    <x v="0"/>
    <s v="US"/>
    <s v="USD"/>
    <n v="1437420934"/>
    <x v="19"/>
    <b v="0"/>
    <n v="22"/>
    <b v="1"/>
    <s v="film &amp; video/television"/>
    <n v="0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1000000"/>
    <n v="2004"/>
    <x v="0"/>
    <s v="US"/>
    <s v="USD"/>
    <n v="1442167912"/>
    <x v="20"/>
    <b v="0"/>
    <n v="25"/>
    <b v="1"/>
    <s v="film &amp; video/television"/>
    <n v="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000000"/>
    <n v="20190"/>
    <x v="0"/>
    <s v="US"/>
    <s v="USD"/>
    <n v="1411743789"/>
    <x v="21"/>
    <b v="0"/>
    <n v="101"/>
    <b v="1"/>
    <s v="film &amp; video/television"/>
    <n v="2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n v="1000000"/>
    <n v="410"/>
    <x v="0"/>
    <s v="US"/>
    <s v="USD"/>
    <n v="1420099140"/>
    <x v="22"/>
    <b v="0"/>
    <n v="8"/>
    <b v="1"/>
    <s v="film &amp; video/television"/>
    <n v="0"/>
    <n v="51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1000000"/>
    <n v="2370"/>
    <x v="0"/>
    <s v="US"/>
    <s v="USD"/>
    <n v="1430407200"/>
    <x v="23"/>
    <b v="0"/>
    <n v="23"/>
    <b v="1"/>
    <s v="film &amp; video/television"/>
    <n v="0"/>
    <n v="103.04"/>
    <x v="0"/>
    <s v="television"/>
    <x v="23"/>
    <x v="23"/>
    <x v="0"/>
  </r>
  <r>
    <n v="24"/>
    <s v="Bring STL Up Late to TV"/>
    <s v="STL Up Late is a weekly late night comedy talk show for St. Louis television."/>
    <n v="1000000"/>
    <n v="38082.69"/>
    <x v="0"/>
    <s v="US"/>
    <s v="USD"/>
    <n v="1442345940"/>
    <x v="24"/>
    <b v="0"/>
    <n v="574"/>
    <b v="1"/>
    <s v="film &amp; video/television"/>
    <n v="4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900000"/>
    <n v="800"/>
    <x v="0"/>
    <s v="US"/>
    <s v="USD"/>
    <n v="1452299761"/>
    <x v="25"/>
    <b v="0"/>
    <n v="14"/>
    <b v="1"/>
    <s v="film &amp; video/television"/>
    <n v="0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894700"/>
    <n v="1940"/>
    <x v="0"/>
    <s v="US"/>
    <s v="USD"/>
    <n v="1408278144"/>
    <x v="26"/>
    <b v="0"/>
    <n v="19"/>
    <b v="1"/>
    <s v="film &amp; video/television"/>
    <n v="0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850000"/>
    <n v="22345"/>
    <x v="0"/>
    <s v="NZ"/>
    <s v="NZD"/>
    <n v="1416113833"/>
    <x v="27"/>
    <b v="0"/>
    <n v="150"/>
    <b v="1"/>
    <s v="film &amp; video/television"/>
    <n v="3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800000"/>
    <n v="12042"/>
    <x v="0"/>
    <s v="US"/>
    <s v="USD"/>
    <n v="1450307284"/>
    <x v="28"/>
    <b v="0"/>
    <n v="71"/>
    <b v="1"/>
    <s v="film &amp; video/television"/>
    <n v="2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550000"/>
    <n v="3700"/>
    <x v="0"/>
    <s v="GB"/>
    <s v="GBP"/>
    <n v="1406045368"/>
    <x v="29"/>
    <b v="0"/>
    <n v="117"/>
    <b v="1"/>
    <s v="film &amp; video/television"/>
    <n v="1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510000"/>
    <n v="4051.99"/>
    <x v="0"/>
    <s v="US"/>
    <s v="USD"/>
    <n v="1408604515"/>
    <x v="30"/>
    <b v="0"/>
    <n v="53"/>
    <b v="1"/>
    <s v="film &amp; video/television"/>
    <n v="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500000"/>
    <n v="13"/>
    <x v="0"/>
    <s v="US"/>
    <s v="USD"/>
    <n v="1453748434"/>
    <x v="31"/>
    <b v="0"/>
    <n v="1"/>
    <b v="1"/>
    <s v="film &amp; video/television"/>
    <n v="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500000"/>
    <n v="28520"/>
    <x v="0"/>
    <s v="US"/>
    <s v="USD"/>
    <n v="1463111940"/>
    <x v="32"/>
    <b v="0"/>
    <n v="89"/>
    <b v="1"/>
    <s v="film &amp; video/television"/>
    <n v="6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00000"/>
    <n v="5360"/>
    <x v="0"/>
    <s v="US"/>
    <s v="USD"/>
    <n v="1447001501"/>
    <x v="33"/>
    <b v="0"/>
    <n v="64"/>
    <b v="1"/>
    <s v="film &amp; video/television"/>
    <n v="1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500000"/>
    <n v="3392"/>
    <x v="0"/>
    <s v="US"/>
    <s v="USD"/>
    <n v="1407224601"/>
    <x v="34"/>
    <b v="0"/>
    <n v="68"/>
    <b v="1"/>
    <s v="film &amp; video/television"/>
    <n v="1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500000"/>
    <n v="1665"/>
    <x v="0"/>
    <s v="US"/>
    <s v="USD"/>
    <n v="1430179200"/>
    <x v="35"/>
    <b v="0"/>
    <n v="28"/>
    <b v="1"/>
    <s v="film &amp; video/television"/>
    <n v="0"/>
    <n v="59.46"/>
    <x v="0"/>
    <s v="television"/>
    <x v="35"/>
    <x v="35"/>
    <x v="0"/>
  </r>
  <r>
    <n v="36"/>
    <s v="THE LISTENING BOX"/>
    <s v="A modern day priest makes an unusual discovery, setting off a chain of events."/>
    <n v="500000"/>
    <n v="8529"/>
    <x v="0"/>
    <s v="US"/>
    <s v="USD"/>
    <n v="1428128525"/>
    <x v="36"/>
    <b v="0"/>
    <n v="44"/>
    <b v="1"/>
    <s v="film &amp; video/television"/>
    <n v="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500000"/>
    <n v="40357"/>
    <x v="0"/>
    <s v="US"/>
    <s v="USD"/>
    <n v="1425055079"/>
    <x v="37"/>
    <b v="0"/>
    <n v="253"/>
    <b v="1"/>
    <s v="film &amp; video/television"/>
    <n v="8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500000"/>
    <n v="2751"/>
    <x v="0"/>
    <s v="US"/>
    <s v="USD"/>
    <n v="1368235344"/>
    <x v="38"/>
    <b v="0"/>
    <n v="66"/>
    <b v="1"/>
    <s v="film &amp; video/television"/>
    <n v="1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500000"/>
    <n v="32745"/>
    <x v="0"/>
    <s v="GB"/>
    <s v="GBP"/>
    <n v="1401058740"/>
    <x v="39"/>
    <b v="0"/>
    <n v="217"/>
    <b v="1"/>
    <s v="film &amp; video/television"/>
    <n v="7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500000"/>
    <n v="2027"/>
    <x v="0"/>
    <s v="US"/>
    <s v="USD"/>
    <n v="1403150400"/>
    <x v="40"/>
    <b v="0"/>
    <n v="16"/>
    <b v="1"/>
    <s v="film &amp; video/television"/>
    <n v="0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500000"/>
    <n v="2000"/>
    <x v="0"/>
    <s v="US"/>
    <s v="USD"/>
    <n v="1412516354"/>
    <x v="41"/>
    <b v="0"/>
    <n v="19"/>
    <b v="1"/>
    <s v="film &amp; video/television"/>
    <n v="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500000"/>
    <n v="19860"/>
    <x v="0"/>
    <s v="US"/>
    <s v="USD"/>
    <n v="1419780026"/>
    <x v="42"/>
    <b v="0"/>
    <n v="169"/>
    <b v="1"/>
    <s v="film &amp; video/television"/>
    <n v="4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500000"/>
    <n v="30866"/>
    <x v="0"/>
    <s v="US"/>
    <s v="USD"/>
    <n v="1405209600"/>
    <x v="43"/>
    <b v="0"/>
    <n v="263"/>
    <b v="1"/>
    <s v="film &amp; video/television"/>
    <n v="6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474900"/>
    <n v="2000"/>
    <x v="0"/>
    <s v="US"/>
    <s v="USD"/>
    <n v="1412648537"/>
    <x v="44"/>
    <b v="0"/>
    <n v="15"/>
    <b v="1"/>
    <s v="film &amp; video/television"/>
    <n v="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462000"/>
    <n v="6000"/>
    <x v="0"/>
    <s v="US"/>
    <s v="USD"/>
    <n v="1461769107"/>
    <x v="45"/>
    <b v="0"/>
    <n v="61"/>
    <b v="1"/>
    <s v="film &amp; video/television"/>
    <n v="1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450000"/>
    <n v="8750"/>
    <x v="0"/>
    <s v="AU"/>
    <s v="AUD"/>
    <n v="1450220974"/>
    <x v="46"/>
    <b v="0"/>
    <n v="45"/>
    <b v="1"/>
    <s v="film &amp; video/television"/>
    <n v="2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400000"/>
    <n v="5380.55"/>
    <x v="0"/>
    <s v="US"/>
    <s v="USD"/>
    <n v="1419021607"/>
    <x v="47"/>
    <b v="0"/>
    <n v="70"/>
    <b v="1"/>
    <s v="film &amp; video/television"/>
    <n v="1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400000"/>
    <n v="2159"/>
    <x v="0"/>
    <s v="GB"/>
    <s v="GBP"/>
    <n v="1425211200"/>
    <x v="48"/>
    <b v="0"/>
    <n v="38"/>
    <b v="1"/>
    <s v="film &amp; video/television"/>
    <n v="1"/>
    <n v="56.82"/>
    <x v="0"/>
    <s v="television"/>
    <x v="48"/>
    <x v="48"/>
    <x v="0"/>
  </r>
  <r>
    <n v="49"/>
    <s v="Driving Jersey - Season Five"/>
    <s v="Driving Jersey is real people telling real stories."/>
    <n v="390000"/>
    <n v="12000"/>
    <x v="0"/>
    <s v="US"/>
    <s v="USD"/>
    <n v="1445660045"/>
    <x v="49"/>
    <b v="0"/>
    <n v="87"/>
    <b v="1"/>
    <s v="film &amp; video/television"/>
    <n v="3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390000"/>
    <n v="600"/>
    <x v="0"/>
    <s v="GB"/>
    <s v="GBP"/>
    <n v="1422637200"/>
    <x v="50"/>
    <b v="0"/>
    <n v="22"/>
    <b v="1"/>
    <s v="film &amp; video/television"/>
    <n v="0"/>
    <n v="27.27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n v="380000"/>
    <n v="14082"/>
    <x v="0"/>
    <s v="US"/>
    <s v="USD"/>
    <n v="1439245037"/>
    <x v="51"/>
    <b v="0"/>
    <n v="119"/>
    <b v="1"/>
    <s v="film &amp; video/television"/>
    <n v="4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375000"/>
    <n v="11621"/>
    <x v="0"/>
    <s v="US"/>
    <s v="USD"/>
    <n v="1405615846"/>
    <x v="52"/>
    <b v="0"/>
    <n v="52"/>
    <b v="1"/>
    <s v="film &amp; video/television"/>
    <n v="3"/>
    <n v="223.48"/>
    <x v="0"/>
    <s v="television"/>
    <x v="52"/>
    <x v="52"/>
    <x v="3"/>
  </r>
  <r>
    <n v="53"/>
    <s v="Rolling out Vegan Mashup's Season 2"/>
    <s v="Delicious TV's Vegan Mashup launching season two on public television"/>
    <n v="372625"/>
    <n v="3289"/>
    <x v="0"/>
    <s v="US"/>
    <s v="USD"/>
    <n v="1396648800"/>
    <x v="53"/>
    <b v="0"/>
    <n v="117"/>
    <b v="1"/>
    <s v="film &amp; video/television"/>
    <n v="1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350000"/>
    <n v="10100"/>
    <x v="0"/>
    <s v="US"/>
    <s v="USD"/>
    <n v="1451063221"/>
    <x v="54"/>
    <b v="0"/>
    <n v="52"/>
    <b v="1"/>
    <s v="film &amp; video/television"/>
    <n v="3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350000"/>
    <n v="11090"/>
    <x v="0"/>
    <s v="US"/>
    <s v="USD"/>
    <n v="1464390916"/>
    <x v="55"/>
    <b v="0"/>
    <n v="86"/>
    <b v="1"/>
    <s v="film &amp; video/television"/>
    <n v="3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n v="320000"/>
    <n v="8581"/>
    <x v="0"/>
    <s v="GB"/>
    <s v="GBP"/>
    <n v="1433779200"/>
    <x v="56"/>
    <b v="0"/>
    <n v="174"/>
    <b v="1"/>
    <s v="film &amp; video/television"/>
    <n v="3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300000"/>
    <n v="15285"/>
    <x v="0"/>
    <s v="US"/>
    <s v="USD"/>
    <n v="1429991962"/>
    <x v="57"/>
    <b v="0"/>
    <n v="69"/>
    <b v="1"/>
    <s v="film &amp; video/television"/>
    <n v="5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300000"/>
    <n v="10291"/>
    <x v="0"/>
    <s v="US"/>
    <s v="USD"/>
    <n v="1416423172"/>
    <x v="58"/>
    <b v="0"/>
    <n v="75"/>
    <b v="1"/>
    <s v="film &amp; video/television"/>
    <n v="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300000"/>
    <n v="20025.14"/>
    <x v="0"/>
    <s v="US"/>
    <s v="USD"/>
    <n v="1442264400"/>
    <x v="59"/>
    <b v="0"/>
    <n v="33"/>
    <b v="1"/>
    <s v="film &amp; video/television"/>
    <n v="7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300000"/>
    <n v="4648.33"/>
    <x v="0"/>
    <s v="GB"/>
    <s v="GBP"/>
    <n v="1395532800"/>
    <x v="60"/>
    <b v="0"/>
    <n v="108"/>
    <b v="1"/>
    <s v="film &amp; video/shorts"/>
    <n v="2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300000"/>
    <n v="7415"/>
    <x v="0"/>
    <s v="US"/>
    <s v="USD"/>
    <n v="1370547157"/>
    <x v="61"/>
    <b v="0"/>
    <n v="23"/>
    <b v="1"/>
    <s v="film &amp; video/shorts"/>
    <n v="2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280000"/>
    <n v="4642"/>
    <x v="0"/>
    <s v="US"/>
    <s v="USD"/>
    <n v="1362337878"/>
    <x v="62"/>
    <b v="0"/>
    <n v="48"/>
    <b v="1"/>
    <s v="film &amp; video/shorts"/>
    <n v="2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61962"/>
    <n v="2270.37"/>
    <x v="0"/>
    <s v="US"/>
    <s v="USD"/>
    <n v="1388206740"/>
    <x v="63"/>
    <b v="0"/>
    <n v="64"/>
    <b v="1"/>
    <s v="film &amp; video/shorts"/>
    <n v="1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250000"/>
    <n v="2080"/>
    <x v="0"/>
    <s v="US"/>
    <s v="USD"/>
    <n v="1373243181"/>
    <x v="64"/>
    <b v="0"/>
    <n v="24"/>
    <b v="1"/>
    <s v="film &amp; video/shorts"/>
    <n v="1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250000"/>
    <n v="7527"/>
    <x v="0"/>
    <s v="CA"/>
    <s v="CAD"/>
    <n v="1407736740"/>
    <x v="65"/>
    <b v="0"/>
    <n v="57"/>
    <b v="1"/>
    <s v="film &amp; video/shorts"/>
    <n v="3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n v="250000"/>
    <n v="2372"/>
    <x v="0"/>
    <s v="US"/>
    <s v="USD"/>
    <n v="1468873420"/>
    <x v="66"/>
    <b v="0"/>
    <n v="26"/>
    <b v="1"/>
    <s v="film &amp; video/shorts"/>
    <n v="1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50000"/>
    <n v="2325"/>
    <x v="0"/>
    <s v="US"/>
    <s v="USD"/>
    <n v="1342360804"/>
    <x v="67"/>
    <b v="0"/>
    <n v="20"/>
    <b v="1"/>
    <s v="film &amp; video/shorts"/>
    <n v="1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250000"/>
    <n v="763"/>
    <x v="0"/>
    <s v="GB"/>
    <s v="GBP"/>
    <n v="1393162791"/>
    <x v="68"/>
    <b v="0"/>
    <n v="36"/>
    <b v="1"/>
    <s v="film &amp; video/shorts"/>
    <n v="0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250000"/>
    <n v="11094.23"/>
    <x v="0"/>
    <s v="US"/>
    <s v="USD"/>
    <n v="1317538740"/>
    <x v="69"/>
    <b v="0"/>
    <n v="178"/>
    <b v="1"/>
    <s v="film &amp; video/shorts"/>
    <n v="4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250000"/>
    <n v="636"/>
    <x v="0"/>
    <s v="US"/>
    <s v="USD"/>
    <n v="1315171845"/>
    <x v="70"/>
    <b v="0"/>
    <n v="17"/>
    <b v="1"/>
    <s v="film &amp; video/shorts"/>
    <n v="0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250000"/>
    <n v="2231"/>
    <x v="0"/>
    <s v="US"/>
    <s v="USD"/>
    <n v="1338186657"/>
    <x v="71"/>
    <b v="0"/>
    <n v="32"/>
    <b v="1"/>
    <s v="film &amp; video/shorts"/>
    <n v="1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50000"/>
    <n v="2385"/>
    <x v="0"/>
    <s v="US"/>
    <s v="USD"/>
    <n v="1352937600"/>
    <x v="72"/>
    <b v="0"/>
    <n v="41"/>
    <b v="1"/>
    <s v="film &amp; video/shorts"/>
    <n v="1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250000"/>
    <n v="900"/>
    <x v="0"/>
    <s v="US"/>
    <s v="USD"/>
    <n v="1304395140"/>
    <x v="73"/>
    <b v="0"/>
    <n v="18"/>
    <b v="1"/>
    <s v="film &amp; video/shorts"/>
    <n v="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240000"/>
    <n v="564.66"/>
    <x v="0"/>
    <s v="FR"/>
    <s v="EUR"/>
    <n v="1453376495"/>
    <x v="74"/>
    <b v="0"/>
    <n v="29"/>
    <b v="1"/>
    <s v="film &amp; video/shorts"/>
    <n v="0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225000"/>
    <n v="4040"/>
    <x v="0"/>
    <s v="US"/>
    <s v="USD"/>
    <n v="1366693272"/>
    <x v="75"/>
    <b v="0"/>
    <n v="47"/>
    <b v="1"/>
    <s v="film &amp; video/shorts"/>
    <n v="2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220000"/>
    <n v="460"/>
    <x v="0"/>
    <s v="US"/>
    <s v="USD"/>
    <n v="1325007358"/>
    <x v="76"/>
    <b v="0"/>
    <n v="15"/>
    <b v="1"/>
    <s v="film &amp; video/shorts"/>
    <n v="0"/>
    <n v="30.67"/>
    <x v="0"/>
    <s v="shorts"/>
    <x v="76"/>
    <x v="76"/>
    <x v="6"/>
  </r>
  <r>
    <n v="77"/>
    <s v="Jonah and the Crab"/>
    <s v="A short film about a boy searching for companionship in a hermit crab he finds on the beach."/>
    <n v="220000"/>
    <n v="1570"/>
    <x v="0"/>
    <s v="US"/>
    <s v="USD"/>
    <n v="1337569140"/>
    <x v="77"/>
    <b v="0"/>
    <n v="26"/>
    <b v="1"/>
    <s v="film &amp; video/shorts"/>
    <n v="1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200000"/>
    <n v="1351"/>
    <x v="0"/>
    <s v="FR"/>
    <s v="EUR"/>
    <n v="1472751121"/>
    <x v="78"/>
    <b v="0"/>
    <n v="35"/>
    <b v="1"/>
    <s v="film &amp; video/shorts"/>
    <n v="1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200000"/>
    <n v="1651"/>
    <x v="0"/>
    <s v="GB"/>
    <s v="GBP"/>
    <n v="1398451093"/>
    <x v="79"/>
    <b v="0"/>
    <n v="41"/>
    <b v="1"/>
    <s v="film &amp; video/shorts"/>
    <n v="1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n v="200000"/>
    <n v="12870"/>
    <x v="0"/>
    <s v="US"/>
    <s v="USD"/>
    <n v="1386640856"/>
    <x v="80"/>
    <b v="0"/>
    <n v="47"/>
    <b v="1"/>
    <s v="film &amp; video/shorts"/>
    <n v="6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200000"/>
    <n v="1485"/>
    <x v="0"/>
    <s v="US"/>
    <s v="USD"/>
    <n v="1342234920"/>
    <x v="81"/>
    <b v="0"/>
    <n v="28"/>
    <b v="1"/>
    <s v="film &amp; video/shorts"/>
    <n v="1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200000"/>
    <n v="4000.5"/>
    <x v="0"/>
    <s v="US"/>
    <s v="USD"/>
    <n v="1318189261"/>
    <x v="82"/>
    <b v="0"/>
    <n v="100"/>
    <b v="1"/>
    <s v="film &amp; video/shorts"/>
    <n v="2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000"/>
    <n v="205"/>
    <x v="0"/>
    <s v="GB"/>
    <s v="GBP"/>
    <n v="1424604600"/>
    <x v="83"/>
    <b v="0"/>
    <n v="13"/>
    <b v="1"/>
    <s v="film &amp; video/shorts"/>
    <n v="0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200000"/>
    <n v="500"/>
    <x v="0"/>
    <s v="US"/>
    <s v="USD"/>
    <n v="1305483086"/>
    <x v="84"/>
    <b v="0"/>
    <n v="7"/>
    <b v="1"/>
    <s v="film &amp; video/shorts"/>
    <n v="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200000"/>
    <n v="1506"/>
    <x v="0"/>
    <s v="US"/>
    <s v="USD"/>
    <n v="1316746837"/>
    <x v="85"/>
    <b v="0"/>
    <n v="21"/>
    <b v="1"/>
    <s v="film &amp; video/shorts"/>
    <n v="1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200000"/>
    <n v="6388"/>
    <x v="0"/>
    <s v="FR"/>
    <s v="EUR"/>
    <n v="1451226045"/>
    <x v="86"/>
    <b v="0"/>
    <n v="17"/>
    <b v="1"/>
    <s v="film &amp; video/shorts"/>
    <n v="3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00000"/>
    <n v="2615"/>
    <x v="0"/>
    <s v="US"/>
    <s v="USD"/>
    <n v="1275529260"/>
    <x v="87"/>
    <b v="0"/>
    <n v="25"/>
    <b v="1"/>
    <s v="film &amp; video/shorts"/>
    <n v="1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200000"/>
    <n v="3600"/>
    <x v="0"/>
    <s v="US"/>
    <s v="USD"/>
    <n v="1403452131"/>
    <x v="88"/>
    <b v="0"/>
    <n v="60"/>
    <b v="1"/>
    <s v="film &amp; video/shorts"/>
    <n v="2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200000"/>
    <n v="6904"/>
    <x v="0"/>
    <s v="US"/>
    <s v="USD"/>
    <n v="1370196192"/>
    <x v="89"/>
    <b v="0"/>
    <n v="56"/>
    <b v="1"/>
    <s v="film &amp; video/shorts"/>
    <n v="3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200000"/>
    <n v="502"/>
    <x v="0"/>
    <s v="US"/>
    <s v="USD"/>
    <n v="1310454499"/>
    <x v="90"/>
    <b v="0"/>
    <n v="16"/>
    <b v="1"/>
    <s v="film &amp; video/shorts"/>
    <n v="0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200000"/>
    <n v="3600"/>
    <x v="0"/>
    <s v="US"/>
    <s v="USD"/>
    <n v="1305625164"/>
    <x v="91"/>
    <b v="0"/>
    <n v="46"/>
    <b v="1"/>
    <s v="film &amp; video/shorts"/>
    <n v="2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200000"/>
    <n v="5260"/>
    <x v="0"/>
    <s v="CA"/>
    <s v="CAD"/>
    <n v="1485936000"/>
    <x v="92"/>
    <b v="0"/>
    <n v="43"/>
    <b v="1"/>
    <s v="film &amp; video/shorts"/>
    <n v="3"/>
    <n v="122.33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200000"/>
    <n v="1106"/>
    <x v="0"/>
    <s v="US"/>
    <s v="USD"/>
    <n v="1341349200"/>
    <x v="93"/>
    <b v="0"/>
    <n v="15"/>
    <b v="1"/>
    <s v="film &amp; video/shorts"/>
    <n v="1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00000"/>
    <n v="260"/>
    <x v="0"/>
    <s v="GB"/>
    <s v="GBP"/>
    <n v="1396890822"/>
    <x v="94"/>
    <b v="0"/>
    <n v="12"/>
    <b v="1"/>
    <s v="film &amp; video/shorts"/>
    <n v="0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198000"/>
    <n v="460"/>
    <x v="0"/>
    <s v="US"/>
    <s v="USD"/>
    <n v="1330214841"/>
    <x v="95"/>
    <b v="0"/>
    <n v="21"/>
    <b v="1"/>
    <s v="film &amp; video/shorts"/>
    <n v="0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80000"/>
    <n v="1720"/>
    <x v="0"/>
    <s v="US"/>
    <s v="USD"/>
    <n v="1280631600"/>
    <x v="96"/>
    <b v="0"/>
    <n v="34"/>
    <b v="1"/>
    <s v="film &amp; video/shorts"/>
    <n v="1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180000"/>
    <n v="425"/>
    <x v="0"/>
    <s v="US"/>
    <s v="USD"/>
    <n v="1310440482"/>
    <x v="97"/>
    <b v="0"/>
    <n v="8"/>
    <b v="1"/>
    <s v="film &amp; video/shorts"/>
    <n v="0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180000"/>
    <n v="3400"/>
    <x v="0"/>
    <s v="US"/>
    <s v="USD"/>
    <n v="1354923000"/>
    <x v="98"/>
    <b v="0"/>
    <n v="60"/>
    <b v="1"/>
    <s v="film &amp; video/shorts"/>
    <n v="2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80000"/>
    <n v="1590.29"/>
    <x v="0"/>
    <s v="US"/>
    <s v="USD"/>
    <n v="1390426799"/>
    <x v="99"/>
    <b v="0"/>
    <n v="39"/>
    <b v="1"/>
    <s v="film &amp; video/shorts"/>
    <n v="1"/>
    <n v="40.78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n v="180000"/>
    <n v="5000"/>
    <x v="0"/>
    <s v="US"/>
    <s v="USD"/>
    <n v="1352055886"/>
    <x v="100"/>
    <b v="0"/>
    <n v="26"/>
    <b v="1"/>
    <s v="film &amp; video/shorts"/>
    <n v="3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179000"/>
    <n v="3500"/>
    <x v="0"/>
    <s v="US"/>
    <s v="USD"/>
    <n v="1359052710"/>
    <x v="101"/>
    <b v="0"/>
    <n v="35"/>
    <b v="1"/>
    <s v="film &amp; video/shorts"/>
    <n v="2"/>
    <n v="100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n v="175000"/>
    <n v="7665"/>
    <x v="0"/>
    <s v="US"/>
    <s v="USD"/>
    <n v="1293073733"/>
    <x v="102"/>
    <b v="0"/>
    <n v="65"/>
    <b v="1"/>
    <s v="film &amp; video/shorts"/>
    <n v="4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n v="175000"/>
    <n v="1367"/>
    <x v="0"/>
    <s v="GB"/>
    <s v="GBP"/>
    <n v="1394220030"/>
    <x v="103"/>
    <b v="0"/>
    <n v="49"/>
    <b v="1"/>
    <s v="film &amp; video/shorts"/>
    <n v="1"/>
    <n v="27.9"/>
    <x v="0"/>
    <s v="shorts"/>
    <x v="103"/>
    <x v="103"/>
    <x v="3"/>
  </r>
  <r>
    <n v="104"/>
    <s v="Good 'Ol Trumpet"/>
    <s v="UCF short film about an old man, his love for music, and his misplaced trumpet.  "/>
    <n v="175000"/>
    <n v="600"/>
    <x v="0"/>
    <s v="US"/>
    <s v="USD"/>
    <n v="1301792400"/>
    <x v="104"/>
    <b v="0"/>
    <n v="10"/>
    <b v="1"/>
    <s v="film &amp; video/shorts"/>
    <n v="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172889"/>
    <n v="2363"/>
    <x v="0"/>
    <s v="US"/>
    <s v="USD"/>
    <n v="1463184000"/>
    <x v="105"/>
    <b v="0"/>
    <n v="60"/>
    <b v="1"/>
    <s v="film &amp; video/shorts"/>
    <n v="1"/>
    <n v="39.380000000000003"/>
    <x v="0"/>
    <s v="shorts"/>
    <x v="105"/>
    <x v="105"/>
    <x v="2"/>
  </r>
  <r>
    <n v="106"/>
    <s v="LOST WEEKEND"/>
    <s v="A Boy. A Girl. A Car. A Serial Killer."/>
    <n v="160000"/>
    <n v="5025"/>
    <x v="0"/>
    <s v="US"/>
    <s v="USD"/>
    <n v="1333391901"/>
    <x v="106"/>
    <b v="0"/>
    <n v="27"/>
    <b v="1"/>
    <s v="film &amp; video/shorts"/>
    <n v="3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160000"/>
    <n v="7685"/>
    <x v="0"/>
    <s v="US"/>
    <s v="USD"/>
    <n v="1303688087"/>
    <x v="107"/>
    <b v="0"/>
    <n v="69"/>
    <b v="1"/>
    <s v="film &amp; video/shorts"/>
    <n v="5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00"/>
    <n v="3700"/>
    <x v="0"/>
    <s v="US"/>
    <s v="USD"/>
    <n v="1370011370"/>
    <x v="108"/>
    <b v="0"/>
    <n v="47"/>
    <b v="1"/>
    <s v="film &amp; video/shorts"/>
    <n v="2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50000"/>
    <n v="2195"/>
    <x v="0"/>
    <s v="US"/>
    <s v="USD"/>
    <n v="1298680630"/>
    <x v="109"/>
    <b v="0"/>
    <n v="47"/>
    <b v="1"/>
    <s v="film &amp; video/shorts"/>
    <n v="1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50000"/>
    <n v="1700"/>
    <x v="0"/>
    <s v="US"/>
    <s v="USD"/>
    <n v="1384408740"/>
    <x v="110"/>
    <b v="0"/>
    <n v="26"/>
    <b v="1"/>
    <s v="film &amp; video/shorts"/>
    <n v="1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150000"/>
    <n v="5410"/>
    <x v="0"/>
    <s v="AU"/>
    <s v="AUD"/>
    <n v="1433059187"/>
    <x v="111"/>
    <b v="0"/>
    <n v="53"/>
    <b v="1"/>
    <s v="film &amp; video/shorts"/>
    <n v="4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150000"/>
    <n v="5200"/>
    <x v="0"/>
    <s v="US"/>
    <s v="USD"/>
    <n v="1397354400"/>
    <x v="112"/>
    <b v="0"/>
    <n v="81"/>
    <b v="1"/>
    <s v="film &amp; video/shorts"/>
    <n v="3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n v="150000"/>
    <n v="7050"/>
    <x v="0"/>
    <s v="US"/>
    <s v="USD"/>
    <n v="1312642800"/>
    <x v="113"/>
    <b v="0"/>
    <n v="78"/>
    <b v="1"/>
    <s v="film &amp; video/shorts"/>
    <n v="5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150000"/>
    <n v="3100"/>
    <x v="0"/>
    <s v="US"/>
    <s v="USD"/>
    <n v="1326436488"/>
    <x v="114"/>
    <b v="0"/>
    <n v="35"/>
    <b v="1"/>
    <s v="film &amp; video/shorts"/>
    <n v="2"/>
    <n v="88.57"/>
    <x v="0"/>
    <s v="shorts"/>
    <x v="114"/>
    <x v="114"/>
    <x v="6"/>
  </r>
  <r>
    <n v="115"/>
    <s v="The World's Greatest Lover"/>
    <s v="Never judge a book (or a lover) by their cover."/>
    <n v="150000"/>
    <n v="632"/>
    <x v="0"/>
    <s v="US"/>
    <s v="USD"/>
    <n v="1328377444"/>
    <x v="115"/>
    <b v="0"/>
    <n v="22"/>
    <b v="1"/>
    <s v="film &amp; video/shorts"/>
    <n v="0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150000"/>
    <n v="3978"/>
    <x v="0"/>
    <s v="US"/>
    <s v="USD"/>
    <n v="1302260155"/>
    <x v="116"/>
    <b v="0"/>
    <n v="57"/>
    <b v="1"/>
    <s v="film &amp; video/shorts"/>
    <n v="3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150000"/>
    <n v="4522.22"/>
    <x v="0"/>
    <s v="US"/>
    <s v="USD"/>
    <n v="1276110000"/>
    <x v="117"/>
    <b v="0"/>
    <n v="27"/>
    <b v="1"/>
    <s v="film &amp; video/shorts"/>
    <n v="3"/>
    <n v="167.49"/>
    <x v="0"/>
    <s v="shorts"/>
    <x v="117"/>
    <x v="117"/>
    <x v="7"/>
  </r>
  <r>
    <n v="118"/>
    <s v="DENOUNCED - A Short Film"/>
    <s v="When a ruthless hit-man is 'denounced' from the mafia, his old enemies declare war."/>
    <n v="150000"/>
    <n v="5651.58"/>
    <x v="0"/>
    <s v="US"/>
    <s v="USD"/>
    <n v="1311902236"/>
    <x v="118"/>
    <b v="0"/>
    <n v="39"/>
    <b v="1"/>
    <s v="film &amp; video/shorts"/>
    <n v="4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150000"/>
    <n v="3398.1"/>
    <x v="0"/>
    <s v="US"/>
    <s v="USD"/>
    <n v="1313276400"/>
    <x v="119"/>
    <b v="0"/>
    <n v="37"/>
    <b v="1"/>
    <s v="film &amp; video/shorts"/>
    <n v="2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15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150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5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150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150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150000"/>
    <n v="70"/>
    <x v="1"/>
    <s v="CA"/>
    <s v="CAD"/>
    <n v="1486165880"/>
    <x v="125"/>
    <b v="0"/>
    <n v="6"/>
    <b v="0"/>
    <s v="film &amp; video/science fiction"/>
    <n v="0"/>
    <n v="11.67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140000"/>
    <n v="1387"/>
    <x v="1"/>
    <s v="US"/>
    <s v="USD"/>
    <n v="1433988000"/>
    <x v="126"/>
    <b v="0"/>
    <n v="13"/>
    <b v="0"/>
    <s v="film &amp; video/science fiction"/>
    <n v="1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133800"/>
    <n v="190"/>
    <x v="1"/>
    <s v="US"/>
    <s v="USD"/>
    <n v="1428069541"/>
    <x v="127"/>
    <b v="0"/>
    <n v="4"/>
    <b v="0"/>
    <s v="film &amp; video/science fiction"/>
    <n v="0"/>
    <n v="47.5"/>
    <x v="0"/>
    <s v="science fiction"/>
    <x v="127"/>
    <x v="127"/>
    <x v="0"/>
  </r>
  <r>
    <n v="128"/>
    <s v="Ralphi3 (Canceled)"/>
    <s v="A Science Fiction film filled with entertainment and Excitement"/>
    <n v="133000"/>
    <n v="1867"/>
    <x v="1"/>
    <s v="US"/>
    <s v="USD"/>
    <n v="1476941293"/>
    <x v="128"/>
    <b v="0"/>
    <n v="6"/>
    <b v="0"/>
    <s v="film &amp; video/science fiction"/>
    <n v="1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13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1300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x v="130"/>
    <x v="3"/>
  </r>
  <r>
    <n v="131"/>
    <s v="I (Canceled)"/>
    <s v="I"/>
    <n v="1300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126000"/>
    <n v="7655"/>
    <x v="1"/>
    <s v="US"/>
    <s v="USD"/>
    <n v="1415392207"/>
    <x v="132"/>
    <b v="0"/>
    <n v="81"/>
    <b v="0"/>
    <s v="film &amp; video/science fiction"/>
    <n v="6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125000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x v="133"/>
    <x v="2"/>
  </r>
  <r>
    <n v="134"/>
    <s v="MARLEY'S GHOST (AMBASSADORS OF STEAM) (Canceled)"/>
    <s v="steampunk  remake of &quot;a Christmas carol&quot;"/>
    <n v="12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125000"/>
    <n v="403"/>
    <x v="1"/>
    <s v="US"/>
    <s v="USD"/>
    <n v="1404241200"/>
    <x v="135"/>
    <b v="0"/>
    <n v="5"/>
    <b v="0"/>
    <s v="film &amp; video/science fiction"/>
    <n v="0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125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12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25000"/>
    <n v="4712"/>
    <x v="1"/>
    <s v="US"/>
    <s v="USD"/>
    <n v="1438405140"/>
    <x v="138"/>
    <b v="0"/>
    <n v="58"/>
    <b v="0"/>
    <s v="film &amp; video/science fiction"/>
    <n v="4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125000"/>
    <n v="500"/>
    <x v="1"/>
    <s v="US"/>
    <s v="USD"/>
    <n v="1436738772"/>
    <x v="139"/>
    <b v="0"/>
    <n v="1"/>
    <b v="0"/>
    <s v="film &amp; video/science fiction"/>
    <n v="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124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0"/>
    <n v="1293"/>
    <x v="1"/>
    <s v="US"/>
    <s v="USD"/>
    <n v="1433043623"/>
    <x v="141"/>
    <b v="0"/>
    <n v="28"/>
    <b v="0"/>
    <s v="film &amp; video/science fiction"/>
    <n v="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117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1160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115250"/>
    <n v="2070"/>
    <x v="1"/>
    <s v="CA"/>
    <s v="CAD"/>
    <n v="1428945472"/>
    <x v="144"/>
    <b v="0"/>
    <n v="37"/>
    <b v="0"/>
    <s v="film &amp; video/science fiction"/>
    <n v="2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110000"/>
    <n v="338"/>
    <x v="1"/>
    <s v="US"/>
    <s v="USD"/>
    <n v="1439298052"/>
    <x v="145"/>
    <b v="0"/>
    <n v="9"/>
    <b v="0"/>
    <s v="film &amp; video/science fiction"/>
    <n v="0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110000"/>
    <n v="115"/>
    <x v="1"/>
    <s v="US"/>
    <s v="USD"/>
    <n v="1484698998"/>
    <x v="146"/>
    <b v="0"/>
    <n v="3"/>
    <b v="0"/>
    <s v="film &amp; video/science fiction"/>
    <n v="0"/>
    <n v="38.33"/>
    <x v="0"/>
    <s v="science fiction"/>
    <x v="146"/>
    <x v="146"/>
    <x v="2"/>
  </r>
  <r>
    <n v="147"/>
    <s v="Consumed (Static Air) (Canceled)"/>
    <s v="Film makers catch live footage beyond their wildest dreams."/>
    <n v="110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11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10000"/>
    <n v="92"/>
    <x v="1"/>
    <s v="US"/>
    <s v="USD"/>
    <n v="1419494400"/>
    <x v="149"/>
    <b v="0"/>
    <n v="6"/>
    <b v="0"/>
    <s v="film &amp; video/science fiction"/>
    <n v="0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10000"/>
    <n v="30112"/>
    <x v="1"/>
    <s v="US"/>
    <s v="USD"/>
    <n v="1432612382"/>
    <x v="150"/>
    <b v="0"/>
    <n v="67"/>
    <b v="0"/>
    <s v="film &amp; video/science fiction"/>
    <n v="27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11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11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109225"/>
    <n v="359"/>
    <x v="1"/>
    <s v="US"/>
    <s v="USD"/>
    <n v="1417532644"/>
    <x v="153"/>
    <b v="0"/>
    <n v="10"/>
    <b v="0"/>
    <s v="film &amp; video/science fiction"/>
    <n v="0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04219"/>
    <n v="40"/>
    <x v="1"/>
    <s v="US"/>
    <s v="USD"/>
    <n v="1433336895"/>
    <x v="154"/>
    <b v="0"/>
    <n v="3"/>
    <b v="0"/>
    <s v="film &amp; video/science fiction"/>
    <n v="0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0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100000"/>
    <n v="1785"/>
    <x v="1"/>
    <s v="CA"/>
    <s v="CAD"/>
    <n v="1407034796"/>
    <x v="156"/>
    <b v="0"/>
    <n v="15"/>
    <b v="0"/>
    <s v="film &amp; video/science fiction"/>
    <n v="2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100000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100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1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100000"/>
    <n v="0"/>
    <x v="2"/>
    <s v="US"/>
    <s v="USD"/>
    <n v="1439675691"/>
    <x v="160"/>
    <b v="0"/>
    <n v="0"/>
    <b v="0"/>
    <s v="film &amp; video/drama"/>
    <n v="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100000"/>
    <n v="5"/>
    <x v="2"/>
    <s v="US"/>
    <s v="USD"/>
    <n v="1404318595"/>
    <x v="161"/>
    <b v="0"/>
    <n v="1"/>
    <b v="0"/>
    <s v="film &amp; video/drama"/>
    <n v="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100000"/>
    <n v="435"/>
    <x v="2"/>
    <s v="US"/>
    <s v="USD"/>
    <n v="1408232520"/>
    <x v="162"/>
    <b v="0"/>
    <n v="10"/>
    <b v="0"/>
    <s v="film &amp; video/drama"/>
    <n v="0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1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0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x v="164"/>
    <x v="3"/>
  </r>
  <r>
    <n v="165"/>
    <s v="NET"/>
    <s v="A teacher. A boy. The beach and a heatwave that drove them all insane."/>
    <n v="100000"/>
    <n v="0"/>
    <x v="2"/>
    <s v="GB"/>
    <s v="GBP"/>
    <n v="1452613724"/>
    <x v="165"/>
    <b v="0"/>
    <n v="0"/>
    <b v="0"/>
    <s v="film &amp; video/drama"/>
    <n v="0"/>
    <n v="0"/>
    <x v="0"/>
    <s v="drama"/>
    <x v="165"/>
    <x v="165"/>
    <x v="0"/>
  </r>
  <r>
    <n v="166"/>
    <s v="Pressure"/>
    <s v="A young teen makes a bad decision after joining gang and the film expresses his choices that led him to that point."/>
    <n v="100000"/>
    <n v="3000"/>
    <x v="2"/>
    <s v="US"/>
    <s v="USD"/>
    <n v="1484531362"/>
    <x v="166"/>
    <b v="0"/>
    <n v="1"/>
    <b v="0"/>
    <s v="film &amp; video/drama"/>
    <n v="3"/>
    <n v="3000"/>
    <x v="0"/>
    <s v="drama"/>
    <x v="166"/>
    <x v="166"/>
    <x v="2"/>
  </r>
  <r>
    <n v="167"/>
    <s v="Past"/>
    <s v="A young man experiences a tragedy and has the opportunity to go back and learn from his mistakes and find out his true self."/>
    <n v="10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100000"/>
    <n v="325"/>
    <x v="2"/>
    <s v="US"/>
    <s v="USD"/>
    <n v="1426791770"/>
    <x v="168"/>
    <b v="0"/>
    <n v="3"/>
    <b v="0"/>
    <s v="film &amp; video/drama"/>
    <n v="0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100000"/>
    <n v="560"/>
    <x v="2"/>
    <s v="GB"/>
    <s v="GBP"/>
    <n v="1413634059"/>
    <x v="169"/>
    <b v="0"/>
    <n v="10"/>
    <b v="0"/>
    <s v="film &amp; video/drama"/>
    <n v="1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0"/>
    <n v="325"/>
    <x v="2"/>
    <s v="US"/>
    <s v="USD"/>
    <n v="1440912480"/>
    <x v="170"/>
    <b v="0"/>
    <n v="10"/>
    <b v="0"/>
    <s v="film &amp; video/drama"/>
    <n v="0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100000"/>
    <n v="1"/>
    <x v="2"/>
    <s v="US"/>
    <s v="USD"/>
    <n v="1470975614"/>
    <x v="171"/>
    <b v="0"/>
    <n v="1"/>
    <b v="0"/>
    <s v="film &amp; video/drama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100000"/>
    <n v="0"/>
    <x v="2"/>
    <s v="US"/>
    <s v="USD"/>
    <n v="1426753723"/>
    <x v="172"/>
    <b v="0"/>
    <n v="0"/>
    <b v="0"/>
    <s v="film &amp; video/drama"/>
    <n v="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00000"/>
    <n v="0"/>
    <x v="2"/>
    <s v="GB"/>
    <s v="GBP"/>
    <n v="1425131108"/>
    <x v="173"/>
    <b v="0"/>
    <n v="0"/>
    <b v="0"/>
    <s v="film &amp; video/drama"/>
    <n v="0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100000"/>
    <n v="0"/>
    <x v="2"/>
    <s v="NL"/>
    <s v="EUR"/>
    <n v="1431108776"/>
    <x v="174"/>
    <b v="0"/>
    <n v="0"/>
    <b v="0"/>
    <s v="film &amp; video/drama"/>
    <n v="0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100000"/>
    <n v="1297"/>
    <x v="2"/>
    <s v="GB"/>
    <s v="GBP"/>
    <n v="1409337611"/>
    <x v="175"/>
    <b v="0"/>
    <n v="26"/>
    <b v="0"/>
    <s v="film &amp; video/drama"/>
    <n v="1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00000"/>
    <n v="0"/>
    <x v="2"/>
    <s v="US"/>
    <s v="USD"/>
    <n v="1438803999"/>
    <x v="176"/>
    <b v="0"/>
    <n v="0"/>
    <b v="0"/>
    <s v="film &amp; video/drama"/>
    <n v="0"/>
    <n v="0"/>
    <x v="0"/>
    <s v="drama"/>
    <x v="176"/>
    <x v="176"/>
    <x v="0"/>
  </r>
  <r>
    <n v="177"/>
    <s v="The Good Samaritan"/>
    <s v="I'm making a modern day version of the bible story &quot; The Good Samaritan&quot;"/>
    <n v="100000"/>
    <n v="180"/>
    <x v="2"/>
    <s v="US"/>
    <s v="USD"/>
    <n v="1427155726"/>
    <x v="177"/>
    <b v="0"/>
    <n v="7"/>
    <b v="0"/>
    <s v="film &amp; video/drama"/>
    <n v="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1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x v="178"/>
    <x v="0"/>
  </r>
  <r>
    <n v="179"/>
    <s v="Sustain: A Film About Survival"/>
    <s v="A feature-length film about how three people survive in a diseased world."/>
    <n v="100000"/>
    <n v="200"/>
    <x v="2"/>
    <s v="US"/>
    <s v="USD"/>
    <n v="1457056555"/>
    <x v="179"/>
    <b v="0"/>
    <n v="2"/>
    <b v="0"/>
    <s v="film &amp; video/drama"/>
    <n v="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00000"/>
    <n v="401"/>
    <x v="2"/>
    <s v="GB"/>
    <s v="GBP"/>
    <n v="1428951600"/>
    <x v="180"/>
    <b v="0"/>
    <n v="13"/>
    <b v="0"/>
    <s v="film &amp; video/drama"/>
    <n v="0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100000"/>
    <n v="722"/>
    <x v="2"/>
    <s v="GB"/>
    <s v="GBP"/>
    <n v="1434995295"/>
    <x v="181"/>
    <b v="0"/>
    <n v="4"/>
    <b v="0"/>
    <s v="film &amp; video/drama"/>
    <n v="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00"/>
    <n v="0"/>
    <x v="2"/>
    <s v="US"/>
    <s v="USD"/>
    <n v="1483748232"/>
    <x v="182"/>
    <b v="0"/>
    <n v="0"/>
    <b v="0"/>
    <s v="film &amp; video/drama"/>
    <n v="0"/>
    <n v="0"/>
    <x v="0"/>
    <s v="drama"/>
    <x v="182"/>
    <x v="182"/>
    <x v="2"/>
  </r>
  <r>
    <n v="183"/>
    <s v="Three Little Words"/>
    <s v="Don't kill me until I meet my Dad"/>
    <n v="100000"/>
    <n v="4482"/>
    <x v="2"/>
    <s v="GB"/>
    <s v="GBP"/>
    <n v="1417033610"/>
    <x v="183"/>
    <b v="0"/>
    <n v="12"/>
    <b v="0"/>
    <s v="film &amp; video/drama"/>
    <n v="4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00000"/>
    <n v="51"/>
    <x v="2"/>
    <s v="CA"/>
    <s v="CAD"/>
    <n v="1409543940"/>
    <x v="184"/>
    <b v="0"/>
    <n v="2"/>
    <b v="0"/>
    <s v="film &amp; video/drama"/>
    <n v="0"/>
    <n v="25.5"/>
    <x v="0"/>
    <s v="drama"/>
    <x v="184"/>
    <x v="184"/>
    <x v="3"/>
  </r>
  <r>
    <n v="185"/>
    <s v="BLANK Short Movie"/>
    <s v="Love has no boundaries!"/>
    <n v="100000"/>
    <n v="2200"/>
    <x v="2"/>
    <s v="NO"/>
    <s v="NOK"/>
    <n v="1471557139"/>
    <x v="185"/>
    <b v="0"/>
    <n v="10"/>
    <b v="0"/>
    <s v="film &amp; video/drama"/>
    <n v="2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100000"/>
    <n v="0"/>
    <x v="2"/>
    <s v="US"/>
    <s v="USD"/>
    <n v="1488571200"/>
    <x v="186"/>
    <b v="0"/>
    <n v="0"/>
    <b v="0"/>
    <s v="film &amp; video/drama"/>
    <n v="0"/>
    <n v="0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100000"/>
    <n v="800"/>
    <x v="2"/>
    <s v="US"/>
    <s v="USD"/>
    <n v="1437461940"/>
    <x v="187"/>
    <b v="0"/>
    <n v="5"/>
    <b v="0"/>
    <s v="film &amp; video/drama"/>
    <n v="1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00000"/>
    <n v="0"/>
    <x v="2"/>
    <s v="US"/>
    <s v="USD"/>
    <n v="1409891015"/>
    <x v="188"/>
    <b v="0"/>
    <n v="0"/>
    <b v="0"/>
    <s v="film &amp; video/drama"/>
    <n v="0"/>
    <n v="0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1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x v="189"/>
    <x v="2"/>
  </r>
  <r>
    <n v="190"/>
    <s v="REGIONRAT, the movie"/>
    <s v="Because hope can be a 4 letter word"/>
    <n v="100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100000"/>
    <n v="250"/>
    <x v="2"/>
    <s v="AU"/>
    <s v="AUD"/>
    <n v="1443782138"/>
    <x v="191"/>
    <b v="0"/>
    <n v="3"/>
    <b v="0"/>
    <s v="film &amp; video/drama"/>
    <n v="0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00"/>
    <n v="0"/>
    <x v="2"/>
    <s v="GB"/>
    <s v="GBP"/>
    <n v="1417217166"/>
    <x v="193"/>
    <b v="0"/>
    <n v="0"/>
    <b v="0"/>
    <s v="film &amp; video/drama"/>
    <n v="0"/>
    <n v="0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100000"/>
    <n v="3"/>
    <x v="2"/>
    <s v="GB"/>
    <s v="GBP"/>
    <n v="1457308531"/>
    <x v="194"/>
    <b v="0"/>
    <n v="3"/>
    <b v="0"/>
    <s v="film &amp; video/drama"/>
    <n v="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1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100000"/>
    <n v="1465"/>
    <x v="2"/>
    <s v="GB"/>
    <s v="GBP"/>
    <n v="1444510800"/>
    <x v="196"/>
    <b v="0"/>
    <n v="19"/>
    <b v="0"/>
    <s v="film &amp; video/drama"/>
    <n v="1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100000"/>
    <n v="262"/>
    <x v="2"/>
    <s v="GB"/>
    <s v="GBP"/>
    <n v="1487365200"/>
    <x v="197"/>
    <b v="0"/>
    <n v="8"/>
    <b v="0"/>
    <s v="film &amp; video/drama"/>
    <n v="0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100000"/>
    <n v="279"/>
    <x v="2"/>
    <s v="US"/>
    <s v="USD"/>
    <n v="1412500322"/>
    <x v="198"/>
    <b v="0"/>
    <n v="6"/>
    <b v="0"/>
    <s v="film &amp; video/drama"/>
    <n v="0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0"/>
    <x v="2"/>
    <s v="US"/>
    <s v="USD"/>
    <n v="1472698702"/>
    <x v="199"/>
    <b v="0"/>
    <n v="0"/>
    <b v="0"/>
    <s v="film &amp; video/drama"/>
    <n v="0"/>
    <n v="0"/>
    <x v="0"/>
    <s v="drama"/>
    <x v="199"/>
    <x v="199"/>
    <x v="2"/>
  </r>
  <r>
    <n v="200"/>
    <s v="The Crossing Shore"/>
    <s v="A film dedicated to an AAF Pilot's struggle to survive behind enemy lines during WWII."/>
    <n v="100000"/>
    <n v="1571.55"/>
    <x v="2"/>
    <s v="US"/>
    <s v="USD"/>
    <n v="1410746403"/>
    <x v="200"/>
    <b v="0"/>
    <n v="18"/>
    <b v="0"/>
    <s v="film &amp; video/drama"/>
    <n v="2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100000"/>
    <n v="380"/>
    <x v="2"/>
    <s v="US"/>
    <s v="USD"/>
    <n v="1423424329"/>
    <x v="201"/>
    <b v="0"/>
    <n v="7"/>
    <b v="0"/>
    <s v="film &amp; video/drama"/>
    <n v="0"/>
    <n v="54.29"/>
    <x v="0"/>
    <s v="drama"/>
    <x v="201"/>
    <x v="201"/>
    <x v="0"/>
  </r>
  <r>
    <n v="202"/>
    <s v="Modern Gangsters"/>
    <s v="new web series created by jonney terry"/>
    <n v="100000"/>
    <n v="0"/>
    <x v="2"/>
    <s v="US"/>
    <s v="USD"/>
    <n v="1444337940"/>
    <x v="202"/>
    <b v="0"/>
    <n v="0"/>
    <b v="0"/>
    <s v="film &amp; video/drama"/>
    <n v="0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100000"/>
    <n v="746"/>
    <x v="2"/>
    <s v="GB"/>
    <s v="GBP"/>
    <n v="1422562864"/>
    <x v="203"/>
    <b v="0"/>
    <n v="8"/>
    <b v="0"/>
    <s v="film &amp; video/drama"/>
    <n v="1"/>
    <n v="93.25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100000"/>
    <n v="152165"/>
    <x v="2"/>
    <s v="AU"/>
    <s v="AUD"/>
    <n v="1470319203"/>
    <x v="204"/>
    <b v="0"/>
    <n v="1293"/>
    <b v="0"/>
    <s v="film &amp; video/drama"/>
    <n v="152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100000"/>
    <n v="1300"/>
    <x v="2"/>
    <s v="US"/>
    <s v="USD"/>
    <n v="1444144222"/>
    <x v="205"/>
    <b v="0"/>
    <n v="17"/>
    <b v="0"/>
    <s v="film &amp; video/drama"/>
    <n v="1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00000"/>
    <n v="0"/>
    <x v="2"/>
    <s v="US"/>
    <s v="USD"/>
    <n v="1470441983"/>
    <x v="206"/>
    <b v="0"/>
    <n v="0"/>
    <b v="0"/>
    <s v="film &amp; video/drama"/>
    <n v="0"/>
    <n v="0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00000"/>
    <n v="2130"/>
    <x v="2"/>
    <s v="CA"/>
    <s v="CAD"/>
    <n v="1420346638"/>
    <x v="207"/>
    <b v="0"/>
    <n v="13"/>
    <b v="0"/>
    <s v="film &amp; video/drama"/>
    <n v="2"/>
    <n v="163.85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n v="100000"/>
    <n v="0"/>
    <x v="2"/>
    <s v="AU"/>
    <s v="AUD"/>
    <n v="1418719967"/>
    <x v="208"/>
    <b v="0"/>
    <n v="0"/>
    <b v="0"/>
    <s v="film &amp; video/drama"/>
    <n v="0"/>
    <n v="0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100000"/>
    <n v="0"/>
    <x v="2"/>
    <s v="US"/>
    <s v="USD"/>
    <n v="1436566135"/>
    <x v="209"/>
    <b v="0"/>
    <n v="0"/>
    <b v="0"/>
    <s v="film &amp; video/drama"/>
    <n v="0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00000"/>
    <n v="3030"/>
    <x v="2"/>
    <s v="US"/>
    <s v="USD"/>
    <n v="1443675600"/>
    <x v="210"/>
    <b v="0"/>
    <n v="33"/>
    <b v="0"/>
    <s v="film &amp; video/drama"/>
    <n v="3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100000"/>
    <n v="2230"/>
    <x v="2"/>
    <s v="US"/>
    <s v="USD"/>
    <n v="1442634617"/>
    <x v="211"/>
    <b v="0"/>
    <n v="12"/>
    <b v="0"/>
    <s v="film &amp; video/drama"/>
    <n v="2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100000"/>
    <n v="1"/>
    <x v="2"/>
    <s v="US"/>
    <s v="USD"/>
    <n v="1460837320"/>
    <x v="212"/>
    <b v="0"/>
    <n v="1"/>
    <b v="0"/>
    <s v="film &amp; video/drama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10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00000"/>
    <n v="1"/>
    <x v="2"/>
    <s v="US"/>
    <s v="USD"/>
    <n v="1425655349"/>
    <x v="214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100000"/>
    <n v="10"/>
    <x v="2"/>
    <s v="GB"/>
    <s v="GBP"/>
    <n v="1455753540"/>
    <x v="215"/>
    <b v="0"/>
    <n v="1"/>
    <b v="0"/>
    <s v="film &amp; video/drama"/>
    <n v="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100000"/>
    <n v="27849.22"/>
    <x v="2"/>
    <s v="US"/>
    <s v="USD"/>
    <n v="1429740037"/>
    <x v="216"/>
    <b v="0"/>
    <n v="84"/>
    <b v="0"/>
    <s v="film &amp; video/drama"/>
    <n v="28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99000"/>
    <n v="100"/>
    <x v="2"/>
    <s v="US"/>
    <s v="USD"/>
    <n v="1431702289"/>
    <x v="218"/>
    <b v="0"/>
    <n v="1"/>
    <b v="0"/>
    <s v="film &amp; video/drama"/>
    <n v="0"/>
    <n v="100"/>
    <x v="0"/>
    <s v="drama"/>
    <x v="218"/>
    <x v="218"/>
    <x v="0"/>
  </r>
  <r>
    <n v="219"/>
    <s v="True Colors"/>
    <s v="An hour-long pilot about a group of suburban LGBT teens coming of age in the early 90's."/>
    <n v="98000"/>
    <n v="8815"/>
    <x v="2"/>
    <s v="US"/>
    <s v="USD"/>
    <n v="1459493940"/>
    <x v="219"/>
    <b v="0"/>
    <n v="76"/>
    <b v="0"/>
    <s v="film &amp; video/drama"/>
    <n v="9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98000"/>
    <n v="360"/>
    <x v="2"/>
    <s v="US"/>
    <s v="USD"/>
    <n v="1440101160"/>
    <x v="220"/>
    <b v="0"/>
    <n v="3"/>
    <b v="0"/>
    <s v="film &amp; video/drama"/>
    <n v="0"/>
    <n v="120"/>
    <x v="0"/>
    <s v="drama"/>
    <x v="220"/>
    <x v="220"/>
    <x v="0"/>
  </r>
  <r>
    <n v="221"/>
    <s v="Archetypes"/>
    <s v="Film about Schizophrenia with Surreal Twists!"/>
    <n v="97000"/>
    <n v="0"/>
    <x v="2"/>
    <s v="US"/>
    <s v="USD"/>
    <n v="1427569564"/>
    <x v="221"/>
    <b v="0"/>
    <n v="0"/>
    <b v="0"/>
    <s v="film &amp; video/drama"/>
    <n v="0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95000"/>
    <n v="130"/>
    <x v="2"/>
    <s v="US"/>
    <s v="USD"/>
    <n v="1427423940"/>
    <x v="222"/>
    <b v="0"/>
    <n v="2"/>
    <b v="0"/>
    <s v="film &amp; video/drama"/>
    <n v="0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95000"/>
    <n v="0"/>
    <x v="2"/>
    <s v="US"/>
    <s v="USD"/>
    <n v="1463879100"/>
    <x v="223"/>
    <b v="0"/>
    <n v="0"/>
    <b v="0"/>
    <s v="film &amp; video/drama"/>
    <n v="0"/>
    <n v="0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95000"/>
    <n v="0"/>
    <x v="2"/>
    <s v="AU"/>
    <s v="AUD"/>
    <n v="1436506726"/>
    <x v="224"/>
    <b v="0"/>
    <n v="0"/>
    <b v="0"/>
    <s v="film &amp; video/drama"/>
    <n v="0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94875"/>
    <n v="0"/>
    <x v="2"/>
    <s v="US"/>
    <s v="USD"/>
    <n v="1460153054"/>
    <x v="225"/>
    <b v="0"/>
    <n v="0"/>
    <b v="0"/>
    <s v="film &amp; video/drama"/>
    <n v="0"/>
    <n v="0"/>
    <x v="0"/>
    <s v="drama"/>
    <x v="225"/>
    <x v="225"/>
    <x v="2"/>
  </r>
  <r>
    <n v="226"/>
    <s v="MAGGIE Film"/>
    <s v="A TRUE STORY OF DOMESTIC VILOLENCE THAT SEEKS TO OFFER THE VIEWER OUTLEST OF SUPPORT."/>
    <n v="93500"/>
    <n v="250"/>
    <x v="2"/>
    <s v="GB"/>
    <s v="GBP"/>
    <n v="1433064540"/>
    <x v="226"/>
    <b v="0"/>
    <n v="2"/>
    <b v="0"/>
    <s v="film &amp; video/drama"/>
    <n v="0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90000"/>
    <n v="0"/>
    <x v="2"/>
    <s v="US"/>
    <s v="USD"/>
    <n v="1436477241"/>
    <x v="227"/>
    <b v="0"/>
    <n v="0"/>
    <b v="0"/>
    <s v="film &amp; video/drama"/>
    <n v="0"/>
    <n v="0"/>
    <x v="0"/>
    <s v="drama"/>
    <x v="227"/>
    <x v="227"/>
    <x v="0"/>
  </r>
  <r>
    <n v="228"/>
    <s v="Facets of a Geek life"/>
    <s v="I am making a film from one one of my books called facets of a Geek life."/>
    <n v="90000"/>
    <n v="0"/>
    <x v="2"/>
    <s v="GB"/>
    <s v="GBP"/>
    <n v="1433176105"/>
    <x v="228"/>
    <b v="0"/>
    <n v="0"/>
    <b v="0"/>
    <s v="film &amp; video/drama"/>
    <n v="0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90000"/>
    <n v="0"/>
    <x v="2"/>
    <s v="DE"/>
    <s v="EUR"/>
    <n v="1455402297"/>
    <x v="229"/>
    <b v="0"/>
    <n v="0"/>
    <b v="0"/>
    <s v="film &amp; video/drama"/>
    <n v="0"/>
    <n v="0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90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90000"/>
    <n v="0"/>
    <x v="2"/>
    <s v="US"/>
    <s v="USD"/>
    <n v="1451775651"/>
    <x v="231"/>
    <b v="0"/>
    <n v="0"/>
    <b v="0"/>
    <s v="film &amp; video/drama"/>
    <n v="0"/>
    <n v="0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89200"/>
    <n v="110"/>
    <x v="2"/>
    <s v="GB"/>
    <s v="GBP"/>
    <n v="1425066546"/>
    <x v="232"/>
    <b v="0"/>
    <n v="7"/>
    <b v="0"/>
    <s v="film &amp; video/drama"/>
    <n v="0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88888"/>
    <n v="0"/>
    <x v="2"/>
    <s v="US"/>
    <s v="USD"/>
    <n v="1475185972"/>
    <x v="233"/>
    <b v="0"/>
    <n v="0"/>
    <b v="0"/>
    <s v="film &amp; video/drama"/>
    <n v="0"/>
    <n v="0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88888"/>
    <n v="401"/>
    <x v="2"/>
    <s v="US"/>
    <s v="USD"/>
    <n v="1434847859"/>
    <x v="234"/>
    <b v="0"/>
    <n v="5"/>
    <b v="0"/>
    <s v="film &amp; video/drama"/>
    <n v="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88000"/>
    <n v="0"/>
    <x v="2"/>
    <s v="US"/>
    <s v="USD"/>
    <n v="1436478497"/>
    <x v="235"/>
    <b v="0"/>
    <n v="0"/>
    <b v="0"/>
    <s v="film &amp; video/drama"/>
    <n v="0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86350"/>
    <n v="0"/>
    <x v="2"/>
    <s v="US"/>
    <s v="USD"/>
    <n v="1451952000"/>
    <x v="236"/>
    <b v="0"/>
    <n v="0"/>
    <b v="0"/>
    <s v="film &amp; video/drama"/>
    <n v="0"/>
    <n v="0"/>
    <x v="0"/>
    <s v="drama"/>
    <x v="236"/>
    <x v="236"/>
    <x v="0"/>
  </r>
  <r>
    <n v="237"/>
    <s v="Making The Choice"/>
    <s v="Making The Choice is a christian short film series."/>
    <n v="8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85000"/>
    <n v="0"/>
    <x v="2"/>
    <s v="US"/>
    <s v="USD"/>
    <n v="1483088400"/>
    <x v="238"/>
    <b v="0"/>
    <n v="0"/>
    <b v="0"/>
    <s v="film &amp; video/drama"/>
    <n v="0"/>
    <n v="0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85000"/>
    <n v="250"/>
    <x v="2"/>
    <s v="AU"/>
    <s v="AUD"/>
    <n v="1446984000"/>
    <x v="239"/>
    <b v="0"/>
    <n v="5"/>
    <b v="0"/>
    <s v="film &amp; video/drama"/>
    <n v="0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85000"/>
    <n v="16145.12"/>
    <x v="0"/>
    <s v="US"/>
    <s v="USD"/>
    <n v="1367773211"/>
    <x v="240"/>
    <b v="1"/>
    <n v="137"/>
    <b v="1"/>
    <s v="film &amp; video/documentary"/>
    <n v="19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85000"/>
    <n v="41000"/>
    <x v="0"/>
    <s v="US"/>
    <s v="USD"/>
    <n v="1419180304"/>
    <x v="241"/>
    <b v="1"/>
    <n v="376"/>
    <b v="1"/>
    <s v="film &amp; video/documentary"/>
    <n v="48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85000"/>
    <n v="14750"/>
    <x v="0"/>
    <s v="US"/>
    <s v="USD"/>
    <n v="1324381790"/>
    <x v="242"/>
    <b v="1"/>
    <n v="202"/>
    <b v="1"/>
    <s v="film &amp; video/documentary"/>
    <n v="17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82000"/>
    <n v="25648"/>
    <x v="0"/>
    <s v="US"/>
    <s v="USD"/>
    <n v="1393031304"/>
    <x v="243"/>
    <b v="1"/>
    <n v="328"/>
    <b v="1"/>
    <s v="film &amp; video/documentary"/>
    <n v="31"/>
    <n v="78.2"/>
    <x v="0"/>
    <s v="documentary"/>
    <x v="243"/>
    <x v="243"/>
    <x v="3"/>
  </r>
  <r>
    <n v="244"/>
    <n v="39756"/>
    <s v="A transmedia-project to amass a library of footage shot the day Obama was elected, for (1) a feature documentary, (2) an interactive web history"/>
    <n v="80000"/>
    <n v="3981.5"/>
    <x v="0"/>
    <s v="US"/>
    <s v="USD"/>
    <n v="1268723160"/>
    <x v="244"/>
    <b v="1"/>
    <n v="84"/>
    <b v="1"/>
    <s v="film &amp; video/documentary"/>
    <n v="5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80000"/>
    <n v="5186"/>
    <x v="0"/>
    <s v="US"/>
    <s v="USD"/>
    <n v="1345079785"/>
    <x v="245"/>
    <b v="1"/>
    <n v="96"/>
    <b v="1"/>
    <s v="film &amp; video/documentary"/>
    <n v="6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80000"/>
    <n v="15273"/>
    <x v="0"/>
    <s v="US"/>
    <s v="USD"/>
    <n v="1292665405"/>
    <x v="246"/>
    <b v="1"/>
    <n v="223"/>
    <b v="1"/>
    <s v="film &amp; video/documentary"/>
    <n v="19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80000"/>
    <n v="6705"/>
    <x v="0"/>
    <s v="US"/>
    <s v="USD"/>
    <n v="1287200340"/>
    <x v="247"/>
    <b v="1"/>
    <n v="62"/>
    <b v="1"/>
    <s v="film &amp; video/documentary"/>
    <n v="8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0000"/>
    <n v="86133"/>
    <x v="0"/>
    <s v="US"/>
    <s v="USD"/>
    <n v="1325961309"/>
    <x v="248"/>
    <b v="1"/>
    <n v="146"/>
    <b v="1"/>
    <s v="film &amp; video/documentary"/>
    <n v="108"/>
    <n v="589.95000000000005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80000"/>
    <n v="11292"/>
    <x v="0"/>
    <s v="US"/>
    <s v="USD"/>
    <n v="1282498800"/>
    <x v="249"/>
    <b v="1"/>
    <n v="235"/>
    <b v="1"/>
    <s v="film &amp; video/documentary"/>
    <n v="14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80000"/>
    <n v="31675"/>
    <x v="0"/>
    <s v="US"/>
    <s v="USD"/>
    <n v="1370525691"/>
    <x v="250"/>
    <b v="1"/>
    <n v="437"/>
    <b v="1"/>
    <s v="film &amp; video/documentary"/>
    <n v="40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80000"/>
    <n v="4395"/>
    <x v="0"/>
    <s v="US"/>
    <s v="USD"/>
    <n v="1337194800"/>
    <x v="251"/>
    <b v="1"/>
    <n v="77"/>
    <b v="1"/>
    <s v="film &amp; video/documentary"/>
    <n v="5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80000"/>
    <n v="9228"/>
    <x v="0"/>
    <s v="US"/>
    <s v="USD"/>
    <n v="1275364740"/>
    <x v="252"/>
    <b v="1"/>
    <n v="108"/>
    <b v="1"/>
    <s v="film &amp; video/documentary"/>
    <n v="12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80000"/>
    <n v="1511"/>
    <x v="0"/>
    <s v="US"/>
    <s v="USD"/>
    <n v="1329320235"/>
    <x v="253"/>
    <b v="1"/>
    <n v="7"/>
    <b v="1"/>
    <s v="film &amp; video/documentary"/>
    <n v="2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80000"/>
    <n v="28067.34"/>
    <x v="0"/>
    <s v="US"/>
    <s v="USD"/>
    <n v="1445047200"/>
    <x v="254"/>
    <b v="1"/>
    <n v="314"/>
    <b v="1"/>
    <s v="film &amp; video/documentary"/>
    <n v="35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0"/>
    <n v="8538.66"/>
    <x v="0"/>
    <s v="US"/>
    <s v="USD"/>
    <n v="1300275482"/>
    <x v="255"/>
    <b v="1"/>
    <n v="188"/>
    <b v="1"/>
    <s v="film &amp; video/documentary"/>
    <n v="11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78000"/>
    <n v="18083"/>
    <x v="0"/>
    <s v="US"/>
    <s v="USD"/>
    <n v="1363458467"/>
    <x v="256"/>
    <b v="1"/>
    <n v="275"/>
    <b v="1"/>
    <s v="film &amp; video/documentary"/>
    <n v="23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75000"/>
    <n v="37354.269999999997"/>
    <x v="0"/>
    <s v="US"/>
    <s v="USD"/>
    <n v="1463670162"/>
    <x v="257"/>
    <b v="1"/>
    <n v="560"/>
    <b v="1"/>
    <s v="film &amp; video/documentary"/>
    <n v="50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75000"/>
    <n v="57342"/>
    <x v="0"/>
    <s v="US"/>
    <s v="USD"/>
    <n v="1308359666"/>
    <x v="258"/>
    <b v="1"/>
    <n v="688"/>
    <b v="1"/>
    <s v="film &amp; video/documentary"/>
    <n v="76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75000"/>
    <n v="10640"/>
    <x v="0"/>
    <s v="US"/>
    <s v="USD"/>
    <n v="1279360740"/>
    <x v="260"/>
    <b v="1"/>
    <n v="88"/>
    <b v="1"/>
    <s v="film &amp; video/documentary"/>
    <n v="14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n v="75000"/>
    <n v="21480"/>
    <x v="0"/>
    <s v="US"/>
    <s v="USD"/>
    <n v="1339080900"/>
    <x v="261"/>
    <b v="1"/>
    <n v="220"/>
    <b v="1"/>
    <s v="film &amp; video/documentary"/>
    <n v="29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n v="75000"/>
    <n v="6000"/>
    <x v="0"/>
    <s v="US"/>
    <s v="USD"/>
    <n v="1298699828"/>
    <x v="262"/>
    <b v="1"/>
    <n v="145"/>
    <b v="1"/>
    <s v="film &amp; video/documentary"/>
    <n v="8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75000"/>
    <n v="29520.27"/>
    <x v="0"/>
    <s v="US"/>
    <s v="USD"/>
    <n v="1348786494"/>
    <x v="263"/>
    <b v="1"/>
    <n v="963"/>
    <b v="1"/>
    <s v="film &amp; video/documentary"/>
    <n v="39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75000"/>
    <n v="5910"/>
    <x v="0"/>
    <s v="US"/>
    <s v="USD"/>
    <n v="1336747995"/>
    <x v="264"/>
    <b v="1"/>
    <n v="91"/>
    <b v="1"/>
    <s v="film &amp; video/documentary"/>
    <n v="8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75000"/>
    <n v="5555"/>
    <x v="0"/>
    <s v="US"/>
    <s v="USD"/>
    <n v="1273522560"/>
    <x v="265"/>
    <b v="1"/>
    <n v="58"/>
    <b v="1"/>
    <s v="film &amp; video/documentary"/>
    <n v="7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75000"/>
    <n v="1455"/>
    <x v="0"/>
    <s v="US"/>
    <s v="USD"/>
    <n v="1271994660"/>
    <x v="266"/>
    <b v="1"/>
    <n v="36"/>
    <b v="1"/>
    <s v="film &amp; video/documentary"/>
    <n v="2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75000"/>
    <n v="12965.44"/>
    <x v="0"/>
    <s v="GB"/>
    <s v="GBP"/>
    <n v="1403693499"/>
    <x v="267"/>
    <b v="1"/>
    <n v="165"/>
    <b v="1"/>
    <s v="film &amp; video/documentary"/>
    <n v="17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75000"/>
    <n v="5570"/>
    <x v="0"/>
    <s v="US"/>
    <s v="USD"/>
    <n v="1320640778"/>
    <x v="268"/>
    <b v="1"/>
    <n v="111"/>
    <b v="1"/>
    <s v="film &amp; video/documentary"/>
    <n v="7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75000"/>
    <n v="147233.76999999999"/>
    <x v="0"/>
    <s v="AU"/>
    <s v="AUD"/>
    <n v="1487738622"/>
    <x v="269"/>
    <b v="1"/>
    <n v="1596"/>
    <b v="1"/>
    <s v="film &amp; video/documentary"/>
    <n v="196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75000"/>
    <n v="3510"/>
    <x v="0"/>
    <s v="US"/>
    <s v="USD"/>
    <n v="1306296000"/>
    <x v="270"/>
    <b v="1"/>
    <n v="61"/>
    <b v="1"/>
    <s v="film &amp; video/documentary"/>
    <n v="5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75000"/>
    <n v="31404"/>
    <x v="0"/>
    <s v="US"/>
    <s v="USD"/>
    <n v="1388649600"/>
    <x v="271"/>
    <b v="1"/>
    <n v="287"/>
    <b v="1"/>
    <s v="film &amp; video/documentary"/>
    <n v="42"/>
    <n v="109.42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75000"/>
    <n v="5323.01"/>
    <x v="0"/>
    <s v="US"/>
    <s v="USD"/>
    <n v="1272480540"/>
    <x v="272"/>
    <b v="1"/>
    <n v="65"/>
    <b v="1"/>
    <s v="film &amp; video/documentary"/>
    <n v="7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75000"/>
    <n v="5388.79"/>
    <x v="0"/>
    <s v="US"/>
    <s v="USD"/>
    <n v="1309694266"/>
    <x v="273"/>
    <b v="1"/>
    <n v="118"/>
    <b v="1"/>
    <s v="film &amp; video/documentary"/>
    <n v="7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75000"/>
    <n v="6240"/>
    <x v="0"/>
    <s v="US"/>
    <s v="USD"/>
    <n v="1333609140"/>
    <x v="274"/>
    <b v="1"/>
    <n v="113"/>
    <b v="1"/>
    <s v="film &amp; video/documentary"/>
    <n v="8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75000"/>
    <n v="21679"/>
    <x v="0"/>
    <s v="US"/>
    <s v="USD"/>
    <n v="1352511966"/>
    <x v="275"/>
    <b v="1"/>
    <n v="332"/>
    <b v="1"/>
    <s v="film &amp; video/documentary"/>
    <n v="29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75000"/>
    <n v="5904"/>
    <x v="0"/>
    <s v="US"/>
    <s v="USD"/>
    <n v="1335574674"/>
    <x v="276"/>
    <b v="1"/>
    <n v="62"/>
    <b v="1"/>
    <s v="film &amp; video/documentary"/>
    <n v="8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74997"/>
    <n v="71748"/>
    <x v="0"/>
    <s v="US"/>
    <s v="USD"/>
    <n v="1432416219"/>
    <x v="277"/>
    <b v="1"/>
    <n v="951"/>
    <b v="1"/>
    <s v="film &amp; video/documentary"/>
    <n v="96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71764"/>
    <n v="40594"/>
    <x v="0"/>
    <s v="US"/>
    <s v="USD"/>
    <n v="1350003539"/>
    <x v="278"/>
    <b v="1"/>
    <n v="415"/>
    <b v="1"/>
    <s v="film &amp; video/documentary"/>
    <n v="57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71500"/>
    <n v="26744.11"/>
    <x v="0"/>
    <s v="US"/>
    <s v="USD"/>
    <n v="1488160860"/>
    <x v="279"/>
    <b v="1"/>
    <n v="305"/>
    <b v="1"/>
    <s v="film &amp; video/documentary"/>
    <n v="37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0000"/>
    <n v="117108"/>
    <x v="0"/>
    <s v="US"/>
    <s v="USD"/>
    <n v="1401459035"/>
    <x v="280"/>
    <b v="1"/>
    <n v="2139"/>
    <b v="1"/>
    <s v="film &amp; video/documentary"/>
    <n v="167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70000"/>
    <n v="6632.32"/>
    <x v="0"/>
    <s v="US"/>
    <s v="USD"/>
    <n v="1249932360"/>
    <x v="281"/>
    <b v="1"/>
    <n v="79"/>
    <b v="1"/>
    <s v="film &amp; video/documentary"/>
    <n v="9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70000"/>
    <n v="45535"/>
    <x v="0"/>
    <s v="US"/>
    <s v="USD"/>
    <n v="1266876000"/>
    <x v="282"/>
    <b v="1"/>
    <n v="179"/>
    <b v="1"/>
    <s v="film &amp; video/documentary"/>
    <n v="65"/>
    <n v="254.39"/>
    <x v="0"/>
    <s v="documentary"/>
    <x v="282"/>
    <x v="282"/>
    <x v="7"/>
  </r>
  <r>
    <n v="283"/>
    <s v="SOLE SURVIVOR"/>
    <s v="What is the impact of survivorship on the human condition?"/>
    <n v="70000"/>
    <n v="20569.05"/>
    <x v="0"/>
    <s v="US"/>
    <s v="USD"/>
    <n v="1306904340"/>
    <x v="283"/>
    <b v="1"/>
    <n v="202"/>
    <b v="1"/>
    <s v="film &amp; video/documentary"/>
    <n v="29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70000"/>
    <n v="41850.46"/>
    <x v="0"/>
    <s v="US"/>
    <s v="USD"/>
    <n v="1327167780"/>
    <x v="284"/>
    <b v="1"/>
    <n v="760"/>
    <b v="1"/>
    <s v="film &amp; video/documentary"/>
    <n v="60"/>
    <n v="55.07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70000"/>
    <n v="32035.51"/>
    <x v="0"/>
    <s v="US"/>
    <s v="USD"/>
    <n v="1379614128"/>
    <x v="285"/>
    <b v="1"/>
    <n v="563"/>
    <b v="1"/>
    <s v="film &amp; video/documentary"/>
    <n v="46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70000"/>
    <n v="16373"/>
    <x v="0"/>
    <s v="US"/>
    <s v="USD"/>
    <n v="1364236524"/>
    <x v="286"/>
    <b v="1"/>
    <n v="135"/>
    <b v="1"/>
    <s v="film &amp; video/documentary"/>
    <n v="23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n v="70000"/>
    <n v="26445"/>
    <x v="0"/>
    <s v="US"/>
    <s v="USD"/>
    <n v="1351828800"/>
    <x v="287"/>
    <b v="1"/>
    <n v="290"/>
    <b v="1"/>
    <s v="film &amp; video/documentary"/>
    <n v="38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68000"/>
    <n v="51605.31"/>
    <x v="0"/>
    <s v="US"/>
    <s v="USD"/>
    <n v="1340683393"/>
    <x v="288"/>
    <b v="1"/>
    <n v="447"/>
    <b v="1"/>
    <s v="film &amp; video/documentary"/>
    <n v="76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68000"/>
    <n v="15723"/>
    <x v="0"/>
    <s v="GB"/>
    <s v="GBP"/>
    <n v="1383389834"/>
    <x v="289"/>
    <b v="1"/>
    <n v="232"/>
    <b v="1"/>
    <s v="film &amp; video/documentary"/>
    <n v="23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68000"/>
    <n v="4800.8"/>
    <x v="0"/>
    <s v="US"/>
    <s v="USD"/>
    <n v="1296633540"/>
    <x v="290"/>
    <b v="1"/>
    <n v="168"/>
    <b v="1"/>
    <s v="film &amp; video/documentary"/>
    <n v="7"/>
    <n v="28.58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65108"/>
    <n v="6001"/>
    <x v="0"/>
    <s v="US"/>
    <s v="USD"/>
    <n v="1367366460"/>
    <x v="291"/>
    <b v="1"/>
    <n v="128"/>
    <b v="1"/>
    <s v="film &amp; video/documentary"/>
    <n v="9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65000"/>
    <n v="76130.2"/>
    <x v="0"/>
    <s v="US"/>
    <s v="USD"/>
    <n v="1319860740"/>
    <x v="292"/>
    <b v="1"/>
    <n v="493"/>
    <b v="1"/>
    <s v="film &amp; video/documentary"/>
    <n v="117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65000"/>
    <n v="26360"/>
    <x v="0"/>
    <s v="US"/>
    <s v="USD"/>
    <n v="1398009714"/>
    <x v="293"/>
    <b v="1"/>
    <n v="131"/>
    <b v="1"/>
    <s v="film &amp; video/documentary"/>
    <n v="41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65000"/>
    <n v="5000"/>
    <x v="0"/>
    <s v="US"/>
    <s v="USD"/>
    <n v="1279555200"/>
    <x v="294"/>
    <b v="1"/>
    <n v="50"/>
    <b v="1"/>
    <s v="film &amp; video/documentary"/>
    <n v="8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65000"/>
    <n v="66554.559999999998"/>
    <x v="0"/>
    <s v="US"/>
    <s v="USD"/>
    <n v="1383264000"/>
    <x v="295"/>
    <b v="1"/>
    <n v="665"/>
    <b v="1"/>
    <s v="film &amp; video/documentary"/>
    <n v="102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65000"/>
    <n v="29681.55"/>
    <x v="0"/>
    <s v="US"/>
    <s v="USD"/>
    <n v="1347017083"/>
    <x v="296"/>
    <b v="1"/>
    <n v="129"/>
    <b v="1"/>
    <s v="film &amp; video/documentary"/>
    <n v="46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65000"/>
    <n v="20128"/>
    <x v="0"/>
    <s v="US"/>
    <s v="USD"/>
    <n v="1430452740"/>
    <x v="297"/>
    <b v="1"/>
    <n v="142"/>
    <b v="1"/>
    <s v="film &amp; video/documentary"/>
    <n v="3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65000"/>
    <n v="137254.84"/>
    <x v="0"/>
    <s v="US"/>
    <s v="USD"/>
    <n v="1399669200"/>
    <x v="298"/>
    <b v="1"/>
    <n v="2436"/>
    <b v="1"/>
    <s v="film &amp; video/documentary"/>
    <n v="211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65000"/>
    <n v="17895.25"/>
    <x v="0"/>
    <s v="US"/>
    <s v="USD"/>
    <n v="1289975060"/>
    <x v="299"/>
    <b v="1"/>
    <n v="244"/>
    <b v="1"/>
    <s v="film &amp; video/documentary"/>
    <n v="28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60000"/>
    <n v="25430.66"/>
    <x v="0"/>
    <s v="US"/>
    <s v="USD"/>
    <n v="1303686138"/>
    <x v="300"/>
    <b v="1"/>
    <n v="298"/>
    <b v="1"/>
    <s v="film &amp; video/documentary"/>
    <n v="42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60000"/>
    <n v="15435.55"/>
    <x v="0"/>
    <s v="US"/>
    <s v="USD"/>
    <n v="1363711335"/>
    <x v="301"/>
    <b v="1"/>
    <n v="251"/>
    <b v="1"/>
    <s v="film &amp; video/documentary"/>
    <n v="26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60000"/>
    <n v="10046"/>
    <x v="0"/>
    <s v="US"/>
    <s v="USD"/>
    <n v="1330115638"/>
    <x v="302"/>
    <b v="1"/>
    <n v="108"/>
    <b v="1"/>
    <s v="film &amp; video/documentary"/>
    <n v="17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60000"/>
    <n v="4124"/>
    <x v="0"/>
    <s v="US"/>
    <s v="USD"/>
    <n v="1338601346"/>
    <x v="303"/>
    <b v="1"/>
    <n v="82"/>
    <b v="1"/>
    <s v="film &amp; video/documentary"/>
    <n v="7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60000"/>
    <n v="7876"/>
    <x v="0"/>
    <s v="US"/>
    <s v="USD"/>
    <n v="1346464800"/>
    <x v="304"/>
    <b v="1"/>
    <n v="74"/>
    <b v="1"/>
    <s v="film &amp; video/documentary"/>
    <n v="13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n v="60000"/>
    <n v="9775"/>
    <x v="0"/>
    <s v="US"/>
    <s v="USD"/>
    <n v="1331392049"/>
    <x v="305"/>
    <b v="1"/>
    <n v="189"/>
    <b v="1"/>
    <s v="film &amp; video/documentary"/>
    <n v="16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60000"/>
    <n v="2929"/>
    <x v="0"/>
    <s v="US"/>
    <s v="USD"/>
    <n v="1363806333"/>
    <x v="306"/>
    <b v="1"/>
    <n v="80"/>
    <b v="1"/>
    <s v="film &amp; video/documentary"/>
    <n v="5"/>
    <n v="36.61"/>
    <x v="0"/>
    <s v="documentary"/>
    <x v="306"/>
    <x v="306"/>
    <x v="4"/>
  </r>
  <r>
    <n v="307"/>
    <s v="Grammar Revolution"/>
    <s v="Why is grammar important?"/>
    <n v="60000"/>
    <n v="24490"/>
    <x v="0"/>
    <s v="US"/>
    <s v="USD"/>
    <n v="1360276801"/>
    <x v="307"/>
    <b v="1"/>
    <n v="576"/>
    <b v="1"/>
    <s v="film &amp; video/documentary"/>
    <n v="41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60000"/>
    <n v="12668"/>
    <x v="0"/>
    <s v="US"/>
    <s v="USD"/>
    <n v="1299775210"/>
    <x v="308"/>
    <b v="1"/>
    <n v="202"/>
    <b v="1"/>
    <s v="film &amp; video/documentary"/>
    <n v="21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60000"/>
    <n v="21410"/>
    <x v="0"/>
    <s v="US"/>
    <s v="USD"/>
    <n v="1346695334"/>
    <x v="309"/>
    <b v="1"/>
    <n v="238"/>
    <b v="1"/>
    <s v="film &amp; video/documentary"/>
    <n v="36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60000"/>
    <n v="1041.29"/>
    <x v="0"/>
    <s v="US"/>
    <s v="USD"/>
    <n v="1319076000"/>
    <x v="310"/>
    <b v="1"/>
    <n v="36"/>
    <b v="1"/>
    <s v="film &amp; video/documentary"/>
    <n v="2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60000"/>
    <n v="20820.330000000002"/>
    <x v="0"/>
    <s v="US"/>
    <s v="USD"/>
    <n v="1325404740"/>
    <x v="311"/>
    <b v="1"/>
    <n v="150"/>
    <b v="1"/>
    <s v="film &amp; video/documentary"/>
    <n v="35"/>
    <n v="138.80000000000001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60000"/>
    <n v="8950"/>
    <x v="0"/>
    <s v="US"/>
    <s v="USD"/>
    <n v="1365973432"/>
    <x v="312"/>
    <b v="1"/>
    <n v="146"/>
    <b v="1"/>
    <s v="film &amp; video/documentary"/>
    <n v="15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60000"/>
    <n v="17805"/>
    <x v="0"/>
    <s v="US"/>
    <s v="USD"/>
    <n v="1281542340"/>
    <x v="313"/>
    <b v="1"/>
    <n v="222"/>
    <b v="1"/>
    <s v="film &amp; video/documentary"/>
    <n v="30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60000"/>
    <n v="3851.5"/>
    <x v="0"/>
    <s v="US"/>
    <s v="USD"/>
    <n v="1362167988"/>
    <x v="314"/>
    <b v="1"/>
    <n v="120"/>
    <b v="1"/>
    <s v="film &amp; video/documentary"/>
    <n v="6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60000"/>
    <n v="25312"/>
    <x v="0"/>
    <s v="US"/>
    <s v="USD"/>
    <n v="1345660334"/>
    <x v="315"/>
    <b v="1"/>
    <n v="126"/>
    <b v="1"/>
    <s v="film &amp; video/documentary"/>
    <n v="42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60000"/>
    <n v="17066"/>
    <x v="0"/>
    <s v="CA"/>
    <s v="CAD"/>
    <n v="1418273940"/>
    <x v="316"/>
    <b v="1"/>
    <n v="158"/>
    <b v="1"/>
    <s v="film &amp; video/documentary"/>
    <n v="28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60000"/>
    <n v="30241"/>
    <x v="0"/>
    <s v="US"/>
    <s v="USD"/>
    <n v="1386778483"/>
    <x v="317"/>
    <b v="1"/>
    <n v="316"/>
    <b v="1"/>
    <s v="film &amp; video/documentary"/>
    <n v="50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60000"/>
    <n v="14166"/>
    <x v="0"/>
    <s v="US"/>
    <s v="USD"/>
    <n v="1364342151"/>
    <x v="318"/>
    <b v="1"/>
    <n v="284"/>
    <b v="1"/>
    <s v="film &amp; video/documentary"/>
    <n v="24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60000"/>
    <n v="5634"/>
    <x v="0"/>
    <s v="US"/>
    <s v="USD"/>
    <n v="1265097540"/>
    <x v="319"/>
    <b v="1"/>
    <n v="51"/>
    <b v="1"/>
    <s v="film &amp; video/documentary"/>
    <n v="9"/>
    <n v="110.47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60000"/>
    <n v="21316"/>
    <x v="0"/>
    <s v="GB"/>
    <s v="GBP"/>
    <n v="1450825200"/>
    <x v="320"/>
    <b v="1"/>
    <n v="158"/>
    <b v="1"/>
    <s v="film &amp; video/documentary"/>
    <n v="36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60000"/>
    <n v="35932"/>
    <x v="0"/>
    <s v="DE"/>
    <s v="EUR"/>
    <n v="1478605386"/>
    <x v="321"/>
    <b v="1"/>
    <n v="337"/>
    <b v="1"/>
    <s v="film &amp; video/documentary"/>
    <n v="60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60000"/>
    <n v="26978"/>
    <x v="0"/>
    <s v="US"/>
    <s v="USD"/>
    <n v="1463146848"/>
    <x v="322"/>
    <b v="1"/>
    <n v="186"/>
    <b v="1"/>
    <s v="film &amp; video/documentary"/>
    <n v="45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8425"/>
    <n v="6646"/>
    <x v="0"/>
    <s v="US"/>
    <s v="USD"/>
    <n v="1482307140"/>
    <x v="323"/>
    <b v="1"/>
    <n v="58"/>
    <b v="1"/>
    <s v="film &amp; video/documentary"/>
    <n v="11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57000"/>
    <n v="8636"/>
    <x v="0"/>
    <s v="US"/>
    <s v="USD"/>
    <n v="1438441308"/>
    <x v="324"/>
    <b v="1"/>
    <n v="82"/>
    <b v="1"/>
    <s v="film &amp; video/documentary"/>
    <n v="15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6000"/>
    <n v="52198"/>
    <x v="0"/>
    <s v="US"/>
    <s v="USD"/>
    <n v="1482208233"/>
    <x v="325"/>
    <b v="1"/>
    <n v="736"/>
    <b v="1"/>
    <s v="film &amp; video/documentary"/>
    <n v="93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55650"/>
    <n v="169394.6"/>
    <x v="0"/>
    <s v="US"/>
    <s v="USD"/>
    <n v="1489532220"/>
    <x v="326"/>
    <b v="1"/>
    <n v="1151"/>
    <b v="1"/>
    <s v="film &amp; video/documentary"/>
    <n v="304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55000"/>
    <n v="5456"/>
    <x v="0"/>
    <s v="US"/>
    <s v="USD"/>
    <n v="1427011200"/>
    <x v="327"/>
    <b v="1"/>
    <n v="34"/>
    <b v="1"/>
    <s v="film &amp; video/documentary"/>
    <n v="10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55000"/>
    <n v="77710.8"/>
    <x v="0"/>
    <s v="US"/>
    <s v="USD"/>
    <n v="1446350400"/>
    <x v="328"/>
    <b v="1"/>
    <n v="498"/>
    <b v="1"/>
    <s v="film &amp; video/documentary"/>
    <n v="141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55000"/>
    <n v="10550"/>
    <x v="0"/>
    <s v="US"/>
    <s v="USD"/>
    <n v="1446868800"/>
    <x v="329"/>
    <b v="1"/>
    <n v="167"/>
    <b v="1"/>
    <s v="film &amp; video/documentary"/>
    <n v="19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55000"/>
    <n v="35640"/>
    <x v="0"/>
    <s v="US"/>
    <s v="USD"/>
    <n v="1368763140"/>
    <x v="330"/>
    <b v="1"/>
    <n v="340"/>
    <b v="1"/>
    <s v="film &amp; video/documentary"/>
    <n v="65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55000"/>
    <n v="42642"/>
    <x v="0"/>
    <s v="US"/>
    <s v="USD"/>
    <n v="1466171834"/>
    <x v="331"/>
    <b v="1"/>
    <n v="438"/>
    <b v="1"/>
    <s v="film &amp; video/documentary"/>
    <n v="78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55000"/>
    <n v="113015"/>
    <x v="0"/>
    <s v="US"/>
    <s v="USD"/>
    <n v="1446019200"/>
    <x v="332"/>
    <b v="1"/>
    <n v="555"/>
    <b v="1"/>
    <s v="film &amp; video/documentary"/>
    <n v="205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55000"/>
    <n v="50091"/>
    <x v="0"/>
    <s v="US"/>
    <s v="USD"/>
    <n v="1460038591"/>
    <x v="333"/>
    <b v="1"/>
    <n v="266"/>
    <b v="1"/>
    <s v="film &amp; video/documentary"/>
    <n v="91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55000"/>
    <n v="10119"/>
    <x v="0"/>
    <s v="US"/>
    <s v="USD"/>
    <n v="1431716400"/>
    <x v="334"/>
    <b v="1"/>
    <n v="69"/>
    <b v="1"/>
    <s v="film &amp; video/documentary"/>
    <n v="18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54000"/>
    <n v="8735"/>
    <x v="0"/>
    <s v="US"/>
    <s v="USD"/>
    <n v="1431122400"/>
    <x v="335"/>
    <b v="1"/>
    <n v="80"/>
    <b v="1"/>
    <s v="film &amp; video/documentary"/>
    <n v="16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54000"/>
    <n v="29209.78"/>
    <x v="0"/>
    <s v="US"/>
    <s v="USD"/>
    <n v="1447427918"/>
    <x v="336"/>
    <b v="1"/>
    <n v="493"/>
    <b v="1"/>
    <s v="film &amp; video/documentary"/>
    <n v="54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52000"/>
    <n v="3035.05"/>
    <x v="0"/>
    <s v="US"/>
    <s v="USD"/>
    <n v="1426298708"/>
    <x v="337"/>
    <b v="1"/>
    <n v="31"/>
    <b v="1"/>
    <s v="film &amp; video/documentary"/>
    <n v="6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51000"/>
    <n v="16520.04"/>
    <x v="0"/>
    <s v="US"/>
    <s v="USD"/>
    <n v="1472864400"/>
    <x v="338"/>
    <b v="1"/>
    <n v="236"/>
    <b v="1"/>
    <s v="film &amp; video/documentary"/>
    <n v="32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50000"/>
    <n v="6485"/>
    <x v="0"/>
    <s v="US"/>
    <s v="USD"/>
    <n v="1430331268"/>
    <x v="339"/>
    <b v="1"/>
    <n v="89"/>
    <b v="1"/>
    <s v="film &amp; video/documentary"/>
    <n v="13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50000"/>
    <n v="43758"/>
    <x v="0"/>
    <s v="US"/>
    <s v="USD"/>
    <n v="1489006800"/>
    <x v="340"/>
    <b v="1"/>
    <n v="299"/>
    <b v="1"/>
    <s v="film &amp; video/documentary"/>
    <n v="88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50000"/>
    <n v="3735"/>
    <x v="0"/>
    <s v="US"/>
    <s v="USD"/>
    <n v="1412135940"/>
    <x v="341"/>
    <b v="1"/>
    <n v="55"/>
    <b v="1"/>
    <s v="film &amp; video/documentary"/>
    <n v="7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n v="50000"/>
    <n v="55201.52"/>
    <x v="0"/>
    <s v="US"/>
    <s v="USD"/>
    <n v="1461955465"/>
    <x v="342"/>
    <b v="1"/>
    <n v="325"/>
    <b v="1"/>
    <s v="film &amp; video/documentary"/>
    <n v="110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50000"/>
    <n v="30608.59"/>
    <x v="0"/>
    <s v="US"/>
    <s v="USD"/>
    <n v="1415934000"/>
    <x v="343"/>
    <b v="1"/>
    <n v="524"/>
    <b v="1"/>
    <s v="film &amp; video/documentary"/>
    <n v="61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50000"/>
    <n v="34198"/>
    <x v="0"/>
    <s v="US"/>
    <s v="USD"/>
    <n v="1433125200"/>
    <x v="344"/>
    <b v="1"/>
    <n v="285"/>
    <b v="1"/>
    <s v="film &amp; video/documentary"/>
    <n v="68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50000"/>
    <n v="17875"/>
    <x v="0"/>
    <s v="US"/>
    <s v="USD"/>
    <n v="1432161590"/>
    <x v="345"/>
    <b v="1"/>
    <n v="179"/>
    <b v="1"/>
    <s v="film &amp; video/documentary"/>
    <n v="36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50000"/>
    <n v="17028.88"/>
    <x v="0"/>
    <s v="US"/>
    <s v="USD"/>
    <n v="1444824021"/>
    <x v="346"/>
    <b v="1"/>
    <n v="188"/>
    <b v="1"/>
    <s v="film &amp; video/documentary"/>
    <n v="34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50000"/>
    <n v="44636.2"/>
    <x v="0"/>
    <s v="US"/>
    <s v="USD"/>
    <n v="1447505609"/>
    <x v="347"/>
    <b v="1"/>
    <n v="379"/>
    <b v="1"/>
    <s v="film &amp; video/documentary"/>
    <n v="89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50000"/>
    <n v="10300"/>
    <x v="0"/>
    <s v="US"/>
    <s v="USD"/>
    <n v="1440165916"/>
    <x v="348"/>
    <b v="1"/>
    <n v="119"/>
    <b v="1"/>
    <s v="film &amp; video/documentary"/>
    <n v="21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50000"/>
    <n v="12007.18"/>
    <x v="0"/>
    <s v="US"/>
    <s v="USD"/>
    <n v="1487937508"/>
    <x v="349"/>
    <b v="1"/>
    <n v="167"/>
    <b v="1"/>
    <s v="film &amp; video/documentary"/>
    <n v="24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50000"/>
    <n v="28690"/>
    <x v="0"/>
    <s v="US"/>
    <s v="USD"/>
    <n v="1473566340"/>
    <x v="350"/>
    <b v="1"/>
    <n v="221"/>
    <b v="1"/>
    <s v="film &amp; video/documentary"/>
    <n v="57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50000"/>
    <n v="43296"/>
    <x v="0"/>
    <s v="ES"/>
    <s v="EUR"/>
    <n v="1460066954"/>
    <x v="351"/>
    <b v="1"/>
    <n v="964"/>
    <b v="1"/>
    <s v="film &amp; video/documentary"/>
    <n v="8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50000"/>
    <n v="11656"/>
    <x v="0"/>
    <s v="US"/>
    <s v="USD"/>
    <n v="1412740868"/>
    <x v="352"/>
    <b v="1"/>
    <n v="286"/>
    <b v="1"/>
    <s v="film &amp; video/documentary"/>
    <n v="23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0000"/>
    <n v="63460.18"/>
    <x v="0"/>
    <s v="US"/>
    <s v="USD"/>
    <n v="1447963219"/>
    <x v="353"/>
    <b v="1"/>
    <n v="613"/>
    <b v="1"/>
    <s v="film &amp; video/documentary"/>
    <n v="127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50000"/>
    <n v="3638"/>
    <x v="0"/>
    <s v="US"/>
    <s v="USD"/>
    <n v="1460141521"/>
    <x v="354"/>
    <b v="1"/>
    <n v="29"/>
    <b v="1"/>
    <s v="film &amp; video/documentary"/>
    <n v="7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n v="50000"/>
    <n v="40690"/>
    <x v="0"/>
    <s v="US"/>
    <s v="USD"/>
    <n v="1417420994"/>
    <x v="355"/>
    <b v="1"/>
    <n v="165"/>
    <b v="1"/>
    <s v="film &amp; video/documentary"/>
    <n v="81"/>
    <n v="246.61"/>
    <x v="0"/>
    <s v="documentary"/>
    <x v="355"/>
    <x v="355"/>
    <x v="3"/>
  </r>
  <r>
    <n v="356"/>
    <s v="43 and 80"/>
    <s v="A documentary about halibut conservation and how it impacts communities of Southeast Alaska."/>
    <n v="50000"/>
    <n v="7701.93"/>
    <x v="0"/>
    <s v="US"/>
    <s v="USD"/>
    <n v="1458152193"/>
    <x v="356"/>
    <b v="1"/>
    <n v="97"/>
    <b v="1"/>
    <s v="film &amp; video/documentary"/>
    <n v="15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50000"/>
    <n v="26100"/>
    <x v="0"/>
    <s v="US"/>
    <s v="USD"/>
    <n v="1429852797"/>
    <x v="357"/>
    <b v="1"/>
    <n v="303"/>
    <b v="1"/>
    <s v="film &amp; video/documentary"/>
    <n v="52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50000"/>
    <n v="25375"/>
    <x v="0"/>
    <s v="US"/>
    <s v="USD"/>
    <n v="1415941920"/>
    <x v="359"/>
    <b v="1"/>
    <n v="302"/>
    <b v="1"/>
    <s v="film &amp; video/documentary"/>
    <n v="51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50000"/>
    <n v="12165"/>
    <x v="0"/>
    <s v="US"/>
    <s v="USD"/>
    <n v="1437621060"/>
    <x v="360"/>
    <b v="0"/>
    <n v="87"/>
    <b v="1"/>
    <s v="film &amp; video/documentary"/>
    <n v="24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50000"/>
    <n v="38876.949999999997"/>
    <x v="0"/>
    <s v="US"/>
    <s v="USD"/>
    <n v="1416704506"/>
    <x v="361"/>
    <b v="0"/>
    <n v="354"/>
    <b v="1"/>
    <s v="film &amp; video/documentary"/>
    <n v="78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50000"/>
    <n v="12000"/>
    <x v="0"/>
    <s v="US"/>
    <s v="USD"/>
    <n v="1407456000"/>
    <x v="362"/>
    <b v="0"/>
    <n v="86"/>
    <b v="1"/>
    <s v="film &amp; video/documentary"/>
    <n v="2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0000"/>
    <n v="9044"/>
    <x v="0"/>
    <s v="US"/>
    <s v="USD"/>
    <n v="1272828120"/>
    <x v="363"/>
    <b v="0"/>
    <n v="26"/>
    <b v="1"/>
    <s v="film &amp; video/documentary"/>
    <n v="18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50000"/>
    <n v="7711.3"/>
    <x v="0"/>
    <s v="US"/>
    <s v="USD"/>
    <n v="1403323140"/>
    <x v="364"/>
    <b v="0"/>
    <n v="113"/>
    <b v="1"/>
    <s v="film &amp; video/documentary"/>
    <n v="15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50000"/>
    <n v="15596"/>
    <x v="0"/>
    <s v="GB"/>
    <s v="GBP"/>
    <n v="1393597999"/>
    <x v="365"/>
    <b v="0"/>
    <n v="65"/>
    <b v="1"/>
    <s v="film &amp; video/documentary"/>
    <n v="31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50000"/>
    <n v="38500"/>
    <x v="0"/>
    <s v="US"/>
    <s v="USD"/>
    <n v="1337540518"/>
    <x v="366"/>
    <b v="0"/>
    <n v="134"/>
    <b v="1"/>
    <s v="film &amp; video/documentary"/>
    <n v="77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50000"/>
    <n v="10335.01"/>
    <x v="0"/>
    <s v="US"/>
    <s v="USD"/>
    <n v="1367384340"/>
    <x v="367"/>
    <b v="0"/>
    <n v="119"/>
    <b v="1"/>
    <s v="film &amp; video/documentary"/>
    <n v="21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50000"/>
    <n v="13014"/>
    <x v="0"/>
    <s v="US"/>
    <s v="USD"/>
    <n v="1426426322"/>
    <x v="368"/>
    <b v="0"/>
    <n v="159"/>
    <b v="1"/>
    <s v="film &amp; video/documentary"/>
    <n v="26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50000"/>
    <n v="7160.12"/>
    <x v="0"/>
    <s v="US"/>
    <s v="USD"/>
    <n v="1326633269"/>
    <x v="369"/>
    <b v="0"/>
    <n v="167"/>
    <b v="1"/>
    <s v="film &amp; video/documentary"/>
    <n v="14"/>
    <n v="42.87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50000"/>
    <n v="30505"/>
    <x v="0"/>
    <s v="US"/>
    <s v="USD"/>
    <n v="1483729500"/>
    <x v="370"/>
    <b v="0"/>
    <n v="43"/>
    <b v="1"/>
    <s v="film &amp; video/documentary"/>
    <n v="61"/>
    <n v="709.42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n v="50000"/>
    <n v="171253"/>
    <x v="0"/>
    <s v="US"/>
    <s v="USD"/>
    <n v="1359743139"/>
    <x v="371"/>
    <b v="0"/>
    <n v="1062"/>
    <b v="1"/>
    <s v="film &amp; video/documentary"/>
    <n v="343"/>
    <n v="161.26"/>
    <x v="0"/>
    <s v="documentary"/>
    <x v="371"/>
    <x v="371"/>
    <x v="5"/>
  </r>
  <r>
    <n v="372"/>
    <s v="Wild Equus"/>
    <s v="A short documentary exploring the uses of 'Natural Horsemanship' across Europe"/>
    <n v="50000"/>
    <n v="376"/>
    <x v="0"/>
    <s v="GB"/>
    <s v="GBP"/>
    <n v="1459872000"/>
    <x v="372"/>
    <b v="0"/>
    <n v="9"/>
    <b v="1"/>
    <s v="film &amp; video/documentary"/>
    <n v="1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50000"/>
    <n v="8000"/>
    <x v="0"/>
    <s v="US"/>
    <s v="USD"/>
    <n v="1342648398"/>
    <x v="373"/>
    <b v="0"/>
    <n v="89"/>
    <b v="1"/>
    <s v="film &amp; video/documentary"/>
    <n v="16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50000"/>
    <n v="7839"/>
    <x v="0"/>
    <s v="US"/>
    <s v="USD"/>
    <n v="1316208031"/>
    <x v="374"/>
    <b v="0"/>
    <n v="174"/>
    <b v="1"/>
    <s v="film &amp; video/documentary"/>
    <n v="16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00"/>
    <n v="600"/>
    <x v="0"/>
    <s v="US"/>
    <s v="USD"/>
    <n v="1393694280"/>
    <x v="375"/>
    <b v="0"/>
    <n v="14"/>
    <b v="1"/>
    <s v="film &amp; video/documentary"/>
    <n v="1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50000"/>
    <n v="2596"/>
    <x v="0"/>
    <s v="GB"/>
    <s v="GBP"/>
    <n v="1472122316"/>
    <x v="376"/>
    <b v="0"/>
    <n v="48"/>
    <b v="1"/>
    <s v="film &amp; video/documentary"/>
    <n v="5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50000"/>
    <n v="13728"/>
    <x v="0"/>
    <s v="US"/>
    <s v="USD"/>
    <n v="1447484460"/>
    <x v="377"/>
    <b v="0"/>
    <n v="133"/>
    <b v="1"/>
    <s v="film &amp; video/documentary"/>
    <n v="27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50000"/>
    <n v="3353"/>
    <x v="0"/>
    <s v="CA"/>
    <s v="CAD"/>
    <n v="1453765920"/>
    <x v="378"/>
    <b v="0"/>
    <n v="83"/>
    <b v="1"/>
    <s v="film &amp; video/documentary"/>
    <n v="7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50000"/>
    <n v="17412"/>
    <x v="0"/>
    <s v="US"/>
    <s v="USD"/>
    <n v="1336062672"/>
    <x v="379"/>
    <b v="0"/>
    <n v="149"/>
    <b v="1"/>
    <s v="film &amp; video/documentary"/>
    <n v="35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50000"/>
    <n v="5660"/>
    <x v="0"/>
    <s v="US"/>
    <s v="USD"/>
    <n v="1453569392"/>
    <x v="380"/>
    <b v="0"/>
    <n v="49"/>
    <b v="1"/>
    <s v="film &amp; video/documentary"/>
    <n v="11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50000"/>
    <n v="26182.5"/>
    <x v="0"/>
    <s v="US"/>
    <s v="USD"/>
    <n v="1343624400"/>
    <x v="381"/>
    <b v="0"/>
    <n v="251"/>
    <b v="1"/>
    <s v="film &amp; video/documentary"/>
    <n v="52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50000"/>
    <n v="1535"/>
    <x v="0"/>
    <s v="US"/>
    <s v="USD"/>
    <n v="1346950900"/>
    <x v="382"/>
    <b v="0"/>
    <n v="22"/>
    <b v="1"/>
    <s v="film &amp; video/documentary"/>
    <n v="3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50000"/>
    <n v="2065"/>
    <x v="0"/>
    <s v="US"/>
    <s v="USD"/>
    <n v="1400467759"/>
    <x v="383"/>
    <b v="0"/>
    <n v="48"/>
    <b v="1"/>
    <s v="film &amp; video/documentary"/>
    <n v="4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50000"/>
    <n v="22421"/>
    <x v="0"/>
    <s v="US"/>
    <s v="USD"/>
    <n v="1420569947"/>
    <x v="384"/>
    <b v="0"/>
    <n v="383"/>
    <b v="1"/>
    <s v="film &amp; video/documentary"/>
    <n v="45"/>
    <n v="58.54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50000"/>
    <n v="26495.5"/>
    <x v="0"/>
    <s v="US"/>
    <s v="USD"/>
    <n v="1416582101"/>
    <x v="385"/>
    <b v="0"/>
    <n v="237"/>
    <b v="1"/>
    <s v="film &amp; video/documentary"/>
    <n v="53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50000"/>
    <n v="601"/>
    <x v="0"/>
    <s v="US"/>
    <s v="USD"/>
    <n v="1439246991"/>
    <x v="386"/>
    <b v="0"/>
    <n v="13"/>
    <b v="1"/>
    <s v="film &amp; video/documentary"/>
    <n v="1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50000"/>
    <n v="81316"/>
    <x v="0"/>
    <s v="US"/>
    <s v="USD"/>
    <n v="1439618400"/>
    <x v="387"/>
    <b v="0"/>
    <n v="562"/>
    <b v="1"/>
    <s v="film &amp; video/documentary"/>
    <n v="163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0"/>
    <n v="6308"/>
    <x v="0"/>
    <s v="US"/>
    <s v="USD"/>
    <n v="1469670580"/>
    <x v="388"/>
    <b v="0"/>
    <n v="71"/>
    <b v="1"/>
    <s v="film &amp; video/documentary"/>
    <n v="13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50000"/>
    <n v="123444.12"/>
    <x v="0"/>
    <s v="US"/>
    <s v="USD"/>
    <n v="1394233140"/>
    <x v="389"/>
    <b v="0"/>
    <n v="1510"/>
    <b v="1"/>
    <s v="film &amp; video/documentary"/>
    <n v="247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50000"/>
    <n v="1000"/>
    <x v="0"/>
    <s v="US"/>
    <s v="USD"/>
    <n v="1431046372"/>
    <x v="390"/>
    <b v="0"/>
    <n v="14"/>
    <b v="1"/>
    <s v="film &amp; video/documentary"/>
    <n v="2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50000"/>
    <n v="20122"/>
    <x v="0"/>
    <s v="US"/>
    <s v="USD"/>
    <n v="1324169940"/>
    <x v="391"/>
    <b v="0"/>
    <n v="193"/>
    <b v="1"/>
    <s v="film &amp; video/documentary"/>
    <n v="40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50000"/>
    <n v="18667"/>
    <x v="0"/>
    <s v="US"/>
    <s v="USD"/>
    <n v="1315450800"/>
    <x v="392"/>
    <b v="0"/>
    <n v="206"/>
    <b v="1"/>
    <s v="film &amp; video/documentary"/>
    <n v="37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50000"/>
    <n v="5259"/>
    <x v="0"/>
    <s v="ES"/>
    <s v="EUR"/>
    <n v="1460918282"/>
    <x v="394"/>
    <b v="0"/>
    <n v="50"/>
    <b v="1"/>
    <s v="film &amp; video/documentary"/>
    <n v="11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50000"/>
    <n v="10804.45"/>
    <x v="0"/>
    <s v="US"/>
    <s v="USD"/>
    <n v="1335562320"/>
    <x v="395"/>
    <b v="0"/>
    <n v="184"/>
    <b v="1"/>
    <s v="film &amp; video/documentary"/>
    <n v="22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50000"/>
    <n v="16000"/>
    <x v="0"/>
    <s v="US"/>
    <s v="USD"/>
    <n v="1341668006"/>
    <x v="396"/>
    <b v="0"/>
    <n v="196"/>
    <b v="1"/>
    <s v="film &amp; video/documentary"/>
    <n v="32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50000"/>
    <n v="12929.35"/>
    <x v="0"/>
    <s v="US"/>
    <s v="USD"/>
    <n v="1283312640"/>
    <x v="397"/>
    <b v="0"/>
    <n v="229"/>
    <b v="1"/>
    <s v="film &amp; video/documentary"/>
    <n v="26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50000"/>
    <n v="9387"/>
    <x v="0"/>
    <s v="US"/>
    <s v="USD"/>
    <n v="1430334126"/>
    <x v="398"/>
    <b v="0"/>
    <n v="67"/>
    <b v="1"/>
    <s v="film &amp; video/documentary"/>
    <n v="19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50000"/>
    <n v="21361"/>
    <x v="0"/>
    <s v="GB"/>
    <s v="GBP"/>
    <n v="1481716800"/>
    <x v="399"/>
    <b v="0"/>
    <n v="95"/>
    <b v="1"/>
    <s v="film &amp; video/documentary"/>
    <n v="43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50000"/>
    <n v="11230.25"/>
    <x v="0"/>
    <s v="US"/>
    <s v="USD"/>
    <n v="1400297400"/>
    <x v="400"/>
    <b v="0"/>
    <n v="62"/>
    <b v="1"/>
    <s v="film &amp; video/documentary"/>
    <n v="22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50000"/>
    <n v="2833"/>
    <x v="0"/>
    <s v="US"/>
    <s v="USD"/>
    <n v="1446731817"/>
    <x v="402"/>
    <b v="0"/>
    <n v="43"/>
    <b v="1"/>
    <s v="film &amp; video/documentary"/>
    <n v="6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0"/>
    <n v="5263"/>
    <x v="0"/>
    <s v="US"/>
    <s v="USD"/>
    <n v="1312960080"/>
    <x v="403"/>
    <b v="0"/>
    <n v="70"/>
    <b v="1"/>
    <s v="film &amp; video/documentary"/>
    <n v="11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50000"/>
    <n v="36082"/>
    <x v="0"/>
    <s v="US"/>
    <s v="USD"/>
    <n v="1391641440"/>
    <x v="404"/>
    <b v="0"/>
    <n v="271"/>
    <b v="1"/>
    <s v="film &amp; video/documentary"/>
    <n v="72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n v="50000"/>
    <n v="3036"/>
    <x v="0"/>
    <s v="US"/>
    <s v="USD"/>
    <n v="1394071339"/>
    <x v="405"/>
    <b v="0"/>
    <n v="55"/>
    <b v="1"/>
    <s v="film &amp; video/documentary"/>
    <n v="6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50000"/>
    <n v="3015.73"/>
    <x v="0"/>
    <s v="US"/>
    <s v="USD"/>
    <n v="1304920740"/>
    <x v="406"/>
    <b v="0"/>
    <n v="35"/>
    <b v="1"/>
    <s v="film &amp; video/documentary"/>
    <n v="6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50000"/>
    <n v="2031"/>
    <x v="0"/>
    <s v="US"/>
    <s v="USD"/>
    <n v="1321739650"/>
    <x v="407"/>
    <b v="0"/>
    <n v="22"/>
    <b v="1"/>
    <s v="film &amp; video/documentary"/>
    <n v="4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50000"/>
    <n v="6086.26"/>
    <x v="0"/>
    <s v="US"/>
    <s v="USD"/>
    <n v="1383676790"/>
    <x v="408"/>
    <b v="0"/>
    <n v="38"/>
    <b v="1"/>
    <s v="film &amp; video/documentary"/>
    <n v="12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00"/>
    <n v="684"/>
    <x v="0"/>
    <s v="GB"/>
    <s v="GBP"/>
    <n v="1469220144"/>
    <x v="409"/>
    <b v="0"/>
    <n v="15"/>
    <b v="1"/>
    <s v="film &amp; video/documentary"/>
    <n v="1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50000"/>
    <n v="1283"/>
    <x v="0"/>
    <s v="CA"/>
    <s v="CAD"/>
    <n v="1434670397"/>
    <x v="410"/>
    <b v="0"/>
    <n v="7"/>
    <b v="1"/>
    <s v="film &amp; video/documentary"/>
    <n v="3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50000"/>
    <n v="30315"/>
    <x v="0"/>
    <s v="US"/>
    <s v="USD"/>
    <n v="1387688400"/>
    <x v="411"/>
    <b v="0"/>
    <n v="241"/>
    <b v="1"/>
    <s v="film &amp; video/documentary"/>
    <n v="61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50000"/>
    <n v="3171"/>
    <x v="0"/>
    <s v="US"/>
    <s v="USD"/>
    <n v="1343238578"/>
    <x v="412"/>
    <b v="0"/>
    <n v="55"/>
    <b v="1"/>
    <s v="film &amp; video/documentary"/>
    <n v="6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50000"/>
    <n v="13451"/>
    <x v="0"/>
    <s v="US"/>
    <s v="USD"/>
    <n v="1342731811"/>
    <x v="413"/>
    <b v="0"/>
    <n v="171"/>
    <b v="1"/>
    <s v="film &amp; video/documentary"/>
    <n v="27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50000"/>
    <n v="19028"/>
    <x v="0"/>
    <s v="US"/>
    <s v="USD"/>
    <n v="1381541465"/>
    <x v="414"/>
    <b v="0"/>
    <n v="208"/>
    <b v="1"/>
    <s v="film &amp; video/documentary"/>
    <n v="38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50000"/>
    <n v="1430.06"/>
    <x v="0"/>
    <s v="CA"/>
    <s v="CAD"/>
    <n v="1413547200"/>
    <x v="415"/>
    <b v="0"/>
    <n v="21"/>
    <b v="1"/>
    <s v="film &amp; video/documentary"/>
    <n v="3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50000"/>
    <n v="1202.17"/>
    <x v="0"/>
    <s v="US"/>
    <s v="USD"/>
    <n v="1391851831"/>
    <x v="416"/>
    <b v="0"/>
    <n v="25"/>
    <b v="1"/>
    <s v="film &amp; video/documentary"/>
    <n v="2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50000"/>
    <n v="10526"/>
    <x v="0"/>
    <s v="US"/>
    <s v="USD"/>
    <n v="1365395580"/>
    <x v="417"/>
    <b v="0"/>
    <n v="52"/>
    <b v="1"/>
    <s v="film &amp; video/documentary"/>
    <n v="21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50000"/>
    <n v="22542"/>
    <x v="0"/>
    <s v="US"/>
    <s v="USD"/>
    <n v="1437633997"/>
    <x v="418"/>
    <b v="0"/>
    <n v="104"/>
    <b v="1"/>
    <s v="film &amp; video/documentary"/>
    <n v="45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50000"/>
    <n v="8035"/>
    <x v="0"/>
    <s v="US"/>
    <s v="USD"/>
    <n v="1372536787"/>
    <x v="419"/>
    <b v="0"/>
    <n v="73"/>
    <b v="1"/>
    <s v="film &amp; video/documentary"/>
    <n v="16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500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50000"/>
    <n v="301"/>
    <x v="2"/>
    <s v="US"/>
    <s v="USD"/>
    <n v="1440157656"/>
    <x v="421"/>
    <b v="0"/>
    <n v="6"/>
    <b v="0"/>
    <s v="film &amp; video/animation"/>
    <n v="1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5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50000"/>
    <n v="153"/>
    <x v="2"/>
    <s v="US"/>
    <s v="USD"/>
    <n v="1370470430"/>
    <x v="423"/>
    <b v="0"/>
    <n v="13"/>
    <b v="0"/>
    <s v="film &amp; video/animation"/>
    <n v="0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50000"/>
    <n v="203.9"/>
    <x v="2"/>
    <s v="US"/>
    <s v="USD"/>
    <n v="1332748899"/>
    <x v="424"/>
    <b v="0"/>
    <n v="5"/>
    <b v="0"/>
    <s v="film &amp; video/animation"/>
    <n v="0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50000"/>
    <n v="133"/>
    <x v="2"/>
    <s v="US"/>
    <s v="USD"/>
    <n v="1456851914"/>
    <x v="426"/>
    <b v="0"/>
    <n v="8"/>
    <b v="0"/>
    <s v="film &amp; video/animation"/>
    <n v="0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500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x v="427"/>
    <x v="0"/>
  </r>
  <r>
    <n v="428"/>
    <s v="Little Clay Bible - Zacchaeus"/>
    <s v="Fresh, fun, entertaining Bible stories on YouTube, stop-motion style."/>
    <n v="50000"/>
    <n v="676"/>
    <x v="2"/>
    <s v="US"/>
    <s v="USD"/>
    <n v="1402956000"/>
    <x v="428"/>
    <b v="0"/>
    <n v="13"/>
    <b v="0"/>
    <s v="film &amp; video/animation"/>
    <n v="1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50000"/>
    <n v="24"/>
    <x v="2"/>
    <s v="US"/>
    <s v="USD"/>
    <n v="1378866867"/>
    <x v="430"/>
    <b v="0"/>
    <n v="5"/>
    <b v="0"/>
    <s v="film &amp; video/animation"/>
    <n v="0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50000"/>
    <n v="415"/>
    <x v="2"/>
    <s v="GB"/>
    <s v="GBP"/>
    <n v="1467752083"/>
    <x v="431"/>
    <b v="0"/>
    <n v="8"/>
    <b v="0"/>
    <s v="film &amp; video/animation"/>
    <n v="1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50000"/>
    <n v="570"/>
    <x v="2"/>
    <s v="US"/>
    <s v="USD"/>
    <n v="1445448381"/>
    <x v="432"/>
    <b v="0"/>
    <n v="8"/>
    <b v="0"/>
    <s v="film &amp; video/animation"/>
    <n v="1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50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50000"/>
    <n v="125"/>
    <x v="2"/>
    <s v="US"/>
    <s v="USD"/>
    <n v="1385931702"/>
    <x v="434"/>
    <b v="0"/>
    <n v="2"/>
    <b v="0"/>
    <s v="film &amp; video/animation"/>
    <n v="0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5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50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50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50000"/>
    <n v="1876"/>
    <x v="2"/>
    <s v="US"/>
    <s v="USD"/>
    <n v="1447830958"/>
    <x v="438"/>
    <b v="0"/>
    <n v="11"/>
    <b v="0"/>
    <s v="film &amp; video/animation"/>
    <n v="4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5000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x v="439"/>
    <x v="3"/>
  </r>
  <r>
    <n v="440"/>
    <s v="Consumed"/>
    <s v="A stop-motion animation made by a one girl team, with a camera, creativity, and a lot of determination."/>
    <n v="50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500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x v="441"/>
    <x v="4"/>
  </r>
  <r>
    <n v="442"/>
    <s v="The Paranormal Idiot"/>
    <s v="Doomsday is here"/>
    <n v="50000"/>
    <n v="6691"/>
    <x v="2"/>
    <s v="US"/>
    <s v="USD"/>
    <n v="1424380783"/>
    <x v="442"/>
    <b v="0"/>
    <n v="17"/>
    <b v="0"/>
    <s v="film &amp; video/animation"/>
    <n v="13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5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50000"/>
    <n v="50"/>
    <x v="2"/>
    <s v="US"/>
    <s v="USD"/>
    <n v="1329342361"/>
    <x v="444"/>
    <b v="0"/>
    <n v="1"/>
    <b v="0"/>
    <s v="film &amp; video/animation"/>
    <n v="0"/>
    <n v="50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5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50000"/>
    <n v="766"/>
    <x v="2"/>
    <s v="US"/>
    <s v="USD"/>
    <n v="1425434420"/>
    <x v="446"/>
    <b v="0"/>
    <n v="16"/>
    <b v="0"/>
    <s v="film &amp; video/animation"/>
    <n v="2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5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50000"/>
    <n v="82.01"/>
    <x v="2"/>
    <s v="US"/>
    <s v="USD"/>
    <n v="1400091095"/>
    <x v="448"/>
    <b v="0"/>
    <n v="4"/>
    <b v="0"/>
    <s v="film &amp; video/animation"/>
    <n v="0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49000"/>
    <n v="45"/>
    <x v="2"/>
    <s v="GB"/>
    <s v="GBP"/>
    <n v="1382017085"/>
    <x v="449"/>
    <b v="0"/>
    <n v="5"/>
    <b v="0"/>
    <s v="film &amp; video/animation"/>
    <n v="0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49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48725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x v="451"/>
    <x v="4"/>
  </r>
  <r>
    <n v="452"/>
    <s v="Lost in the Shadows"/>
    <s v="A man must find his way out of the depths of the shadows by using the aid of a little girl."/>
    <n v="48500"/>
    <n v="480"/>
    <x v="2"/>
    <s v="US"/>
    <s v="USD"/>
    <n v="1431536015"/>
    <x v="452"/>
    <b v="0"/>
    <n v="12"/>
    <b v="0"/>
    <s v="film &amp; video/animation"/>
    <n v="1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48000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48000"/>
    <n v="82"/>
    <x v="2"/>
    <s v="US"/>
    <s v="USD"/>
    <n v="1417007640"/>
    <x v="454"/>
    <b v="0"/>
    <n v="5"/>
    <b v="0"/>
    <s v="film &amp; video/animation"/>
    <n v="0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48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48000"/>
    <n v="61"/>
    <x v="2"/>
    <s v="US"/>
    <s v="USD"/>
    <n v="1382414340"/>
    <x v="456"/>
    <b v="0"/>
    <n v="3"/>
    <b v="0"/>
    <s v="film &amp; video/animation"/>
    <n v="0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47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46260"/>
    <n v="821"/>
    <x v="2"/>
    <s v="GB"/>
    <s v="GBP"/>
    <n v="1368550060"/>
    <x v="458"/>
    <b v="0"/>
    <n v="49"/>
    <b v="0"/>
    <s v="film &amp; video/animation"/>
    <n v="2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45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x v="459"/>
    <x v="6"/>
  </r>
  <r>
    <n v="460"/>
    <s v="Darwin's Kiss"/>
    <s v="An animated web series about biological evolution gone haywire."/>
    <n v="450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4500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45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45000"/>
    <n v="1250"/>
    <x v="2"/>
    <s v="US"/>
    <s v="USD"/>
    <n v="1316883753"/>
    <x v="463"/>
    <b v="0"/>
    <n v="11"/>
    <b v="0"/>
    <s v="film &amp; video/animation"/>
    <n v="3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4500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x v="464"/>
    <x v="2"/>
  </r>
  <r>
    <n v="465"/>
    <s v="&quot;Amp&quot; A Story About a Robot"/>
    <s v="&quot;Amp&quot; is a short film about a robot with needs."/>
    <n v="45000"/>
    <n v="138"/>
    <x v="2"/>
    <s v="US"/>
    <s v="USD"/>
    <n v="1403837574"/>
    <x v="465"/>
    <b v="0"/>
    <n v="8"/>
    <b v="0"/>
    <s v="film &amp; video/animation"/>
    <n v="0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45000"/>
    <n v="76"/>
    <x v="2"/>
    <s v="US"/>
    <s v="USD"/>
    <n v="1347057464"/>
    <x v="466"/>
    <b v="0"/>
    <n v="5"/>
    <b v="0"/>
    <s v="film &amp; video/animation"/>
    <n v="0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45000"/>
    <n v="4315"/>
    <x v="2"/>
    <s v="US"/>
    <s v="USD"/>
    <n v="1348849134"/>
    <x v="467"/>
    <b v="0"/>
    <n v="39"/>
    <b v="0"/>
    <s v="film &amp; video/animation"/>
    <n v="10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450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x v="468"/>
    <x v="5"/>
  </r>
  <r>
    <n v="469"/>
    <s v="Dreamland PERSONALISED Animated Shorts Film"/>
    <s v="Create a personalised animation film using your child's name and photo."/>
    <n v="45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44250"/>
    <n v="51"/>
    <x v="2"/>
    <s v="US"/>
    <s v="USD"/>
    <n v="1389844800"/>
    <x v="470"/>
    <b v="0"/>
    <n v="2"/>
    <b v="0"/>
    <s v="film &amp; video/animation"/>
    <n v="0"/>
    <n v="25.5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n v="44000"/>
    <n v="6541"/>
    <x v="2"/>
    <s v="US"/>
    <s v="USD"/>
    <n v="1397924379"/>
    <x v="471"/>
    <b v="0"/>
    <n v="170"/>
    <b v="0"/>
    <s v="film &amp; video/animation"/>
    <n v="15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43500"/>
    <n v="141"/>
    <x v="2"/>
    <s v="US"/>
    <s v="USD"/>
    <n v="1408831718"/>
    <x v="472"/>
    <b v="0"/>
    <n v="5"/>
    <b v="0"/>
    <s v="film &amp; video/animation"/>
    <n v="0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42850"/>
    <n v="861"/>
    <x v="2"/>
    <s v="US"/>
    <s v="USD"/>
    <n v="1410972319"/>
    <x v="473"/>
    <b v="0"/>
    <n v="14"/>
    <b v="0"/>
    <s v="film &amp; video/animation"/>
    <n v="2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425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4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x v="475"/>
    <x v="0"/>
  </r>
  <r>
    <n v="476"/>
    <s v="Sight Word Music Videos"/>
    <s v="Animated Music Videos that teach kids how to read."/>
    <n v="42000"/>
    <n v="4906.59"/>
    <x v="2"/>
    <s v="US"/>
    <s v="USD"/>
    <n v="1401767940"/>
    <x v="476"/>
    <b v="0"/>
    <n v="124"/>
    <b v="0"/>
    <s v="film &amp; video/animation"/>
    <n v="12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420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4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40000"/>
    <n v="4884"/>
    <x v="2"/>
    <s v="US"/>
    <s v="USD"/>
    <n v="1416566835"/>
    <x v="479"/>
    <b v="0"/>
    <n v="55"/>
    <b v="0"/>
    <s v="film &amp; video/animation"/>
    <n v="12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40000"/>
    <n v="1830"/>
    <x v="2"/>
    <s v="US"/>
    <s v="USD"/>
    <n v="1349885289"/>
    <x v="481"/>
    <b v="0"/>
    <n v="21"/>
    <b v="0"/>
    <s v="film &amp; video/animation"/>
    <n v="5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4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40000"/>
    <n v="7530"/>
    <x v="2"/>
    <s v="GB"/>
    <s v="GBP"/>
    <n v="1359434672"/>
    <x v="483"/>
    <b v="0"/>
    <n v="147"/>
    <b v="0"/>
    <s v="film &amp; video/animation"/>
    <n v="19"/>
    <n v="51.22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4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40000"/>
    <n v="8315.01"/>
    <x v="2"/>
    <s v="GB"/>
    <s v="GBP"/>
    <n v="1368792499"/>
    <x v="485"/>
    <b v="0"/>
    <n v="125"/>
    <b v="0"/>
    <s v="film &amp; video/animation"/>
    <n v="21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4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4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40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n v="40000"/>
    <n v="215"/>
    <x v="2"/>
    <s v="US"/>
    <s v="USD"/>
    <n v="1325763180"/>
    <x v="489"/>
    <b v="0"/>
    <n v="3"/>
    <b v="0"/>
    <s v="film &amp; video/animation"/>
    <n v="1"/>
    <n v="71.67"/>
    <x v="0"/>
    <s v="animation"/>
    <x v="489"/>
    <x v="489"/>
    <x v="6"/>
  </r>
  <r>
    <n v="490"/>
    <s v="PROJECT IS CANCELLED"/>
    <s v="Cancelled"/>
    <n v="40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4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4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4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4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40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n v="4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x v="496"/>
    <x v="4"/>
  </r>
  <r>
    <n v="497"/>
    <s v="Galaxy Probe Kids"/>
    <s v="live-action/animated series pilot."/>
    <n v="40000"/>
    <n v="30"/>
    <x v="2"/>
    <s v="US"/>
    <s v="USD"/>
    <n v="1419483600"/>
    <x v="497"/>
    <b v="0"/>
    <n v="3"/>
    <b v="0"/>
    <s v="film &amp; video/animation"/>
    <n v="0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40000"/>
    <n v="2994"/>
    <x v="2"/>
    <s v="US"/>
    <s v="USD"/>
    <n v="1324664249"/>
    <x v="498"/>
    <b v="0"/>
    <n v="22"/>
    <b v="0"/>
    <s v="film &amp; video/animation"/>
    <n v="7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40000"/>
    <n v="1910"/>
    <x v="2"/>
    <s v="US"/>
    <s v="USD"/>
    <n v="1255381140"/>
    <x v="499"/>
    <b v="0"/>
    <n v="26"/>
    <b v="0"/>
    <s v="film &amp; video/animation"/>
    <n v="5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40000"/>
    <n v="215"/>
    <x v="2"/>
    <s v="US"/>
    <s v="USD"/>
    <n v="1273356960"/>
    <x v="500"/>
    <b v="0"/>
    <n v="4"/>
    <b v="0"/>
    <s v="film &amp; video/animation"/>
    <n v="1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4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4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40000"/>
    <n v="114"/>
    <x v="2"/>
    <s v="GB"/>
    <s v="GBP"/>
    <n v="1421498303"/>
    <x v="503"/>
    <b v="0"/>
    <n v="9"/>
    <b v="0"/>
    <s v="film &amp; video/animation"/>
    <n v="0"/>
    <n v="12.67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400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40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40000"/>
    <n v="250"/>
    <x v="2"/>
    <s v="US"/>
    <s v="USD"/>
    <n v="1376140520"/>
    <x v="506"/>
    <b v="0"/>
    <n v="1"/>
    <b v="0"/>
    <s v="film &amp; video/animation"/>
    <n v="1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40000"/>
    <n v="640"/>
    <x v="2"/>
    <s v="US"/>
    <s v="USD"/>
    <n v="1350687657"/>
    <x v="507"/>
    <b v="0"/>
    <n v="10"/>
    <b v="0"/>
    <s v="film &amp; video/animation"/>
    <n v="2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4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40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40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40000"/>
    <n v="150"/>
    <x v="2"/>
    <s v="US"/>
    <s v="USD"/>
    <n v="1365228982"/>
    <x v="511"/>
    <b v="0"/>
    <n v="5"/>
    <b v="0"/>
    <s v="film &amp; video/animation"/>
    <n v="0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40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40000"/>
    <n v="6962"/>
    <x v="2"/>
    <s v="US"/>
    <s v="USD"/>
    <n v="1471244400"/>
    <x v="513"/>
    <b v="0"/>
    <n v="68"/>
    <b v="0"/>
    <s v="film &amp; video/animation"/>
    <n v="17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39400"/>
    <n v="50"/>
    <x v="2"/>
    <s v="CA"/>
    <s v="CAD"/>
    <n v="1407595447"/>
    <x v="514"/>
    <b v="0"/>
    <n v="3"/>
    <b v="0"/>
    <s v="film &amp; video/animation"/>
    <n v="0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39000"/>
    <n v="24651"/>
    <x v="2"/>
    <s v="US"/>
    <s v="USD"/>
    <n v="1451389601"/>
    <x v="515"/>
    <b v="0"/>
    <n v="34"/>
    <b v="0"/>
    <s v="film &amp; video/animation"/>
    <n v="63"/>
    <n v="725.03"/>
    <x v="0"/>
    <s v="animation"/>
    <x v="515"/>
    <x v="515"/>
    <x v="0"/>
  </r>
  <r>
    <n v="516"/>
    <s v="Shipmates"/>
    <s v="A big brother style comedy animation series starring famous seafarers"/>
    <n v="39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38888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38000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38000"/>
    <n v="2746"/>
    <x v="2"/>
    <s v="US"/>
    <s v="USD"/>
    <n v="1354699421"/>
    <x v="519"/>
    <b v="0"/>
    <n v="70"/>
    <b v="0"/>
    <s v="film &amp; video/animation"/>
    <n v="7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38000"/>
    <n v="5105"/>
    <x v="0"/>
    <s v="GB"/>
    <s v="GBP"/>
    <n v="1449766261"/>
    <x v="520"/>
    <b v="0"/>
    <n v="34"/>
    <b v="1"/>
    <s v="theater/plays"/>
    <n v="13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38000"/>
    <n v="5232"/>
    <x v="0"/>
    <s v="US"/>
    <s v="USD"/>
    <n v="1477976340"/>
    <x v="521"/>
    <b v="0"/>
    <n v="56"/>
    <b v="1"/>
    <s v="theater/plays"/>
    <n v="14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7956"/>
    <n v="3440"/>
    <x v="0"/>
    <s v="US"/>
    <s v="USD"/>
    <n v="1458518325"/>
    <x v="522"/>
    <b v="0"/>
    <n v="31"/>
    <b v="1"/>
    <s v="theater/plays"/>
    <n v="9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37500"/>
    <n v="6030"/>
    <x v="0"/>
    <s v="US"/>
    <s v="USD"/>
    <n v="1442805076"/>
    <x v="523"/>
    <b v="0"/>
    <n v="84"/>
    <b v="1"/>
    <s v="theater/plays"/>
    <n v="16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7000"/>
    <n v="3803.55"/>
    <x v="0"/>
    <s v="GB"/>
    <s v="GBP"/>
    <n v="1464801169"/>
    <x v="524"/>
    <b v="0"/>
    <n v="130"/>
    <b v="1"/>
    <s v="theater/plays"/>
    <n v="10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37000"/>
    <n v="12000"/>
    <x v="0"/>
    <s v="US"/>
    <s v="USD"/>
    <n v="1410601041"/>
    <x v="525"/>
    <b v="0"/>
    <n v="12"/>
    <b v="1"/>
    <s v="theater/plays"/>
    <n v="32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36400"/>
    <n v="1710"/>
    <x v="0"/>
    <s v="GB"/>
    <s v="GBP"/>
    <n v="1438966800"/>
    <x v="526"/>
    <b v="0"/>
    <n v="23"/>
    <b v="1"/>
    <s v="theater/plays"/>
    <n v="5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35500"/>
    <n v="10085"/>
    <x v="0"/>
    <s v="US"/>
    <s v="USD"/>
    <n v="1487347500"/>
    <x v="527"/>
    <b v="0"/>
    <n v="158"/>
    <b v="1"/>
    <s v="theater/plays"/>
    <n v="28"/>
    <n v="63.83"/>
    <x v="1"/>
    <s v="plays"/>
    <x v="527"/>
    <x v="527"/>
    <x v="1"/>
  </r>
  <r>
    <n v="528"/>
    <s v="Devastated No Matter What"/>
    <s v="A Festival Backed Production of a Full-Length Play."/>
    <n v="35000"/>
    <n v="1330"/>
    <x v="0"/>
    <s v="US"/>
    <s v="USD"/>
    <n v="1434921600"/>
    <x v="528"/>
    <b v="0"/>
    <n v="30"/>
    <b v="1"/>
    <s v="theater/plays"/>
    <n v="4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35000"/>
    <n v="1565"/>
    <x v="0"/>
    <s v="CA"/>
    <s v="CAD"/>
    <n v="1484110800"/>
    <x v="529"/>
    <b v="0"/>
    <n v="18"/>
    <b v="1"/>
    <s v="theater/plays"/>
    <n v="4"/>
    <n v="86.94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n v="35000"/>
    <n v="3670"/>
    <x v="0"/>
    <s v="US"/>
    <s v="USD"/>
    <n v="1435111200"/>
    <x v="530"/>
    <b v="0"/>
    <n v="29"/>
    <b v="1"/>
    <s v="theater/plays"/>
    <n v="10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35000"/>
    <n v="4000"/>
    <x v="0"/>
    <s v="US"/>
    <s v="USD"/>
    <n v="1481957940"/>
    <x v="531"/>
    <b v="0"/>
    <n v="31"/>
    <b v="1"/>
    <s v="theater/plays"/>
    <n v="11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35000"/>
    <n v="12325"/>
    <x v="0"/>
    <s v="US"/>
    <s v="USD"/>
    <n v="1463098208"/>
    <x v="532"/>
    <b v="0"/>
    <n v="173"/>
    <b v="1"/>
    <s v="theater/plays"/>
    <n v="35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35000"/>
    <n v="2004"/>
    <x v="0"/>
    <s v="GB"/>
    <s v="GBP"/>
    <n v="1463394365"/>
    <x v="533"/>
    <b v="0"/>
    <n v="17"/>
    <b v="1"/>
    <s v="theater/plays"/>
    <n v="6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35000"/>
    <n v="15700"/>
    <x v="0"/>
    <s v="NO"/>
    <s v="NOK"/>
    <n v="1446418800"/>
    <x v="534"/>
    <b v="0"/>
    <n v="48"/>
    <b v="1"/>
    <s v="theater/plays"/>
    <n v="4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35000"/>
    <n v="2050"/>
    <x v="0"/>
    <s v="GB"/>
    <s v="GBP"/>
    <n v="1483707905"/>
    <x v="535"/>
    <b v="0"/>
    <n v="59"/>
    <b v="1"/>
    <s v="theater/plays"/>
    <n v="6"/>
    <n v="34.75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5000"/>
    <n v="3902.5"/>
    <x v="0"/>
    <s v="GB"/>
    <s v="GBP"/>
    <n v="1438624800"/>
    <x v="536"/>
    <b v="0"/>
    <n v="39"/>
    <b v="1"/>
    <s v="theater/plays"/>
    <n v="11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35000"/>
    <n v="2410"/>
    <x v="0"/>
    <s v="US"/>
    <s v="USD"/>
    <n v="1446665191"/>
    <x v="537"/>
    <b v="0"/>
    <n v="59"/>
    <b v="1"/>
    <s v="theater/plays"/>
    <n v="7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35000"/>
    <n v="15121"/>
    <x v="0"/>
    <s v="US"/>
    <s v="USD"/>
    <n v="1463166263"/>
    <x v="538"/>
    <b v="0"/>
    <n v="60"/>
    <b v="1"/>
    <s v="theater/plays"/>
    <n v="43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35000"/>
    <n v="503.22"/>
    <x v="0"/>
    <s v="GB"/>
    <s v="GBP"/>
    <n v="1467681107"/>
    <x v="539"/>
    <b v="0"/>
    <n v="20"/>
    <b v="1"/>
    <s v="theater/plays"/>
    <n v="1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35000"/>
    <n v="1"/>
    <x v="2"/>
    <s v="US"/>
    <s v="USD"/>
    <n v="1423078606"/>
    <x v="540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35000"/>
    <n v="25"/>
    <x v="2"/>
    <s v="US"/>
    <s v="USD"/>
    <n v="1446080834"/>
    <x v="541"/>
    <b v="0"/>
    <n v="1"/>
    <b v="0"/>
    <s v="technology/web"/>
    <n v="0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35000"/>
    <n v="1"/>
    <x v="2"/>
    <s v="US"/>
    <s v="USD"/>
    <n v="1462293716"/>
    <x v="542"/>
    <b v="0"/>
    <n v="1"/>
    <b v="0"/>
    <s v="technology/web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35000"/>
    <n v="70"/>
    <x v="2"/>
    <s v="AU"/>
    <s v="AUD"/>
    <n v="1414807962"/>
    <x v="543"/>
    <b v="0"/>
    <n v="2"/>
    <b v="0"/>
    <s v="technology/web"/>
    <n v="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35000"/>
    <n v="6"/>
    <x v="2"/>
    <s v="US"/>
    <s v="USD"/>
    <n v="1467647160"/>
    <x v="544"/>
    <b v="0"/>
    <n v="2"/>
    <b v="0"/>
    <s v="technology/web"/>
    <n v="0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35000"/>
    <n v="13692"/>
    <x v="2"/>
    <s v="FR"/>
    <s v="EUR"/>
    <n v="1447600389"/>
    <x v="545"/>
    <b v="0"/>
    <n v="34"/>
    <b v="0"/>
    <s v="technology/web"/>
    <n v="39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35000"/>
    <n v="52"/>
    <x v="2"/>
    <s v="US"/>
    <s v="USD"/>
    <n v="1445097715"/>
    <x v="546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35000"/>
    <n v="0"/>
    <x v="2"/>
    <s v="GB"/>
    <s v="GBP"/>
    <n v="1455122564"/>
    <x v="547"/>
    <b v="0"/>
    <n v="0"/>
    <b v="0"/>
    <s v="technology/web"/>
    <n v="0"/>
    <n v="0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35000"/>
    <n v="9"/>
    <x v="2"/>
    <s v="GB"/>
    <s v="GBP"/>
    <n v="1446154848"/>
    <x v="5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35000"/>
    <n v="68"/>
    <x v="2"/>
    <s v="GB"/>
    <s v="GBP"/>
    <n v="1436368622"/>
    <x v="549"/>
    <b v="0"/>
    <n v="8"/>
    <b v="0"/>
    <s v="technology/web"/>
    <n v="0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35000"/>
    <n v="35"/>
    <x v="2"/>
    <s v="CA"/>
    <s v="CAD"/>
    <n v="1485838800"/>
    <x v="550"/>
    <b v="0"/>
    <n v="4"/>
    <b v="0"/>
    <s v="technology/web"/>
    <n v="0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35000"/>
    <n v="3781"/>
    <x v="2"/>
    <s v="US"/>
    <s v="USD"/>
    <n v="1438451580"/>
    <x v="551"/>
    <b v="0"/>
    <n v="28"/>
    <b v="0"/>
    <s v="technology/web"/>
    <n v="11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35000"/>
    <n v="0"/>
    <x v="2"/>
    <s v="CA"/>
    <s v="CAD"/>
    <n v="1452350896"/>
    <x v="552"/>
    <b v="0"/>
    <n v="0"/>
    <b v="0"/>
    <s v="technology/web"/>
    <n v="0"/>
    <n v="0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35000"/>
    <n v="123"/>
    <x v="2"/>
    <s v="US"/>
    <s v="USD"/>
    <n v="1415988991"/>
    <x v="553"/>
    <b v="0"/>
    <n v="6"/>
    <b v="0"/>
    <s v="technology/web"/>
    <n v="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5000"/>
    <n v="1416"/>
    <x v="2"/>
    <s v="US"/>
    <s v="USD"/>
    <n v="1413735972"/>
    <x v="554"/>
    <b v="0"/>
    <n v="22"/>
    <b v="0"/>
    <s v="technology/web"/>
    <n v="4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35000"/>
    <n v="0"/>
    <x v="2"/>
    <s v="GB"/>
    <s v="GBP"/>
    <n v="1465720143"/>
    <x v="555"/>
    <b v="0"/>
    <n v="0"/>
    <b v="0"/>
    <s v="technology/web"/>
    <n v="0"/>
    <n v="0"/>
    <x v="2"/>
    <s v="web"/>
    <x v="555"/>
    <x v="555"/>
    <x v="2"/>
  </r>
  <r>
    <n v="556"/>
    <s v="Braille Academy"/>
    <s v="An educational platform for learning Unified English Braille Code"/>
    <n v="35000"/>
    <n v="200"/>
    <x v="2"/>
    <s v="US"/>
    <s v="USD"/>
    <n v="1452112717"/>
    <x v="556"/>
    <b v="0"/>
    <n v="1"/>
    <b v="0"/>
    <s v="technology/web"/>
    <n v="1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35000"/>
    <n v="1366"/>
    <x v="2"/>
    <s v="DE"/>
    <s v="EUR"/>
    <n v="1480721803"/>
    <x v="557"/>
    <b v="0"/>
    <n v="20"/>
    <b v="0"/>
    <s v="technology/web"/>
    <n v="4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35000"/>
    <n v="0"/>
    <x v="2"/>
    <s v="US"/>
    <s v="USD"/>
    <n v="1427227905"/>
    <x v="558"/>
    <b v="0"/>
    <n v="0"/>
    <b v="0"/>
    <s v="technology/web"/>
    <n v="0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35000"/>
    <n v="50"/>
    <x v="2"/>
    <s v="US"/>
    <s v="USD"/>
    <n v="1449989260"/>
    <x v="559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35000"/>
    <n v="12"/>
    <x v="2"/>
    <s v="CA"/>
    <s v="CAD"/>
    <n v="1418841045"/>
    <x v="560"/>
    <b v="0"/>
    <n v="3"/>
    <b v="0"/>
    <s v="technology/web"/>
    <n v="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35000"/>
    <n v="55"/>
    <x v="2"/>
    <s v="US"/>
    <s v="USD"/>
    <n v="1445874513"/>
    <x v="561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35000"/>
    <n v="0"/>
    <x v="2"/>
    <s v="NL"/>
    <s v="EUR"/>
    <n v="1482052815"/>
    <x v="562"/>
    <b v="0"/>
    <n v="0"/>
    <b v="0"/>
    <s v="technology/web"/>
    <n v="0"/>
    <n v="0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35000"/>
    <n v="68"/>
    <x v="2"/>
    <s v="AU"/>
    <s v="AUD"/>
    <n v="1424137247"/>
    <x v="563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35000"/>
    <n v="1"/>
    <x v="2"/>
    <s v="FR"/>
    <s v="EUR"/>
    <n v="1457822275"/>
    <x v="564"/>
    <b v="0"/>
    <n v="1"/>
    <b v="0"/>
    <s v="technology/web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35000"/>
    <n v="0"/>
    <x v="2"/>
    <s v="GB"/>
    <s v="GBP"/>
    <n v="1436554249"/>
    <x v="565"/>
    <b v="0"/>
    <n v="0"/>
    <b v="0"/>
    <s v="technology/web"/>
    <n v="0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35000"/>
    <n v="1"/>
    <x v="2"/>
    <s v="US"/>
    <s v="USD"/>
    <n v="1468513533"/>
    <x v="566"/>
    <b v="0"/>
    <n v="1"/>
    <b v="0"/>
    <s v="technology/web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35000"/>
    <n v="0"/>
    <x v="2"/>
    <s v="US"/>
    <s v="USD"/>
    <n v="1420143194"/>
    <x v="567"/>
    <b v="0"/>
    <n v="0"/>
    <b v="0"/>
    <s v="technology/web"/>
    <n v="0"/>
    <n v="0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35000"/>
    <n v="245"/>
    <x v="2"/>
    <s v="NZ"/>
    <s v="NZD"/>
    <n v="1452942000"/>
    <x v="568"/>
    <b v="0"/>
    <n v="5"/>
    <b v="0"/>
    <s v="technology/web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34000"/>
    <n v="20"/>
    <x v="2"/>
    <s v="CA"/>
    <s v="CAD"/>
    <n v="1451679612"/>
    <x v="569"/>
    <b v="0"/>
    <n v="1"/>
    <b v="0"/>
    <s v="technology/web"/>
    <n v="0"/>
    <n v="20"/>
    <x v="2"/>
    <s v="web"/>
    <x v="569"/>
    <x v="569"/>
    <x v="0"/>
  </r>
  <r>
    <n v="570"/>
    <s v="Relaunching in May"/>
    <s v="Humans have AM/FM/Satellite radio, kids have radio Disney, pets have DogCatRadio."/>
    <n v="33500"/>
    <n v="142"/>
    <x v="2"/>
    <s v="US"/>
    <s v="USD"/>
    <n v="1455822569"/>
    <x v="570"/>
    <b v="0"/>
    <n v="1"/>
    <b v="0"/>
    <s v="technology/web"/>
    <n v="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33000"/>
    <n v="106"/>
    <x v="2"/>
    <s v="US"/>
    <s v="USD"/>
    <n v="1437969540"/>
    <x v="571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33000"/>
    <n v="0"/>
    <x v="2"/>
    <s v="US"/>
    <s v="USD"/>
    <n v="1446660688"/>
    <x v="572"/>
    <b v="0"/>
    <n v="0"/>
    <b v="0"/>
    <s v="technology/web"/>
    <n v="0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33000"/>
    <n v="346"/>
    <x v="2"/>
    <s v="US"/>
    <s v="USD"/>
    <n v="1421543520"/>
    <x v="573"/>
    <b v="0"/>
    <n v="9"/>
    <b v="0"/>
    <s v="technology/web"/>
    <n v="1"/>
    <n v="38.44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33000"/>
    <n v="80"/>
    <x v="2"/>
    <s v="GB"/>
    <s v="GBP"/>
    <n v="1476873507"/>
    <x v="574"/>
    <b v="0"/>
    <n v="4"/>
    <b v="0"/>
    <s v="technology/web"/>
    <n v="0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32768"/>
    <n v="259"/>
    <x v="2"/>
    <s v="DE"/>
    <s v="EUR"/>
    <n v="1434213443"/>
    <x v="575"/>
    <b v="0"/>
    <n v="4"/>
    <b v="0"/>
    <s v="technology/web"/>
    <n v="1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32500"/>
    <n v="1"/>
    <x v="2"/>
    <s v="US"/>
    <s v="USD"/>
    <n v="1427537952"/>
    <x v="576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32360"/>
    <n v="10"/>
    <x v="2"/>
    <s v="US"/>
    <s v="USD"/>
    <n v="1463753302"/>
    <x v="577"/>
    <b v="0"/>
    <n v="1"/>
    <b v="0"/>
    <s v="technology/web"/>
    <n v="0"/>
    <n v="10"/>
    <x v="2"/>
    <s v="web"/>
    <x v="577"/>
    <x v="577"/>
    <x v="2"/>
  </r>
  <r>
    <n v="578"/>
    <s v="weBuy Crowdsourced Shopping"/>
    <s v="weBuy trade built on technology and Crowd Sourced Power"/>
    <n v="32000"/>
    <n v="14"/>
    <x v="2"/>
    <s v="GB"/>
    <s v="GBP"/>
    <n v="1441633993"/>
    <x v="578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32000"/>
    <n v="175"/>
    <x v="2"/>
    <s v="US"/>
    <s v="USD"/>
    <n v="1419539223"/>
    <x v="579"/>
    <b v="0"/>
    <n v="5"/>
    <b v="0"/>
    <s v="technology/web"/>
    <n v="1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1000"/>
    <n v="1"/>
    <x v="2"/>
    <s v="US"/>
    <s v="USD"/>
    <n v="1474580867"/>
    <x v="580"/>
    <b v="0"/>
    <n v="1"/>
    <b v="0"/>
    <s v="technology/web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31000"/>
    <n v="0"/>
    <x v="2"/>
    <s v="US"/>
    <s v="USD"/>
    <n v="1438474704"/>
    <x v="581"/>
    <b v="0"/>
    <n v="0"/>
    <b v="0"/>
    <s v="technology/web"/>
    <n v="0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30000"/>
    <n v="0"/>
    <x v="2"/>
    <s v="US"/>
    <s v="USD"/>
    <n v="1426442400"/>
    <x v="582"/>
    <b v="0"/>
    <n v="0"/>
    <b v="0"/>
    <s v="technology/web"/>
    <n v="0"/>
    <n v="0"/>
    <x v="2"/>
    <s v="web"/>
    <x v="582"/>
    <x v="582"/>
    <x v="0"/>
  </r>
  <r>
    <n v="583"/>
    <s v="HackersArchive.com"/>
    <s v="HackersArchive.com will help rid the web of viruses and scams found everywhere else you look!"/>
    <n v="30000"/>
    <n v="1"/>
    <x v="2"/>
    <s v="US"/>
    <s v="USD"/>
    <n v="1426800687"/>
    <x v="583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30000"/>
    <n v="10"/>
    <x v="2"/>
    <s v="US"/>
    <s v="USD"/>
    <n v="1426522316"/>
    <x v="584"/>
    <b v="0"/>
    <n v="2"/>
    <b v="0"/>
    <s v="technology/web"/>
    <n v="0"/>
    <n v="5"/>
    <x v="2"/>
    <s v="web"/>
    <x v="584"/>
    <x v="584"/>
    <x v="0"/>
  </r>
  <r>
    <n v="585"/>
    <s v="Link Card"/>
    <s v="SAVE UP TO 40% WHEN YOU SPEND!_x000a__x000a_PRE-ORDER YOUR LINK CARD TODAY"/>
    <n v="30000"/>
    <n v="0"/>
    <x v="2"/>
    <s v="GB"/>
    <s v="GBP"/>
    <n v="1448928000"/>
    <x v="585"/>
    <b v="0"/>
    <n v="0"/>
    <b v="0"/>
    <s v="technology/web"/>
    <n v="0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30000"/>
    <n v="56"/>
    <x v="2"/>
    <s v="US"/>
    <s v="USD"/>
    <n v="1424032207"/>
    <x v="586"/>
    <b v="0"/>
    <n v="4"/>
    <b v="0"/>
    <s v="technology/web"/>
    <n v="0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30000"/>
    <n v="301"/>
    <x v="2"/>
    <s v="IT"/>
    <s v="EUR"/>
    <n v="1479410886"/>
    <x v="588"/>
    <b v="0"/>
    <n v="2"/>
    <b v="0"/>
    <s v="technology/web"/>
    <n v="1"/>
    <n v="150.5"/>
    <x v="2"/>
    <s v="web"/>
    <x v="588"/>
    <x v="588"/>
    <x v="2"/>
  </r>
  <r>
    <n v="589"/>
    <s v="Get Neighborly"/>
    <s v="Services closer than you think..."/>
    <n v="30000"/>
    <n v="1"/>
    <x v="2"/>
    <s v="US"/>
    <s v="USD"/>
    <n v="1436366699"/>
    <x v="58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30000"/>
    <n v="223"/>
    <x v="2"/>
    <s v="GB"/>
    <s v="GBP"/>
    <n v="1454936460"/>
    <x v="590"/>
    <b v="0"/>
    <n v="9"/>
    <b v="0"/>
    <s v="technology/web"/>
    <n v="1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30000"/>
    <n v="61"/>
    <x v="2"/>
    <s v="US"/>
    <s v="USD"/>
    <n v="1437570130"/>
    <x v="591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30000"/>
    <n v="250"/>
    <x v="2"/>
    <s v="US"/>
    <s v="USD"/>
    <n v="1417584860"/>
    <x v="592"/>
    <b v="0"/>
    <n v="1"/>
    <b v="0"/>
    <s v="technology/web"/>
    <n v="1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30000"/>
    <n v="115"/>
    <x v="2"/>
    <s v="GB"/>
    <s v="GBP"/>
    <n v="1428333345"/>
    <x v="593"/>
    <b v="0"/>
    <n v="7"/>
    <b v="0"/>
    <s v="technology/web"/>
    <n v="0"/>
    <n v="16.43"/>
    <x v="2"/>
    <s v="web"/>
    <x v="593"/>
    <x v="593"/>
    <x v="0"/>
  </r>
  <r>
    <n v="594"/>
    <s v="Unleashed Fitness"/>
    <s v="Creating a fitness site that will change the fitness game forever!"/>
    <n v="30000"/>
    <n v="26"/>
    <x v="2"/>
    <s v="US"/>
    <s v="USD"/>
    <n v="1460832206"/>
    <x v="594"/>
    <b v="0"/>
    <n v="2"/>
    <b v="0"/>
    <s v="technology/web"/>
    <n v="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30000"/>
    <n v="426"/>
    <x v="2"/>
    <s v="US"/>
    <s v="USD"/>
    <n v="1430703638"/>
    <x v="595"/>
    <b v="0"/>
    <n v="8"/>
    <b v="0"/>
    <s v="technology/web"/>
    <n v="1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30000"/>
    <n v="6"/>
    <x v="2"/>
    <s v="US"/>
    <s v="USD"/>
    <n v="1478122292"/>
    <x v="596"/>
    <b v="0"/>
    <n v="2"/>
    <b v="0"/>
    <s v="technology/web"/>
    <n v="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30000"/>
    <n v="20"/>
    <x v="2"/>
    <s v="US"/>
    <s v="USD"/>
    <n v="1469980800"/>
    <x v="597"/>
    <b v="0"/>
    <n v="2"/>
    <b v="0"/>
    <s v="technology/web"/>
    <n v="0"/>
    <n v="10"/>
    <x v="2"/>
    <s v="web"/>
    <x v="597"/>
    <x v="597"/>
    <x v="2"/>
  </r>
  <r>
    <n v="598"/>
    <s v="Goals not creeds"/>
    <s v="This is a project to create a crowd-funding site for Urantia Book readers worldwide."/>
    <n v="30000"/>
    <n v="850"/>
    <x v="2"/>
    <s v="US"/>
    <s v="USD"/>
    <n v="1417737781"/>
    <x v="598"/>
    <b v="0"/>
    <n v="7"/>
    <b v="0"/>
    <s v="technology/web"/>
    <n v="3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30000"/>
    <n v="31"/>
    <x v="2"/>
    <s v="US"/>
    <s v="USD"/>
    <n v="1425827760"/>
    <x v="599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30000"/>
    <n v="100"/>
    <x v="1"/>
    <s v="US"/>
    <s v="USD"/>
    <n v="1431198562"/>
    <x v="600"/>
    <b v="0"/>
    <n v="1"/>
    <b v="0"/>
    <s v="technology/web"/>
    <n v="0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30000"/>
    <n v="140"/>
    <x v="1"/>
    <s v="CA"/>
    <s v="CAD"/>
    <n v="1419626139"/>
    <x v="601"/>
    <b v="0"/>
    <n v="6"/>
    <b v="0"/>
    <s v="technology/web"/>
    <n v="0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30000"/>
    <n v="0"/>
    <x v="1"/>
    <s v="US"/>
    <s v="USD"/>
    <n v="1434654215"/>
    <x v="602"/>
    <b v="0"/>
    <n v="0"/>
    <b v="0"/>
    <s v="technology/web"/>
    <n v="0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30000"/>
    <n v="590.02"/>
    <x v="1"/>
    <s v="US"/>
    <s v="USD"/>
    <n v="1408029623"/>
    <x v="603"/>
    <b v="0"/>
    <n v="13"/>
    <b v="0"/>
    <s v="technology/web"/>
    <n v="2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30000"/>
    <n v="0"/>
    <x v="1"/>
    <s v="US"/>
    <s v="USD"/>
    <n v="1409187056"/>
    <x v="604"/>
    <b v="0"/>
    <n v="0"/>
    <b v="0"/>
    <s v="technology/web"/>
    <n v="0"/>
    <n v="0"/>
    <x v="2"/>
    <s v="web"/>
    <x v="604"/>
    <x v="604"/>
    <x v="3"/>
  </r>
  <r>
    <n v="605"/>
    <s v="Teach Your Parents iPad (Canceled)"/>
    <s v="An iPad support care package for your parents / seniors."/>
    <n v="30000"/>
    <n v="131"/>
    <x v="1"/>
    <s v="US"/>
    <s v="USD"/>
    <n v="1440318908"/>
    <x v="605"/>
    <b v="0"/>
    <n v="8"/>
    <b v="0"/>
    <s v="technology/web"/>
    <n v="0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30000"/>
    <n v="10"/>
    <x v="1"/>
    <s v="NL"/>
    <s v="EUR"/>
    <n v="1432479600"/>
    <x v="606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30000"/>
    <n v="0"/>
    <x v="1"/>
    <s v="US"/>
    <s v="USD"/>
    <n v="1448225336"/>
    <x v="607"/>
    <b v="0"/>
    <n v="0"/>
    <b v="0"/>
    <s v="technology/web"/>
    <n v="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30000"/>
    <n v="1461"/>
    <x v="1"/>
    <s v="US"/>
    <s v="USD"/>
    <n v="1434405980"/>
    <x v="608"/>
    <b v="0"/>
    <n v="5"/>
    <b v="0"/>
    <s v="technology/web"/>
    <n v="5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30000"/>
    <n v="5"/>
    <x v="1"/>
    <s v="GB"/>
    <s v="GBP"/>
    <n v="1448761744"/>
    <x v="609"/>
    <b v="0"/>
    <n v="1"/>
    <b v="0"/>
    <s v="technology/web"/>
    <n v="0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30000"/>
    <n v="0"/>
    <x v="1"/>
    <s v="US"/>
    <s v="USD"/>
    <n v="1429732586"/>
    <x v="610"/>
    <b v="0"/>
    <n v="0"/>
    <b v="0"/>
    <s v="technology/web"/>
    <n v="0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30000"/>
    <n v="0"/>
    <x v="1"/>
    <s v="FR"/>
    <s v="EUR"/>
    <n v="1453210037"/>
    <x v="611"/>
    <b v="0"/>
    <n v="0"/>
    <b v="0"/>
    <s v="technology/web"/>
    <n v="0"/>
    <n v="0"/>
    <x v="2"/>
    <s v="web"/>
    <x v="611"/>
    <x v="611"/>
    <x v="0"/>
  </r>
  <r>
    <n v="612"/>
    <s v="Web Streaming 2.0 (Canceled)"/>
    <s v="A Fast and Reliable new Web platform to stream videos from Internet"/>
    <n v="30000"/>
    <n v="0"/>
    <x v="1"/>
    <s v="IT"/>
    <s v="EUR"/>
    <n v="1472777146"/>
    <x v="612"/>
    <b v="0"/>
    <n v="0"/>
    <b v="0"/>
    <s v="technology/web"/>
    <n v="0"/>
    <n v="0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30000"/>
    <n v="12818"/>
    <x v="1"/>
    <s v="US"/>
    <s v="USD"/>
    <n v="1443675540"/>
    <x v="613"/>
    <b v="0"/>
    <n v="121"/>
    <b v="0"/>
    <s v="technology/web"/>
    <n v="43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30000"/>
    <n v="0"/>
    <x v="1"/>
    <s v="US"/>
    <s v="USD"/>
    <n v="1466731740"/>
    <x v="614"/>
    <b v="0"/>
    <n v="0"/>
    <b v="0"/>
    <s v="technology/web"/>
    <n v="0"/>
    <n v="0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30000"/>
    <n v="0"/>
    <x v="1"/>
    <s v="NZ"/>
    <s v="NZD"/>
    <n v="1443149759"/>
    <x v="615"/>
    <b v="0"/>
    <n v="0"/>
    <b v="0"/>
    <s v="technology/web"/>
    <n v="0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30000"/>
    <n v="0"/>
    <x v="1"/>
    <s v="FR"/>
    <s v="EUR"/>
    <n v="1488013307"/>
    <x v="616"/>
    <b v="0"/>
    <n v="0"/>
    <b v="0"/>
    <s v="technology/web"/>
    <n v="0"/>
    <n v="0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30000"/>
    <n v="60"/>
    <x v="1"/>
    <s v="GB"/>
    <s v="GBP"/>
    <n v="1431072843"/>
    <x v="617"/>
    <b v="0"/>
    <n v="3"/>
    <b v="0"/>
    <s v="technology/web"/>
    <n v="0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30000"/>
    <n v="0"/>
    <x v="1"/>
    <s v="US"/>
    <s v="USD"/>
    <n v="1449689203"/>
    <x v="618"/>
    <b v="0"/>
    <n v="0"/>
    <b v="0"/>
    <s v="technology/web"/>
    <n v="0"/>
    <n v="0"/>
    <x v="2"/>
    <s v="web"/>
    <x v="618"/>
    <x v="618"/>
    <x v="0"/>
  </r>
  <r>
    <n v="619"/>
    <s v="Big Data (Canceled)"/>
    <s v="Big Data Sets for researchers interested in improving the quality of life."/>
    <n v="30000"/>
    <n v="1"/>
    <x v="1"/>
    <s v="US"/>
    <s v="USD"/>
    <n v="1416933390"/>
    <x v="619"/>
    <b v="0"/>
    <n v="1"/>
    <b v="0"/>
    <s v="technology/web"/>
    <n v="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30000"/>
    <n v="261"/>
    <x v="1"/>
    <s v="US"/>
    <s v="USD"/>
    <n v="1467934937"/>
    <x v="621"/>
    <b v="0"/>
    <n v="3"/>
    <b v="0"/>
    <s v="technology/web"/>
    <n v="1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30000"/>
    <n v="341"/>
    <x v="1"/>
    <s v="US"/>
    <s v="USD"/>
    <n v="1467398138"/>
    <x v="622"/>
    <b v="0"/>
    <n v="9"/>
    <b v="0"/>
    <s v="technology/web"/>
    <n v="1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30000"/>
    <n v="0"/>
    <x v="1"/>
    <s v="AU"/>
    <s v="AUD"/>
    <n v="1432771997"/>
    <x v="623"/>
    <b v="0"/>
    <n v="0"/>
    <b v="0"/>
    <s v="technology/web"/>
    <n v="0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30000"/>
    <n v="0"/>
    <x v="1"/>
    <s v="US"/>
    <s v="USD"/>
    <n v="1431647041"/>
    <x v="624"/>
    <b v="0"/>
    <n v="0"/>
    <b v="0"/>
    <s v="technology/web"/>
    <n v="0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30000"/>
    <n v="0"/>
    <x v="1"/>
    <s v="CA"/>
    <s v="CAD"/>
    <n v="1490560177"/>
    <x v="625"/>
    <b v="0"/>
    <n v="0"/>
    <b v="0"/>
    <s v="technology/web"/>
    <n v="0"/>
    <n v="0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30000"/>
    <n v="4345"/>
    <x v="1"/>
    <s v="US"/>
    <s v="USD"/>
    <n v="1439644920"/>
    <x v="626"/>
    <b v="0"/>
    <n v="39"/>
    <b v="0"/>
    <s v="technology/web"/>
    <n v="14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30000"/>
    <n v="90"/>
    <x v="1"/>
    <s v="SE"/>
    <s v="SEK"/>
    <n v="1457996400"/>
    <x v="627"/>
    <b v="0"/>
    <n v="1"/>
    <b v="0"/>
    <s v="technology/web"/>
    <n v="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30000"/>
    <n v="0"/>
    <x v="1"/>
    <s v="US"/>
    <s v="USD"/>
    <n v="1405269457"/>
    <x v="628"/>
    <b v="0"/>
    <n v="0"/>
    <b v="0"/>
    <s v="technology/web"/>
    <n v="0"/>
    <n v="0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30000"/>
    <n v="350"/>
    <x v="1"/>
    <s v="AU"/>
    <s v="AUD"/>
    <n v="1463239108"/>
    <x v="629"/>
    <b v="0"/>
    <n v="3"/>
    <b v="0"/>
    <s v="technology/web"/>
    <n v="1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30000"/>
    <n v="10"/>
    <x v="1"/>
    <s v="US"/>
    <s v="USD"/>
    <n v="1441516200"/>
    <x v="630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30000"/>
    <n v="690"/>
    <x v="1"/>
    <s v="CA"/>
    <s v="CAD"/>
    <n v="1464460329"/>
    <x v="631"/>
    <b v="0"/>
    <n v="9"/>
    <b v="0"/>
    <s v="technology/web"/>
    <n v="2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30000"/>
    <n v="0"/>
    <x v="1"/>
    <s v="NL"/>
    <s v="EUR"/>
    <n v="1448470165"/>
    <x v="632"/>
    <b v="0"/>
    <n v="0"/>
    <b v="0"/>
    <s v="technology/web"/>
    <n v="0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30000"/>
    <n v="1245"/>
    <x v="1"/>
    <s v="US"/>
    <s v="USD"/>
    <n v="1466204400"/>
    <x v="633"/>
    <b v="0"/>
    <n v="25"/>
    <b v="0"/>
    <s v="technology/web"/>
    <n v="4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30000"/>
    <n v="1"/>
    <x v="1"/>
    <s v="US"/>
    <s v="USD"/>
    <n v="1424989029"/>
    <x v="634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30000"/>
    <n v="2"/>
    <x v="1"/>
    <s v="US"/>
    <s v="USD"/>
    <n v="1428804762"/>
    <x v="635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30000"/>
    <n v="4"/>
    <x v="1"/>
    <s v="GB"/>
    <s v="GBP"/>
    <n v="1433587620"/>
    <x v="636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30000"/>
    <n v="0"/>
    <x v="1"/>
    <s v="GB"/>
    <s v="GBP"/>
    <n v="1488063840"/>
    <x v="637"/>
    <b v="0"/>
    <n v="0"/>
    <b v="0"/>
    <s v="technology/web"/>
    <n v="0"/>
    <n v="0"/>
    <x v="2"/>
    <s v="web"/>
    <x v="637"/>
    <x v="637"/>
    <x v="1"/>
  </r>
  <r>
    <n v="638"/>
    <s v="W (Canceled)"/>
    <s v="O0"/>
    <n v="30000"/>
    <n v="18"/>
    <x v="1"/>
    <s v="DE"/>
    <s v="EUR"/>
    <n v="1490447662"/>
    <x v="638"/>
    <b v="0"/>
    <n v="6"/>
    <b v="0"/>
    <s v="technology/web"/>
    <n v="0"/>
    <n v="3"/>
    <x v="2"/>
    <s v="web"/>
    <x v="638"/>
    <x v="638"/>
    <x v="1"/>
  </r>
  <r>
    <n v="639"/>
    <s v="Kids Educational Social Media Site (Canceled)"/>
    <s v="Development of a Safe and Educational Social Media site for kids."/>
    <n v="30000"/>
    <n v="1"/>
    <x v="1"/>
    <s v="US"/>
    <s v="USD"/>
    <n v="1413208795"/>
    <x v="639"/>
    <b v="0"/>
    <n v="1"/>
    <b v="0"/>
    <s v="technology/web"/>
    <n v="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30000"/>
    <n v="101"/>
    <x v="0"/>
    <s v="FR"/>
    <s v="EUR"/>
    <n v="1480028400"/>
    <x v="640"/>
    <b v="0"/>
    <n v="2"/>
    <b v="1"/>
    <s v="technology/wearables"/>
    <n v="0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30000"/>
    <n v="47665"/>
    <x v="0"/>
    <s v="US"/>
    <s v="USD"/>
    <n v="1439473248"/>
    <x v="641"/>
    <b v="0"/>
    <n v="315"/>
    <b v="1"/>
    <s v="technology/wearables"/>
    <n v="15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30000"/>
    <n v="292097"/>
    <x v="0"/>
    <s v="DE"/>
    <s v="EUR"/>
    <n v="1439998674"/>
    <x v="642"/>
    <b v="0"/>
    <n v="2174"/>
    <b v="1"/>
    <s v="technology/wearables"/>
    <n v="974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30000"/>
    <n v="26452"/>
    <x v="0"/>
    <s v="US"/>
    <s v="USD"/>
    <n v="1433085875"/>
    <x v="643"/>
    <b v="0"/>
    <n v="152"/>
    <b v="1"/>
    <s v="technology/wearables"/>
    <n v="88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30000"/>
    <n v="75029.48"/>
    <x v="0"/>
    <s v="US"/>
    <s v="USD"/>
    <n v="1414544400"/>
    <x v="644"/>
    <b v="0"/>
    <n v="1021"/>
    <b v="1"/>
    <s v="technology/wearables"/>
    <n v="250"/>
    <n v="73.489999999999995"/>
    <x v="2"/>
    <s v="wearables"/>
    <x v="644"/>
    <x v="644"/>
    <x v="3"/>
  </r>
  <r>
    <n v="645"/>
    <s v="Carbon Fiber Collar Stays"/>
    <s v="Ever wanted to own something made out of carbon fiber? Now you can!"/>
    <n v="30000"/>
    <n v="5574"/>
    <x v="0"/>
    <s v="US"/>
    <s v="USD"/>
    <n v="1470962274"/>
    <x v="645"/>
    <b v="0"/>
    <n v="237"/>
    <b v="1"/>
    <s v="technology/wearables"/>
    <n v="19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30000"/>
    <n v="1055.01"/>
    <x v="0"/>
    <s v="US"/>
    <s v="USD"/>
    <n v="1407788867"/>
    <x v="646"/>
    <b v="0"/>
    <n v="27"/>
    <b v="1"/>
    <s v="technology/wearables"/>
    <n v="4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30000"/>
    <n v="2141"/>
    <x v="0"/>
    <s v="CA"/>
    <s v="CAD"/>
    <n v="1458235549"/>
    <x v="647"/>
    <b v="0"/>
    <n v="17"/>
    <b v="1"/>
    <s v="technology/wearables"/>
    <n v="7"/>
    <n v="125.94"/>
    <x v="2"/>
    <s v="wearables"/>
    <x v="647"/>
    <x v="647"/>
    <x v="2"/>
  </r>
  <r>
    <n v="648"/>
    <s v="Audio Jacket"/>
    <s v="Get ready for the next product that you canâ€™t live without"/>
    <n v="30000"/>
    <n v="44388"/>
    <x v="0"/>
    <s v="US"/>
    <s v="USD"/>
    <n v="1413304708"/>
    <x v="648"/>
    <b v="0"/>
    <n v="27"/>
    <b v="1"/>
    <s v="technology/wearables"/>
    <n v="148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30000"/>
    <n v="3499"/>
    <x v="0"/>
    <s v="US"/>
    <s v="USD"/>
    <n v="1410904413"/>
    <x v="649"/>
    <b v="0"/>
    <n v="82"/>
    <b v="1"/>
    <s v="technology/wearables"/>
    <n v="12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30000"/>
    <n v="1686"/>
    <x v="0"/>
    <s v="US"/>
    <s v="USD"/>
    <n v="1418953984"/>
    <x v="650"/>
    <b v="0"/>
    <n v="48"/>
    <b v="1"/>
    <s v="technology/wearables"/>
    <n v="6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30000"/>
    <n v="25132"/>
    <x v="0"/>
    <s v="US"/>
    <s v="USD"/>
    <n v="1418430311"/>
    <x v="651"/>
    <b v="0"/>
    <n v="105"/>
    <b v="1"/>
    <s v="technology/wearables"/>
    <n v="84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0"/>
    <n v="3014"/>
    <x v="0"/>
    <s v="US"/>
    <s v="USD"/>
    <n v="1480613650"/>
    <x v="652"/>
    <b v="0"/>
    <n v="28"/>
    <b v="1"/>
    <s v="technology/wearables"/>
    <n v="10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29000"/>
    <n v="106084.5"/>
    <x v="0"/>
    <s v="US"/>
    <s v="USD"/>
    <n v="1440082240"/>
    <x v="653"/>
    <b v="0"/>
    <n v="1107"/>
    <b v="1"/>
    <s v="technology/wearables"/>
    <n v="366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29000"/>
    <n v="32075"/>
    <x v="0"/>
    <s v="US"/>
    <s v="USD"/>
    <n v="1436396313"/>
    <x v="654"/>
    <b v="0"/>
    <n v="1013"/>
    <b v="1"/>
    <s v="technology/wearables"/>
    <n v="111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28888"/>
    <n v="11751"/>
    <x v="0"/>
    <s v="US"/>
    <s v="USD"/>
    <n v="1426197512"/>
    <x v="655"/>
    <b v="0"/>
    <n v="274"/>
    <b v="1"/>
    <s v="technology/wearables"/>
    <n v="41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28450"/>
    <n v="10678"/>
    <x v="0"/>
    <s v="US"/>
    <s v="USD"/>
    <n v="1460917119"/>
    <x v="656"/>
    <b v="0"/>
    <n v="87"/>
    <b v="1"/>
    <s v="technology/wearables"/>
    <n v="38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28000"/>
    <n v="18855"/>
    <x v="0"/>
    <s v="US"/>
    <s v="USD"/>
    <n v="1450901872"/>
    <x v="657"/>
    <b v="0"/>
    <n v="99"/>
    <b v="1"/>
    <s v="technology/wearables"/>
    <n v="67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000"/>
    <n v="30177"/>
    <x v="0"/>
    <s v="US"/>
    <s v="USD"/>
    <n v="1437933600"/>
    <x v="658"/>
    <b v="0"/>
    <n v="276"/>
    <b v="1"/>
    <s v="technology/wearables"/>
    <n v="108"/>
    <n v="109.34"/>
    <x v="2"/>
    <s v="wearables"/>
    <x v="658"/>
    <x v="658"/>
    <x v="0"/>
  </r>
  <r>
    <n v="659"/>
    <s v="Lulu Watch Designs - Apple Watch"/>
    <s v="Sync up your lifestyle"/>
    <n v="28000"/>
    <n v="3017"/>
    <x v="0"/>
    <s v="US"/>
    <s v="USD"/>
    <n v="1440339295"/>
    <x v="659"/>
    <b v="0"/>
    <n v="21"/>
    <b v="1"/>
    <s v="technology/wearables"/>
    <n v="1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28000"/>
    <n v="1529"/>
    <x v="2"/>
    <s v="US"/>
    <s v="USD"/>
    <n v="1415558879"/>
    <x v="660"/>
    <b v="0"/>
    <n v="18"/>
    <b v="0"/>
    <s v="technology/wearables"/>
    <n v="5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28000"/>
    <n v="95"/>
    <x v="2"/>
    <s v="US"/>
    <s v="USD"/>
    <n v="1477236559"/>
    <x v="661"/>
    <b v="0"/>
    <n v="9"/>
    <b v="0"/>
    <s v="technology/wearables"/>
    <n v="0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28000"/>
    <n v="156"/>
    <x v="2"/>
    <s v="US"/>
    <s v="USD"/>
    <n v="1421404247"/>
    <x v="662"/>
    <b v="0"/>
    <n v="4"/>
    <b v="0"/>
    <s v="technology/wearables"/>
    <n v="1"/>
    <n v="39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8000"/>
    <n v="700"/>
    <x v="2"/>
    <s v="DK"/>
    <s v="DKK"/>
    <n v="1437250456"/>
    <x v="663"/>
    <b v="0"/>
    <n v="7"/>
    <b v="0"/>
    <s v="technology/wearables"/>
    <n v="3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27800"/>
    <n v="904"/>
    <x v="2"/>
    <s v="US"/>
    <s v="USD"/>
    <n v="1428940775"/>
    <x v="664"/>
    <b v="0"/>
    <n v="29"/>
    <b v="0"/>
    <s v="technology/wearables"/>
    <n v="3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27500"/>
    <n v="1864"/>
    <x v="2"/>
    <s v="US"/>
    <s v="USD"/>
    <n v="1484327061"/>
    <x v="665"/>
    <b v="0"/>
    <n v="12"/>
    <b v="0"/>
    <s v="technology/wearables"/>
    <n v="7"/>
    <n v="155.33000000000001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n v="27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27000"/>
    <n v="5010"/>
    <x v="2"/>
    <s v="IT"/>
    <s v="EUR"/>
    <n v="1477731463"/>
    <x v="667"/>
    <b v="0"/>
    <n v="28"/>
    <b v="0"/>
    <s v="technology/wearables"/>
    <n v="19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27000"/>
    <n v="684"/>
    <x v="2"/>
    <s v="US"/>
    <s v="USD"/>
    <n v="1431374222"/>
    <x v="668"/>
    <b v="0"/>
    <n v="25"/>
    <b v="0"/>
    <s v="technology/wearables"/>
    <n v="3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7000"/>
    <n v="43015"/>
    <x v="2"/>
    <s v="SE"/>
    <s v="SEK"/>
    <n v="1467817258"/>
    <x v="669"/>
    <b v="0"/>
    <n v="28"/>
    <b v="0"/>
    <s v="technology/wearables"/>
    <n v="159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26500"/>
    <n v="26349"/>
    <x v="2"/>
    <s v="IT"/>
    <s v="EUR"/>
    <n v="1466323800"/>
    <x v="670"/>
    <b v="0"/>
    <n v="310"/>
    <b v="0"/>
    <s v="technology/wearables"/>
    <n v="9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26500"/>
    <n v="11828"/>
    <x v="2"/>
    <s v="US"/>
    <s v="USD"/>
    <n v="1421208000"/>
    <x v="671"/>
    <b v="0"/>
    <n v="15"/>
    <b v="0"/>
    <s v="technology/wearables"/>
    <n v="45"/>
    <n v="788.53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26000"/>
    <n v="10814"/>
    <x v="2"/>
    <s v="US"/>
    <s v="USD"/>
    <n v="1420088340"/>
    <x v="672"/>
    <b v="0"/>
    <n v="215"/>
    <b v="0"/>
    <s v="technology/wearables"/>
    <n v="42"/>
    <n v="50.3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26000"/>
    <n v="205"/>
    <x v="2"/>
    <s v="US"/>
    <s v="USD"/>
    <n v="1409602217"/>
    <x v="673"/>
    <b v="0"/>
    <n v="3"/>
    <b v="0"/>
    <s v="technology/wearables"/>
    <n v="1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26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26000"/>
    <n v="891"/>
    <x v="2"/>
    <s v="US"/>
    <s v="USD"/>
    <n v="1420095540"/>
    <x v="675"/>
    <b v="0"/>
    <n v="26"/>
    <b v="0"/>
    <s v="technology/wearables"/>
    <n v="3"/>
    <n v="34.270000000000003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26000"/>
    <n v="1471"/>
    <x v="2"/>
    <s v="CA"/>
    <s v="CAD"/>
    <n v="1423333581"/>
    <x v="676"/>
    <b v="0"/>
    <n v="24"/>
    <b v="0"/>
    <s v="technology/wearables"/>
    <n v="6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25000"/>
    <n v="12792"/>
    <x v="2"/>
    <s v="IT"/>
    <s v="EUR"/>
    <n v="1467106895"/>
    <x v="677"/>
    <b v="0"/>
    <n v="96"/>
    <b v="0"/>
    <s v="technology/wearables"/>
    <n v="51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5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25000"/>
    <n v="8827"/>
    <x v="2"/>
    <s v="US"/>
    <s v="USD"/>
    <n v="1472920909"/>
    <x v="679"/>
    <b v="0"/>
    <n v="94"/>
    <b v="0"/>
    <s v="technology/wearables"/>
    <n v="35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25000"/>
    <n v="19434"/>
    <x v="2"/>
    <s v="US"/>
    <s v="USD"/>
    <n v="1410955331"/>
    <x v="680"/>
    <b v="0"/>
    <n v="129"/>
    <b v="0"/>
    <s v="technology/wearables"/>
    <n v="78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0"/>
    <n v="1"/>
    <x v="2"/>
    <s v="US"/>
    <s v="USD"/>
    <n v="1477509604"/>
    <x v="681"/>
    <b v="0"/>
    <n v="1"/>
    <b v="0"/>
    <s v="technology/wearables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25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2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x v="683"/>
    <x v="2"/>
  </r>
  <r>
    <n v="684"/>
    <s v="Arcus Motion Analyzer | The Versatile Smart Ring"/>
    <s v="Arcus gives your fingers super powers."/>
    <n v="25000"/>
    <n v="23948"/>
    <x v="2"/>
    <s v="US"/>
    <s v="USD"/>
    <n v="1406257200"/>
    <x v="684"/>
    <b v="0"/>
    <n v="135"/>
    <b v="0"/>
    <s v="technology/wearables"/>
    <n v="96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5000"/>
    <n v="553"/>
    <x v="2"/>
    <s v="US"/>
    <s v="USD"/>
    <n v="1421095672"/>
    <x v="685"/>
    <b v="0"/>
    <n v="10"/>
    <b v="0"/>
    <s v="technology/wearables"/>
    <n v="2"/>
    <n v="55.3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n v="25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25000"/>
    <n v="3550"/>
    <x v="2"/>
    <s v="MX"/>
    <s v="MXN"/>
    <n v="1486317653"/>
    <x v="687"/>
    <b v="0"/>
    <n v="6"/>
    <b v="0"/>
    <s v="technology/wearables"/>
    <n v="14"/>
    <n v="591.66999999999996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5000"/>
    <n v="14598"/>
    <x v="2"/>
    <s v="US"/>
    <s v="USD"/>
    <n v="1444876253"/>
    <x v="688"/>
    <b v="0"/>
    <n v="36"/>
    <b v="0"/>
    <s v="technology/wearables"/>
    <n v="58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5000"/>
    <n v="115297.5"/>
    <x v="2"/>
    <s v="US"/>
    <s v="USD"/>
    <n v="1481173140"/>
    <x v="689"/>
    <b v="0"/>
    <n v="336"/>
    <b v="0"/>
    <s v="technology/wearables"/>
    <n v="461"/>
    <n v="343.15"/>
    <x v="2"/>
    <s v="wearables"/>
    <x v="689"/>
    <x v="689"/>
    <x v="2"/>
  </r>
  <r>
    <n v="690"/>
    <s v="BLOXSHIELD"/>
    <s v="A radiation shield for your fitness tracker, smartwatch or other wearable smart device"/>
    <n v="25000"/>
    <n v="2468"/>
    <x v="2"/>
    <s v="US"/>
    <s v="USD"/>
    <n v="1473400800"/>
    <x v="690"/>
    <b v="0"/>
    <n v="34"/>
    <b v="0"/>
    <s v="technology/wearables"/>
    <n v="10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25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5000"/>
    <n v="1306"/>
    <x v="2"/>
    <s v="GB"/>
    <s v="GBP"/>
    <n v="1482397263"/>
    <x v="692"/>
    <b v="0"/>
    <n v="201"/>
    <b v="0"/>
    <s v="technology/wearables"/>
    <n v="5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25000"/>
    <n v="35338"/>
    <x v="2"/>
    <s v="US"/>
    <s v="USD"/>
    <n v="1430421827"/>
    <x v="693"/>
    <b v="0"/>
    <n v="296"/>
    <b v="0"/>
    <s v="technology/wearables"/>
    <n v="141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25000"/>
    <n v="590"/>
    <x v="2"/>
    <s v="US"/>
    <s v="USD"/>
    <n v="1485964559"/>
    <x v="694"/>
    <b v="0"/>
    <n v="7"/>
    <b v="0"/>
    <s v="technology/wearables"/>
    <n v="2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25000"/>
    <n v="636"/>
    <x v="2"/>
    <s v="US"/>
    <s v="USD"/>
    <n v="1414758620"/>
    <x v="695"/>
    <b v="0"/>
    <n v="7"/>
    <b v="0"/>
    <s v="technology/wearables"/>
    <n v="3"/>
    <n v="90.86"/>
    <x v="2"/>
    <s v="wearables"/>
    <x v="695"/>
    <x v="695"/>
    <x v="3"/>
  </r>
  <r>
    <n v="696"/>
    <s v="trustee"/>
    <s v="Show your fidelity by wearing the Trustee rings! Show where you are (at)!"/>
    <n v="2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25000"/>
    <n v="2319"/>
    <x v="2"/>
    <s v="DE"/>
    <s v="EUR"/>
    <n v="1454502789"/>
    <x v="697"/>
    <b v="0"/>
    <n v="114"/>
    <b v="0"/>
    <s v="technology/wearables"/>
    <n v="9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25000"/>
    <n v="15390"/>
    <x v="2"/>
    <s v="US"/>
    <s v="USD"/>
    <n v="1411005600"/>
    <x v="698"/>
    <b v="0"/>
    <n v="29"/>
    <b v="0"/>
    <s v="technology/wearables"/>
    <n v="62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25000"/>
    <n v="107148.74"/>
    <x v="2"/>
    <s v="US"/>
    <s v="USD"/>
    <n v="1385136000"/>
    <x v="699"/>
    <b v="0"/>
    <n v="890"/>
    <b v="0"/>
    <s v="technology/wearables"/>
    <n v="429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25000"/>
    <n v="403"/>
    <x v="2"/>
    <s v="ES"/>
    <s v="EUR"/>
    <n v="1484065881"/>
    <x v="700"/>
    <b v="0"/>
    <n v="31"/>
    <b v="0"/>
    <s v="technology/wearables"/>
    <n v="2"/>
    <n v="13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5000"/>
    <n v="6118"/>
    <x v="2"/>
    <s v="GB"/>
    <s v="GBP"/>
    <n v="1406130880"/>
    <x v="701"/>
    <b v="0"/>
    <n v="21"/>
    <b v="0"/>
    <s v="technology/wearables"/>
    <n v="24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25000"/>
    <n v="4622.01"/>
    <x v="2"/>
    <s v="US"/>
    <s v="USD"/>
    <n v="1480011987"/>
    <x v="702"/>
    <b v="0"/>
    <n v="37"/>
    <b v="0"/>
    <s v="technology/wearables"/>
    <n v="18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25000"/>
    <n v="837"/>
    <x v="2"/>
    <s v="US"/>
    <s v="USD"/>
    <n v="1485905520"/>
    <x v="703"/>
    <b v="0"/>
    <n v="7"/>
    <b v="0"/>
    <s v="technology/wearables"/>
    <n v="3"/>
    <n v="119.57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n v="25000"/>
    <n v="481"/>
    <x v="2"/>
    <s v="CA"/>
    <s v="CAD"/>
    <n v="1487565468"/>
    <x v="704"/>
    <b v="0"/>
    <n v="4"/>
    <b v="0"/>
    <s v="technology/wearables"/>
    <n v="2"/>
    <n v="120.25"/>
    <x v="2"/>
    <s v="wearables"/>
    <x v="704"/>
    <x v="704"/>
    <x v="2"/>
  </r>
  <r>
    <n v="705"/>
    <s v="SomnoScope"/>
    <s v="The closest thing ever to the Holy Grail of wearables technology"/>
    <n v="25000"/>
    <n v="977"/>
    <x v="2"/>
    <s v="NL"/>
    <s v="EUR"/>
    <n v="1484999278"/>
    <x v="705"/>
    <b v="0"/>
    <n v="5"/>
    <b v="0"/>
    <s v="technology/wearables"/>
    <n v="4"/>
    <n v="195.4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n v="25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25000"/>
    <n v="53670.6"/>
    <x v="2"/>
    <s v="GB"/>
    <s v="GBP"/>
    <n v="1483286127"/>
    <x v="707"/>
    <b v="0"/>
    <n v="456"/>
    <b v="0"/>
    <s v="technology/wearables"/>
    <n v="215"/>
    <n v="117.7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25000"/>
    <n v="8837"/>
    <x v="2"/>
    <s v="GB"/>
    <s v="GBP"/>
    <n v="1410616600"/>
    <x v="708"/>
    <b v="0"/>
    <n v="369"/>
    <b v="0"/>
    <s v="technology/wearables"/>
    <n v="35"/>
    <n v="23.95"/>
    <x v="2"/>
    <s v="wearables"/>
    <x v="708"/>
    <x v="708"/>
    <x v="3"/>
  </r>
  <r>
    <n v="709"/>
    <s v="lumiglove"/>
    <s v="A &quot;handheld&quot; light, which eases the way you illuminate objects and/or paths."/>
    <n v="2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25000"/>
    <n v="0"/>
    <x v="2"/>
    <s v="CA"/>
    <s v="CAD"/>
    <n v="1408495440"/>
    <x v="710"/>
    <b v="0"/>
    <n v="0"/>
    <b v="0"/>
    <s v="technology/wearables"/>
    <n v="0"/>
    <n v="0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25000"/>
    <n v="33791"/>
    <x v="2"/>
    <s v="NL"/>
    <s v="EUR"/>
    <n v="1481716868"/>
    <x v="711"/>
    <b v="0"/>
    <n v="338"/>
    <b v="0"/>
    <s v="technology/wearables"/>
    <n v="135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250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25000"/>
    <n v="2249"/>
    <x v="2"/>
    <s v="US"/>
    <s v="USD"/>
    <n v="1488308082"/>
    <x v="714"/>
    <b v="0"/>
    <n v="28"/>
    <b v="0"/>
    <s v="technology/wearables"/>
    <n v="9"/>
    <n v="80.319999999999993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n v="25000"/>
    <n v="1389"/>
    <x v="2"/>
    <s v="US"/>
    <s v="USD"/>
    <n v="1446693040"/>
    <x v="715"/>
    <b v="0"/>
    <n v="12"/>
    <b v="0"/>
    <s v="technology/wearables"/>
    <n v="6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25000"/>
    <n v="715"/>
    <x v="2"/>
    <s v="US"/>
    <s v="USD"/>
    <n v="1417392000"/>
    <x v="716"/>
    <b v="0"/>
    <n v="16"/>
    <b v="0"/>
    <s v="technology/wearables"/>
    <n v="3"/>
    <n v="44.69"/>
    <x v="2"/>
    <s v="wearables"/>
    <x v="716"/>
    <x v="716"/>
    <x v="3"/>
  </r>
  <r>
    <n v="717"/>
    <s v="cool air belt"/>
    <s v="Cool air flowing under clothing keeps you cool."/>
    <n v="25000"/>
    <n v="305"/>
    <x v="2"/>
    <s v="US"/>
    <s v="USD"/>
    <n v="1409949002"/>
    <x v="717"/>
    <b v="0"/>
    <n v="4"/>
    <b v="0"/>
    <s v="technology/wearables"/>
    <n v="1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25000"/>
    <n v="90"/>
    <x v="2"/>
    <s v="US"/>
    <s v="USD"/>
    <n v="1487397540"/>
    <x v="718"/>
    <b v="0"/>
    <n v="4"/>
    <b v="0"/>
    <s v="technology/wearables"/>
    <n v="0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2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25000"/>
    <n v="2735"/>
    <x v="0"/>
    <s v="US"/>
    <s v="USD"/>
    <n v="1327851291"/>
    <x v="720"/>
    <b v="0"/>
    <n v="41"/>
    <b v="1"/>
    <s v="publishing/nonfiction"/>
    <n v="11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10013"/>
    <x v="0"/>
    <s v="US"/>
    <s v="USD"/>
    <n v="1406900607"/>
    <x v="721"/>
    <b v="0"/>
    <n v="119"/>
    <b v="1"/>
    <s v="publishing/nonfiction"/>
    <n v="40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25000"/>
    <n v="5469"/>
    <x v="0"/>
    <s v="US"/>
    <s v="USD"/>
    <n v="1438228740"/>
    <x v="723"/>
    <b v="0"/>
    <n v="100"/>
    <b v="1"/>
    <s v="publishing/nonfiction"/>
    <n v="22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25000"/>
    <n v="7383.01"/>
    <x v="0"/>
    <s v="US"/>
    <s v="USD"/>
    <n v="1309447163"/>
    <x v="724"/>
    <b v="0"/>
    <n v="143"/>
    <b v="1"/>
    <s v="publishing/nonfiction"/>
    <n v="30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5000"/>
    <n v="20070"/>
    <x v="0"/>
    <s v="US"/>
    <s v="USD"/>
    <n v="1450018912"/>
    <x v="725"/>
    <b v="0"/>
    <n v="140"/>
    <b v="1"/>
    <s v="publishing/nonfiction"/>
    <n v="8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0"/>
    <n v="2535"/>
    <x v="0"/>
    <s v="US"/>
    <s v="USD"/>
    <n v="1365728487"/>
    <x v="726"/>
    <b v="0"/>
    <n v="35"/>
    <b v="1"/>
    <s v="publishing/nonfiction"/>
    <n v="10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25000"/>
    <n v="5443"/>
    <x v="0"/>
    <s v="US"/>
    <s v="USD"/>
    <n v="1358198400"/>
    <x v="727"/>
    <b v="0"/>
    <n v="149"/>
    <b v="1"/>
    <s v="publishing/nonfiction"/>
    <n v="22"/>
    <n v="36.53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n v="25000"/>
    <n v="7917.45"/>
    <x v="0"/>
    <s v="US"/>
    <s v="USD"/>
    <n v="1313957157"/>
    <x v="728"/>
    <b v="0"/>
    <n v="130"/>
    <b v="1"/>
    <s v="publishing/nonfiction"/>
    <n v="32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25000"/>
    <n v="5226"/>
    <x v="0"/>
    <s v="US"/>
    <s v="USD"/>
    <n v="1348028861"/>
    <x v="729"/>
    <b v="0"/>
    <n v="120"/>
    <b v="1"/>
    <s v="publishing/nonfiction"/>
    <n v="21"/>
    <n v="43.55"/>
    <x v="3"/>
    <s v="nonfiction"/>
    <x v="729"/>
    <x v="729"/>
    <x v="5"/>
  </r>
  <r>
    <n v="730"/>
    <s v="Encyclopedia of Surfing"/>
    <s v="A Massive but Cheerful Online Digital Archive of Surfing"/>
    <n v="25000"/>
    <n v="26438"/>
    <x v="0"/>
    <s v="US"/>
    <s v="USD"/>
    <n v="1323280391"/>
    <x v="730"/>
    <b v="0"/>
    <n v="265"/>
    <b v="1"/>
    <s v="publishing/nonfiction"/>
    <n v="106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25000"/>
    <n v="6300"/>
    <x v="0"/>
    <s v="US"/>
    <s v="USD"/>
    <n v="1327212000"/>
    <x v="731"/>
    <b v="0"/>
    <n v="71"/>
    <b v="1"/>
    <s v="publishing/nonfiction"/>
    <n v="25"/>
    <n v="88.73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25000"/>
    <n v="64"/>
    <x v="0"/>
    <s v="GB"/>
    <s v="GBP"/>
    <n v="1380449461"/>
    <x v="732"/>
    <b v="0"/>
    <n v="13"/>
    <b v="1"/>
    <s v="publishing/nonfiction"/>
    <n v="0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0"/>
    <n v="3012"/>
    <x v="0"/>
    <s v="GB"/>
    <s v="GBP"/>
    <n v="1387533892"/>
    <x v="733"/>
    <b v="0"/>
    <n v="169"/>
    <b v="1"/>
    <s v="publishing/nonfiction"/>
    <n v="12"/>
    <n v="17.82"/>
    <x v="3"/>
    <s v="nonfiction"/>
    <x v="733"/>
    <x v="733"/>
    <x v="4"/>
  </r>
  <r>
    <n v="734"/>
    <s v="Sideswiped"/>
    <s v="Sideswiped is my story of growing in and trusting God through the mess and mysteries of life."/>
    <n v="25000"/>
    <n v="10670"/>
    <x v="0"/>
    <s v="CA"/>
    <s v="CAD"/>
    <n v="1431147600"/>
    <x v="734"/>
    <b v="0"/>
    <n v="57"/>
    <b v="1"/>
    <s v="publishing/nonfiction"/>
    <n v="43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25000"/>
    <n v="53771"/>
    <x v="0"/>
    <s v="US"/>
    <s v="USD"/>
    <n v="1417653540"/>
    <x v="735"/>
    <b v="0"/>
    <n v="229"/>
    <b v="1"/>
    <s v="publishing/nonfiction"/>
    <n v="215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25000"/>
    <n v="11345"/>
    <x v="0"/>
    <s v="US"/>
    <s v="USD"/>
    <n v="1385009940"/>
    <x v="736"/>
    <b v="0"/>
    <n v="108"/>
    <b v="1"/>
    <s v="publishing/nonfiction"/>
    <n v="45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25000"/>
    <n v="6120"/>
    <x v="0"/>
    <s v="US"/>
    <s v="USD"/>
    <n v="1392408000"/>
    <x v="737"/>
    <b v="0"/>
    <n v="108"/>
    <b v="1"/>
    <s v="publishing/nonfiction"/>
    <n v="24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25000"/>
    <n v="1601"/>
    <x v="0"/>
    <s v="US"/>
    <s v="USD"/>
    <n v="1417409940"/>
    <x v="738"/>
    <b v="0"/>
    <n v="41"/>
    <b v="1"/>
    <s v="publishing/nonfiction"/>
    <n v="6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25000"/>
    <n v="9500"/>
    <x v="0"/>
    <s v="US"/>
    <s v="USD"/>
    <n v="1407758629"/>
    <x v="739"/>
    <b v="0"/>
    <n v="139"/>
    <b v="1"/>
    <s v="publishing/nonfiction"/>
    <n v="38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25000"/>
    <n v="3222"/>
    <x v="0"/>
    <s v="US"/>
    <s v="USD"/>
    <n v="1434857482"/>
    <x v="740"/>
    <b v="0"/>
    <n v="19"/>
    <b v="1"/>
    <s v="publishing/nonfiction"/>
    <n v="13"/>
    <n v="169.58"/>
    <x v="3"/>
    <s v="nonfiction"/>
    <x v="740"/>
    <x v="740"/>
    <x v="0"/>
  </r>
  <r>
    <n v="741"/>
    <s v="reVILNA: the vilna ghetto project"/>
    <s v="A revolutionary digital mapping project of the Vilna Ghetto"/>
    <n v="25000"/>
    <n v="13293.8"/>
    <x v="0"/>
    <s v="US"/>
    <s v="USD"/>
    <n v="1370964806"/>
    <x v="741"/>
    <b v="0"/>
    <n v="94"/>
    <b v="1"/>
    <s v="publishing/nonfiction"/>
    <n v="53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25000"/>
    <n v="1550"/>
    <x v="0"/>
    <s v="US"/>
    <s v="USD"/>
    <n v="1395435712"/>
    <x v="742"/>
    <b v="0"/>
    <n v="23"/>
    <b v="1"/>
    <s v="publishing/nonfiction"/>
    <n v="6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25000"/>
    <n v="814"/>
    <x v="0"/>
    <s v="US"/>
    <s v="USD"/>
    <n v="1334610000"/>
    <x v="743"/>
    <b v="0"/>
    <n v="15"/>
    <b v="1"/>
    <s v="publishing/nonfiction"/>
    <n v="3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25000"/>
    <n v="5116"/>
    <x v="0"/>
    <s v="US"/>
    <s v="USD"/>
    <n v="1355439503"/>
    <x v="744"/>
    <b v="0"/>
    <n v="62"/>
    <b v="1"/>
    <s v="publishing/nonfiction"/>
    <n v="20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5000"/>
    <n v="3976"/>
    <x v="0"/>
    <s v="US"/>
    <s v="USD"/>
    <n v="1367588645"/>
    <x v="745"/>
    <b v="0"/>
    <n v="74"/>
    <b v="1"/>
    <s v="publishing/nonfiction"/>
    <n v="16"/>
    <n v="53.73"/>
    <x v="3"/>
    <s v="nonfiction"/>
    <x v="745"/>
    <x v="745"/>
    <x v="4"/>
  </r>
  <r>
    <n v="746"/>
    <s v="Attention: People With Body Parts"/>
    <s v="This is a book of letters. Letters to our body parts."/>
    <n v="25000"/>
    <n v="3318"/>
    <x v="0"/>
    <s v="US"/>
    <s v="USD"/>
    <n v="1348372740"/>
    <x v="746"/>
    <b v="0"/>
    <n v="97"/>
    <b v="1"/>
    <s v="publishing/nonfiction"/>
    <n v="13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25000"/>
    <n v="7003"/>
    <x v="0"/>
    <s v="NL"/>
    <s v="EUR"/>
    <n v="1421319240"/>
    <x v="747"/>
    <b v="0"/>
    <n v="55"/>
    <b v="1"/>
    <s v="publishing/nonfiction"/>
    <n v="28"/>
    <n v="127.33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5000"/>
    <n v="2005"/>
    <x v="0"/>
    <s v="US"/>
    <s v="USD"/>
    <n v="1407701966"/>
    <x v="748"/>
    <b v="0"/>
    <n v="44"/>
    <b v="1"/>
    <s v="publishing/nonfiction"/>
    <n v="8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25000"/>
    <n v="10556"/>
    <x v="0"/>
    <s v="US"/>
    <s v="USD"/>
    <n v="1485642930"/>
    <x v="749"/>
    <b v="0"/>
    <n v="110"/>
    <b v="1"/>
    <s v="publishing/nonfiction"/>
    <n v="42"/>
    <n v="95.96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25000"/>
    <n v="4559"/>
    <x v="0"/>
    <s v="US"/>
    <s v="USD"/>
    <n v="1361739872"/>
    <x v="750"/>
    <b v="0"/>
    <n v="59"/>
    <b v="1"/>
    <s v="publishing/nonfiction"/>
    <n v="18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25000"/>
    <n v="3555"/>
    <x v="0"/>
    <s v="US"/>
    <s v="USD"/>
    <n v="1312470475"/>
    <x v="751"/>
    <b v="0"/>
    <n v="62"/>
    <b v="1"/>
    <s v="publishing/nonfiction"/>
    <n v="14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25000"/>
    <n v="5585"/>
    <x v="0"/>
    <s v="AU"/>
    <s v="AUD"/>
    <n v="1476615600"/>
    <x v="752"/>
    <b v="0"/>
    <n v="105"/>
    <b v="1"/>
    <s v="publishing/nonfiction"/>
    <n v="2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25000"/>
    <n v="12800"/>
    <x v="0"/>
    <s v="US"/>
    <s v="USD"/>
    <n v="1423922991"/>
    <x v="753"/>
    <b v="0"/>
    <n v="26"/>
    <b v="1"/>
    <s v="publishing/nonfiction"/>
    <n v="51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5000"/>
    <n v="2075"/>
    <x v="0"/>
    <s v="US"/>
    <s v="USD"/>
    <n v="1357408721"/>
    <x v="754"/>
    <b v="0"/>
    <n v="49"/>
    <b v="1"/>
    <s v="publishing/nonfiction"/>
    <n v="8"/>
    <n v="42.35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0"/>
    <n v="2547.69"/>
    <x v="0"/>
    <s v="US"/>
    <s v="USD"/>
    <n v="1369010460"/>
    <x v="755"/>
    <b v="0"/>
    <n v="68"/>
    <b v="1"/>
    <s v="publishing/nonfiction"/>
    <n v="10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25000"/>
    <n v="824"/>
    <x v="0"/>
    <s v="US"/>
    <s v="USD"/>
    <n v="1303147459"/>
    <x v="756"/>
    <b v="0"/>
    <n v="22"/>
    <b v="1"/>
    <s v="publishing/nonfiction"/>
    <n v="3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00"/>
    <n v="595"/>
    <x v="0"/>
    <s v="US"/>
    <s v="USD"/>
    <n v="1354756714"/>
    <x v="757"/>
    <b v="0"/>
    <n v="18"/>
    <b v="1"/>
    <s v="publishing/nonfiction"/>
    <n v="2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n v="25000"/>
    <n v="2550"/>
    <x v="0"/>
    <s v="US"/>
    <s v="USD"/>
    <n v="1286568268"/>
    <x v="758"/>
    <b v="0"/>
    <n v="19"/>
    <b v="1"/>
    <s v="publishing/nonfiction"/>
    <n v="10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25000"/>
    <n v="5096"/>
    <x v="0"/>
    <s v="GB"/>
    <s v="GBP"/>
    <n v="1404892539"/>
    <x v="759"/>
    <b v="0"/>
    <n v="99"/>
    <b v="1"/>
    <s v="publishing/nonfiction"/>
    <n v="20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5000"/>
    <n v="0"/>
    <x v="2"/>
    <s v="US"/>
    <s v="USD"/>
    <n v="1480188013"/>
    <x v="760"/>
    <b v="0"/>
    <n v="0"/>
    <b v="0"/>
    <s v="publishing/fiction"/>
    <n v="0"/>
    <n v="0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25000"/>
    <n v="235"/>
    <x v="2"/>
    <s v="US"/>
    <s v="USD"/>
    <n v="1391364126"/>
    <x v="761"/>
    <b v="0"/>
    <n v="6"/>
    <b v="0"/>
    <s v="publishing/fiction"/>
    <n v="1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25000"/>
    <n v="0"/>
    <x v="2"/>
    <s v="MX"/>
    <s v="MXN"/>
    <n v="1480831200"/>
    <x v="762"/>
    <b v="0"/>
    <n v="0"/>
    <b v="0"/>
    <s v="publishing/fiction"/>
    <n v="0"/>
    <n v="0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25000"/>
    <n v="5"/>
    <x v="2"/>
    <s v="GB"/>
    <s v="GBP"/>
    <n v="1376563408"/>
    <x v="763"/>
    <b v="0"/>
    <n v="1"/>
    <b v="0"/>
    <s v="publishing/fiction"/>
    <n v="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25000"/>
    <n v="0"/>
    <x v="2"/>
    <s v="US"/>
    <s v="USD"/>
    <n v="1441858161"/>
    <x v="764"/>
    <b v="0"/>
    <n v="0"/>
    <b v="0"/>
    <s v="publishing/fiction"/>
    <n v="0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25000"/>
    <n v="2521"/>
    <x v="2"/>
    <s v="US"/>
    <s v="USD"/>
    <n v="1413723684"/>
    <x v="765"/>
    <b v="0"/>
    <n v="44"/>
    <b v="0"/>
    <s v="publishing/fiction"/>
    <n v="10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25000"/>
    <n v="0"/>
    <x v="2"/>
    <s v="CA"/>
    <s v="CAD"/>
    <n v="1424112483"/>
    <x v="766"/>
    <b v="0"/>
    <n v="0"/>
    <b v="0"/>
    <s v="publishing/fiction"/>
    <n v="0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25000"/>
    <n v="177"/>
    <x v="2"/>
    <s v="US"/>
    <s v="USD"/>
    <n v="1432178810"/>
    <x v="767"/>
    <b v="0"/>
    <n v="3"/>
    <b v="0"/>
    <s v="publishing/fiction"/>
    <n v="1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0"/>
    <n v="0"/>
    <x v="2"/>
    <s v="US"/>
    <s v="USD"/>
    <n v="1387169890"/>
    <x v="768"/>
    <b v="0"/>
    <n v="0"/>
    <b v="0"/>
    <s v="publishing/fiction"/>
    <n v="0"/>
    <n v="0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25000"/>
    <n v="1656"/>
    <x v="2"/>
    <s v="US"/>
    <s v="USD"/>
    <n v="1388102094"/>
    <x v="769"/>
    <b v="0"/>
    <n v="52"/>
    <b v="0"/>
    <s v="publishing/fiction"/>
    <n v="7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25000"/>
    <n v="0"/>
    <x v="2"/>
    <s v="US"/>
    <s v="USD"/>
    <n v="1361750369"/>
    <x v="770"/>
    <b v="0"/>
    <n v="0"/>
    <b v="0"/>
    <s v="publishing/fiction"/>
    <n v="0"/>
    <n v="0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25000"/>
    <n v="10"/>
    <x v="2"/>
    <s v="US"/>
    <s v="USD"/>
    <n v="1454183202"/>
    <x v="771"/>
    <b v="0"/>
    <n v="1"/>
    <b v="0"/>
    <s v="publishing/fiction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25000"/>
    <n v="50"/>
    <x v="2"/>
    <s v="US"/>
    <s v="USD"/>
    <n v="1257047940"/>
    <x v="772"/>
    <b v="0"/>
    <n v="1"/>
    <b v="0"/>
    <s v="publishing/fiction"/>
    <n v="0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25000"/>
    <n v="32"/>
    <x v="2"/>
    <s v="GB"/>
    <s v="GBP"/>
    <n v="1431298860"/>
    <x v="773"/>
    <b v="0"/>
    <n v="2"/>
    <b v="0"/>
    <s v="publishing/fiction"/>
    <n v="0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25000"/>
    <n v="351"/>
    <x v="2"/>
    <s v="US"/>
    <s v="USD"/>
    <n v="1393181018"/>
    <x v="774"/>
    <b v="0"/>
    <n v="9"/>
    <b v="0"/>
    <s v="publishing/fiction"/>
    <n v="1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25000"/>
    <n v="170"/>
    <x v="2"/>
    <s v="US"/>
    <s v="USD"/>
    <n v="1323998795"/>
    <x v="775"/>
    <b v="0"/>
    <n v="5"/>
    <b v="0"/>
    <s v="publishing/fiction"/>
    <n v="1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25000"/>
    <n v="3598"/>
    <x v="2"/>
    <s v="US"/>
    <s v="USD"/>
    <n v="1444539600"/>
    <x v="776"/>
    <b v="0"/>
    <n v="57"/>
    <b v="0"/>
    <s v="publishing/fiction"/>
    <n v="14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25000"/>
    <n v="21"/>
    <x v="2"/>
    <s v="US"/>
    <s v="USD"/>
    <n v="1375313577"/>
    <x v="777"/>
    <b v="0"/>
    <n v="3"/>
    <b v="0"/>
    <s v="publishing/fiction"/>
    <n v="0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25000"/>
    <n v="2"/>
    <x v="2"/>
    <s v="US"/>
    <s v="USD"/>
    <n v="1398876680"/>
    <x v="778"/>
    <b v="0"/>
    <n v="1"/>
    <b v="0"/>
    <s v="publishing/fiction"/>
    <n v="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25000"/>
    <n v="400"/>
    <x v="2"/>
    <s v="US"/>
    <s v="USD"/>
    <n v="1287115200"/>
    <x v="779"/>
    <b v="0"/>
    <n v="6"/>
    <b v="0"/>
    <s v="publishing/fiction"/>
    <n v="2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25000"/>
    <n v="1040"/>
    <x v="0"/>
    <s v="US"/>
    <s v="USD"/>
    <n v="1304439025"/>
    <x v="780"/>
    <b v="0"/>
    <n v="27"/>
    <b v="1"/>
    <s v="music/rock"/>
    <n v="4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25000"/>
    <n v="1065.23"/>
    <x v="0"/>
    <s v="US"/>
    <s v="USD"/>
    <n v="1370649674"/>
    <x v="781"/>
    <b v="0"/>
    <n v="25"/>
    <b v="1"/>
    <s v="music/rock"/>
    <n v="4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25000"/>
    <n v="700"/>
    <x v="0"/>
    <s v="US"/>
    <s v="USD"/>
    <n v="1345918302"/>
    <x v="782"/>
    <b v="0"/>
    <n v="14"/>
    <b v="1"/>
    <s v="music/rock"/>
    <n v="3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25000"/>
    <n v="2222"/>
    <x v="0"/>
    <s v="US"/>
    <s v="USD"/>
    <n v="1335564000"/>
    <x v="783"/>
    <b v="0"/>
    <n v="35"/>
    <b v="1"/>
    <s v="music/rock"/>
    <n v="9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25000"/>
    <n v="1025"/>
    <x v="0"/>
    <s v="US"/>
    <s v="USD"/>
    <n v="1395023719"/>
    <x v="784"/>
    <b v="0"/>
    <n v="10"/>
    <b v="1"/>
    <s v="music/rock"/>
    <n v="4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25000"/>
    <n v="903.14"/>
    <x v="0"/>
    <s v="US"/>
    <s v="USD"/>
    <n v="1362060915"/>
    <x v="785"/>
    <b v="0"/>
    <n v="29"/>
    <b v="1"/>
    <s v="music/rock"/>
    <n v="4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25000"/>
    <n v="7140"/>
    <x v="0"/>
    <s v="US"/>
    <s v="USD"/>
    <n v="1336751220"/>
    <x v="786"/>
    <b v="0"/>
    <n v="44"/>
    <b v="1"/>
    <s v="music/rock"/>
    <n v="29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25000"/>
    <n v="1370"/>
    <x v="0"/>
    <s v="US"/>
    <s v="USD"/>
    <n v="1383318226"/>
    <x v="787"/>
    <b v="0"/>
    <n v="17"/>
    <b v="1"/>
    <s v="music/rock"/>
    <n v="5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25000"/>
    <n v="2035.05"/>
    <x v="0"/>
    <s v="US"/>
    <s v="USD"/>
    <n v="1341633540"/>
    <x v="788"/>
    <b v="0"/>
    <n v="34"/>
    <b v="1"/>
    <s v="music/rock"/>
    <n v="8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25000"/>
    <n v="1860"/>
    <x v="0"/>
    <s v="US"/>
    <s v="USD"/>
    <n v="1358755140"/>
    <x v="789"/>
    <b v="0"/>
    <n v="14"/>
    <b v="1"/>
    <s v="music/rock"/>
    <n v="7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25000"/>
    <n v="14437.46"/>
    <x v="0"/>
    <s v="US"/>
    <s v="USD"/>
    <n v="1359680939"/>
    <x v="790"/>
    <b v="0"/>
    <n v="156"/>
    <b v="1"/>
    <s v="music/rock"/>
    <n v="58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24500"/>
    <n v="7790"/>
    <x v="0"/>
    <s v="US"/>
    <s v="USD"/>
    <n v="1384322340"/>
    <x v="791"/>
    <b v="0"/>
    <n v="128"/>
    <b v="1"/>
    <s v="music/rock"/>
    <n v="32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n v="24500"/>
    <n v="2511.11"/>
    <x v="0"/>
    <s v="US"/>
    <s v="USD"/>
    <n v="1383861483"/>
    <x v="792"/>
    <b v="0"/>
    <n v="60"/>
    <b v="1"/>
    <s v="music/rock"/>
    <n v="10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4500"/>
    <n v="2826.43"/>
    <x v="0"/>
    <s v="US"/>
    <s v="USD"/>
    <n v="1372827540"/>
    <x v="793"/>
    <b v="0"/>
    <n v="32"/>
    <b v="1"/>
    <s v="music/rock"/>
    <n v="12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24200"/>
    <n v="8425"/>
    <x v="0"/>
    <s v="US"/>
    <s v="USD"/>
    <n v="1315242360"/>
    <x v="794"/>
    <b v="0"/>
    <n v="53"/>
    <b v="1"/>
    <s v="music/rock"/>
    <n v="35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24000"/>
    <n v="15650"/>
    <x v="0"/>
    <s v="US"/>
    <s v="USD"/>
    <n v="1333774740"/>
    <x v="795"/>
    <b v="0"/>
    <n v="184"/>
    <b v="1"/>
    <s v="music/rock"/>
    <n v="65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24000"/>
    <n v="10135"/>
    <x v="0"/>
    <s v="US"/>
    <s v="USD"/>
    <n v="1379279400"/>
    <x v="796"/>
    <b v="0"/>
    <n v="90"/>
    <b v="1"/>
    <s v="music/rock"/>
    <n v="42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24000"/>
    <n v="3226"/>
    <x v="0"/>
    <s v="US"/>
    <s v="USD"/>
    <n v="1335672000"/>
    <x v="797"/>
    <b v="0"/>
    <n v="71"/>
    <b v="1"/>
    <s v="music/rock"/>
    <n v="13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23900"/>
    <n v="4021"/>
    <x v="0"/>
    <s v="US"/>
    <s v="USD"/>
    <n v="1412086187"/>
    <x v="798"/>
    <b v="0"/>
    <n v="87"/>
    <b v="1"/>
    <s v="music/rock"/>
    <n v="17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23000"/>
    <n v="5001"/>
    <x v="0"/>
    <s v="US"/>
    <s v="USD"/>
    <n v="1335542446"/>
    <x v="799"/>
    <b v="0"/>
    <n v="28"/>
    <b v="1"/>
    <s v="music/rock"/>
    <n v="22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n v="23000"/>
    <n v="2282"/>
    <x v="0"/>
    <s v="GB"/>
    <s v="GBP"/>
    <n v="1410431054"/>
    <x v="800"/>
    <b v="0"/>
    <n v="56"/>
    <b v="1"/>
    <s v="music/rock"/>
    <n v="10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3000"/>
    <n v="2230.4299999999998"/>
    <x v="0"/>
    <s v="US"/>
    <s v="USD"/>
    <n v="1309547120"/>
    <x v="801"/>
    <b v="0"/>
    <n v="51"/>
    <b v="1"/>
    <s v="music/rock"/>
    <n v="10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23000"/>
    <n v="6080"/>
    <x v="0"/>
    <s v="US"/>
    <s v="USD"/>
    <n v="1347854700"/>
    <x v="802"/>
    <b v="0"/>
    <n v="75"/>
    <b v="1"/>
    <s v="music/rock"/>
    <n v="26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0"/>
    <n v="2835"/>
    <x v="0"/>
    <s v="US"/>
    <s v="USD"/>
    <n v="1306630800"/>
    <x v="803"/>
    <b v="0"/>
    <n v="38"/>
    <b v="1"/>
    <s v="music/rock"/>
    <n v="12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23000"/>
    <n v="5500"/>
    <x v="0"/>
    <s v="US"/>
    <s v="USD"/>
    <n v="1311393540"/>
    <x v="804"/>
    <b v="0"/>
    <n v="18"/>
    <b v="1"/>
    <s v="music/rock"/>
    <n v="24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22765"/>
    <n v="3150"/>
    <x v="0"/>
    <s v="US"/>
    <s v="USD"/>
    <n v="1310857200"/>
    <x v="805"/>
    <b v="0"/>
    <n v="54"/>
    <b v="1"/>
    <s v="music/rock"/>
    <n v="14"/>
    <n v="58.33"/>
    <x v="4"/>
    <s v="rock"/>
    <x v="805"/>
    <x v="805"/>
    <x v="6"/>
  </r>
  <r>
    <n v="806"/>
    <s v="Golden Animals NEW Album!"/>
    <s v="Help Golden Animals finish their NEW Album!"/>
    <n v="22500"/>
    <n v="8355"/>
    <x v="0"/>
    <s v="US"/>
    <s v="USD"/>
    <n v="1315413339"/>
    <x v="806"/>
    <b v="0"/>
    <n v="71"/>
    <b v="1"/>
    <s v="music/rock"/>
    <n v="37"/>
    <n v="117.68"/>
    <x v="4"/>
    <s v="rock"/>
    <x v="806"/>
    <x v="806"/>
    <x v="6"/>
  </r>
  <r>
    <n v="807"/>
    <s v="Sic Vita - New EP Release - 2017"/>
    <s v="Join the Sic Vita family and lend a hand as we create a new album!"/>
    <n v="22500"/>
    <n v="4205"/>
    <x v="0"/>
    <s v="US"/>
    <s v="USD"/>
    <n v="1488333600"/>
    <x v="807"/>
    <b v="0"/>
    <n v="57"/>
    <b v="1"/>
    <s v="music/rock"/>
    <n v="19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22400"/>
    <n v="4500"/>
    <x v="0"/>
    <s v="CA"/>
    <s v="CAD"/>
    <n v="1419224340"/>
    <x v="808"/>
    <b v="0"/>
    <n v="43"/>
    <b v="1"/>
    <s v="music/rock"/>
    <n v="20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n v="22000"/>
    <n v="4151"/>
    <x v="0"/>
    <s v="US"/>
    <s v="USD"/>
    <n v="1390161630"/>
    <x v="809"/>
    <b v="0"/>
    <n v="52"/>
    <b v="1"/>
    <s v="music/rock"/>
    <n v="19"/>
    <n v="79.83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22000"/>
    <n v="1575"/>
    <x v="0"/>
    <s v="US"/>
    <s v="USD"/>
    <n v="1346462462"/>
    <x v="810"/>
    <b v="0"/>
    <n v="27"/>
    <b v="1"/>
    <s v="music/rock"/>
    <n v="7"/>
    <n v="58.33"/>
    <x v="4"/>
    <s v="rock"/>
    <x v="810"/>
    <x v="810"/>
    <x v="5"/>
  </r>
  <r>
    <n v="811"/>
    <s v="Love Water Tour"/>
    <s v="We need your financial support to cover the tour costs!  (Sound, lights, travel, stage design)"/>
    <n v="22000"/>
    <n v="1040"/>
    <x v="0"/>
    <s v="US"/>
    <s v="USD"/>
    <n v="1373475120"/>
    <x v="811"/>
    <b v="0"/>
    <n v="12"/>
    <b v="1"/>
    <s v="music/rock"/>
    <n v="5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22000"/>
    <n v="911"/>
    <x v="0"/>
    <s v="US"/>
    <s v="USD"/>
    <n v="1362146280"/>
    <x v="812"/>
    <b v="0"/>
    <n v="33"/>
    <b v="1"/>
    <s v="music/rock"/>
    <n v="4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n v="22000"/>
    <n v="2399.94"/>
    <x v="0"/>
    <s v="US"/>
    <s v="USD"/>
    <n v="1342825365"/>
    <x v="813"/>
    <b v="0"/>
    <n v="96"/>
    <b v="1"/>
    <s v="music/rock"/>
    <n v="11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22000"/>
    <n v="1273"/>
    <x v="0"/>
    <s v="US"/>
    <s v="USD"/>
    <n v="1306865040"/>
    <x v="814"/>
    <b v="0"/>
    <n v="28"/>
    <b v="1"/>
    <s v="music/rock"/>
    <n v="6"/>
    <n v="45.46"/>
    <x v="4"/>
    <s v="rock"/>
    <x v="814"/>
    <x v="814"/>
    <x v="6"/>
  </r>
  <r>
    <n v="815"/>
    <s v="Some Late Help for The Early Reset"/>
    <s v="Be a part of helping The Early Reset finish their new 7 song EP."/>
    <n v="22000"/>
    <n v="4280"/>
    <x v="0"/>
    <s v="US"/>
    <s v="USD"/>
    <n v="1414879303"/>
    <x v="815"/>
    <b v="0"/>
    <n v="43"/>
    <b v="1"/>
    <s v="music/rock"/>
    <n v="19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22000"/>
    <n v="8058.55"/>
    <x v="0"/>
    <s v="US"/>
    <s v="USD"/>
    <n v="1365489000"/>
    <x v="816"/>
    <b v="0"/>
    <n v="205"/>
    <b v="1"/>
    <s v="music/rock"/>
    <n v="37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22000"/>
    <n v="2056.66"/>
    <x v="0"/>
    <s v="US"/>
    <s v="USD"/>
    <n v="1331441940"/>
    <x v="817"/>
    <b v="0"/>
    <n v="23"/>
    <b v="1"/>
    <s v="music/rock"/>
    <n v="9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22000"/>
    <n v="545"/>
    <x v="0"/>
    <s v="US"/>
    <s v="USD"/>
    <n v="1344358860"/>
    <x v="818"/>
    <b v="0"/>
    <n v="19"/>
    <b v="1"/>
    <s v="music/rock"/>
    <n v="2"/>
    <n v="28.68"/>
    <x v="4"/>
    <s v="rock"/>
    <x v="818"/>
    <x v="818"/>
    <x v="5"/>
  </r>
  <r>
    <n v="819"/>
    <s v="Winter Tour"/>
    <s v="We are touring the Southeast in support of our new EP"/>
    <n v="22000"/>
    <n v="435"/>
    <x v="0"/>
    <s v="US"/>
    <s v="USD"/>
    <n v="1387601040"/>
    <x v="819"/>
    <b v="0"/>
    <n v="14"/>
    <b v="1"/>
    <s v="music/rock"/>
    <n v="2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2000"/>
    <n v="2681"/>
    <x v="0"/>
    <s v="US"/>
    <s v="USD"/>
    <n v="1402290000"/>
    <x v="820"/>
    <b v="0"/>
    <n v="38"/>
    <b v="1"/>
    <s v="music/rock"/>
    <n v="12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22000"/>
    <n v="17482"/>
    <x v="0"/>
    <s v="US"/>
    <s v="USD"/>
    <n v="1430712060"/>
    <x v="821"/>
    <b v="0"/>
    <n v="78"/>
    <b v="1"/>
    <s v="music/rock"/>
    <n v="79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21000"/>
    <n v="3575"/>
    <x v="0"/>
    <s v="US"/>
    <s v="USD"/>
    <n v="1349477050"/>
    <x v="822"/>
    <b v="0"/>
    <n v="69"/>
    <b v="1"/>
    <s v="music/rock"/>
    <n v="17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21000"/>
    <n v="1436"/>
    <x v="0"/>
    <s v="US"/>
    <s v="USD"/>
    <n v="1427062852"/>
    <x v="823"/>
    <b v="0"/>
    <n v="33"/>
    <b v="1"/>
    <s v="music/rock"/>
    <n v="7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21000"/>
    <n v="2150.1"/>
    <x v="0"/>
    <s v="US"/>
    <s v="USD"/>
    <n v="1271573940"/>
    <x v="824"/>
    <b v="0"/>
    <n v="54"/>
    <b v="1"/>
    <s v="music/rock"/>
    <n v="10"/>
    <n v="39.82"/>
    <x v="4"/>
    <s v="rock"/>
    <x v="824"/>
    <x v="824"/>
    <x v="7"/>
  </r>
  <r>
    <n v="825"/>
    <s v="KILL FREEMAN"/>
    <s v="Kickstarting Kill Freeman independently. Help fund the New Record, Video and Live Shows."/>
    <n v="21000"/>
    <n v="12554"/>
    <x v="0"/>
    <s v="US"/>
    <s v="USD"/>
    <n v="1351495284"/>
    <x v="825"/>
    <b v="0"/>
    <n v="99"/>
    <b v="1"/>
    <s v="music/rock"/>
    <n v="60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20000"/>
    <n v="5580"/>
    <x v="0"/>
    <s v="US"/>
    <s v="USD"/>
    <n v="1332719730"/>
    <x v="826"/>
    <b v="0"/>
    <n v="49"/>
    <b v="1"/>
    <s v="music/rock"/>
    <n v="28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20000"/>
    <n v="310"/>
    <x v="0"/>
    <s v="US"/>
    <s v="USD"/>
    <n v="1329248940"/>
    <x v="827"/>
    <b v="0"/>
    <n v="11"/>
    <b v="1"/>
    <s v="music/rock"/>
    <n v="2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20000"/>
    <n v="1391"/>
    <x v="0"/>
    <s v="US"/>
    <s v="USD"/>
    <n v="1340641440"/>
    <x v="828"/>
    <b v="0"/>
    <n v="38"/>
    <b v="1"/>
    <s v="music/rock"/>
    <n v="7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20000"/>
    <n v="520"/>
    <x v="0"/>
    <s v="GB"/>
    <s v="GBP"/>
    <n v="1468437240"/>
    <x v="829"/>
    <b v="0"/>
    <n v="16"/>
    <b v="1"/>
    <s v="music/rock"/>
    <n v="3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20000"/>
    <n v="1941"/>
    <x v="0"/>
    <s v="US"/>
    <s v="USD"/>
    <n v="1363952225"/>
    <x v="830"/>
    <b v="0"/>
    <n v="32"/>
    <b v="1"/>
    <s v="music/rock"/>
    <n v="10"/>
    <n v="60.66"/>
    <x v="4"/>
    <s v="rock"/>
    <x v="830"/>
    <x v="830"/>
    <x v="4"/>
  </r>
  <r>
    <n v="831"/>
    <s v="Let The 7Horse Run!"/>
    <s v="7Horse is a new band with a self-funded album and a show they want to rock in your town!"/>
    <n v="20000"/>
    <n v="3500"/>
    <x v="0"/>
    <s v="US"/>
    <s v="USD"/>
    <n v="1335540694"/>
    <x v="831"/>
    <b v="0"/>
    <n v="20"/>
    <b v="1"/>
    <s v="music/rock"/>
    <n v="18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20000"/>
    <n v="15091.06"/>
    <x v="0"/>
    <s v="US"/>
    <s v="USD"/>
    <n v="1327133580"/>
    <x v="832"/>
    <b v="0"/>
    <n v="154"/>
    <b v="1"/>
    <s v="music/rock"/>
    <n v="75"/>
    <n v="97.99"/>
    <x v="4"/>
    <s v="rock"/>
    <x v="832"/>
    <x v="832"/>
    <x v="6"/>
  </r>
  <r>
    <n v="833"/>
    <s v="Ragman Rolls"/>
    <s v="This is an American rock album."/>
    <n v="20000"/>
    <n v="6100"/>
    <x v="0"/>
    <s v="US"/>
    <s v="USD"/>
    <n v="1397941475"/>
    <x v="833"/>
    <b v="0"/>
    <n v="41"/>
    <b v="1"/>
    <s v="music/rock"/>
    <n v="31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20000"/>
    <n v="7206"/>
    <x v="0"/>
    <s v="US"/>
    <s v="USD"/>
    <n v="1372651140"/>
    <x v="834"/>
    <b v="0"/>
    <n v="75"/>
    <b v="1"/>
    <s v="music/rock"/>
    <n v="36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0"/>
    <n v="2345"/>
    <x v="0"/>
    <s v="US"/>
    <s v="USD"/>
    <n v="1337396400"/>
    <x v="835"/>
    <b v="0"/>
    <n v="40"/>
    <b v="1"/>
    <s v="music/rock"/>
    <n v="12"/>
    <n v="58.63"/>
    <x v="4"/>
    <s v="rock"/>
    <x v="835"/>
    <x v="835"/>
    <x v="5"/>
  </r>
  <r>
    <n v="836"/>
    <s v="DESMADRE Full Album + Press Kit"/>
    <s v="An album you can bring home to mom."/>
    <n v="20000"/>
    <n v="5046.5200000000004"/>
    <x v="0"/>
    <s v="US"/>
    <s v="USD"/>
    <n v="1381108918"/>
    <x v="836"/>
    <b v="0"/>
    <n v="46"/>
    <b v="1"/>
    <s v="music/rock"/>
    <n v="25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0000"/>
    <n v="3045"/>
    <x v="0"/>
    <s v="US"/>
    <s v="USD"/>
    <n v="1398988662"/>
    <x v="837"/>
    <b v="0"/>
    <n v="62"/>
    <b v="1"/>
    <s v="music/rock"/>
    <n v="15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0"/>
    <n v="2908"/>
    <x v="0"/>
    <s v="US"/>
    <s v="USD"/>
    <n v="1326835985"/>
    <x v="838"/>
    <b v="0"/>
    <n v="61"/>
    <b v="1"/>
    <s v="music/rock"/>
    <n v="15"/>
    <n v="47.67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n v="20000"/>
    <n v="5830.83"/>
    <x v="0"/>
    <s v="US"/>
    <s v="USD"/>
    <n v="1348337956"/>
    <x v="839"/>
    <b v="0"/>
    <n v="96"/>
    <b v="1"/>
    <s v="music/rock"/>
    <n v="29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20000"/>
    <n v="12041.66"/>
    <x v="0"/>
    <s v="US"/>
    <s v="USD"/>
    <n v="1474694787"/>
    <x v="840"/>
    <b v="0"/>
    <n v="190"/>
    <b v="1"/>
    <s v="music/metal"/>
    <n v="60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20000"/>
    <n v="5066"/>
    <x v="0"/>
    <s v="US"/>
    <s v="USD"/>
    <n v="1415653663"/>
    <x v="841"/>
    <b v="1"/>
    <n v="94"/>
    <b v="1"/>
    <s v="music/metal"/>
    <n v="25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0000"/>
    <n v="2608"/>
    <x v="0"/>
    <s v="CA"/>
    <s v="CAD"/>
    <n v="1381723140"/>
    <x v="842"/>
    <b v="1"/>
    <n v="39"/>
    <b v="1"/>
    <s v="music/metal"/>
    <n v="13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20000"/>
    <n v="8014"/>
    <x v="0"/>
    <s v="US"/>
    <s v="USD"/>
    <n v="1481184000"/>
    <x v="843"/>
    <b v="0"/>
    <n v="127"/>
    <b v="1"/>
    <s v="music/metal"/>
    <n v="40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20000"/>
    <n v="5824"/>
    <x v="0"/>
    <s v="US"/>
    <s v="USD"/>
    <n v="1414817940"/>
    <x v="844"/>
    <b v="1"/>
    <n v="159"/>
    <b v="1"/>
    <s v="music/metal"/>
    <n v="29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20000"/>
    <n v="6019.01"/>
    <x v="0"/>
    <s v="US"/>
    <s v="USD"/>
    <n v="1473047940"/>
    <x v="845"/>
    <b v="0"/>
    <n v="177"/>
    <b v="1"/>
    <s v="music/metal"/>
    <n v="30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20000"/>
    <n v="1342.01"/>
    <x v="0"/>
    <s v="GB"/>
    <s v="GBP"/>
    <n v="1394460000"/>
    <x v="846"/>
    <b v="0"/>
    <n v="47"/>
    <b v="1"/>
    <s v="music/metal"/>
    <n v="7"/>
    <n v="28.55"/>
    <x v="4"/>
    <s v="metal"/>
    <x v="846"/>
    <x v="846"/>
    <x v="3"/>
  </r>
  <r>
    <n v="847"/>
    <s v="CENTROPYMUSIC"/>
    <s v="MUSIC WITH MEANING!  MUSIC THAT MATTERS!!!"/>
    <n v="20000"/>
    <n v="10"/>
    <x v="0"/>
    <s v="US"/>
    <s v="USD"/>
    <n v="1436555376"/>
    <x v="847"/>
    <b v="0"/>
    <n v="1"/>
    <b v="1"/>
    <s v="music/metal"/>
    <n v="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20000"/>
    <n v="300"/>
    <x v="0"/>
    <s v="US"/>
    <s v="USD"/>
    <n v="1429038033"/>
    <x v="848"/>
    <b v="0"/>
    <n v="16"/>
    <b v="1"/>
    <s v="music/metal"/>
    <n v="2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20000"/>
    <n v="4796"/>
    <x v="0"/>
    <s v="US"/>
    <s v="USD"/>
    <n v="1426473264"/>
    <x v="849"/>
    <b v="0"/>
    <n v="115"/>
    <b v="1"/>
    <s v="music/metal"/>
    <n v="24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20000"/>
    <n v="6207"/>
    <x v="0"/>
    <s v="US"/>
    <s v="USD"/>
    <n v="1461560340"/>
    <x v="850"/>
    <b v="0"/>
    <n v="133"/>
    <b v="1"/>
    <s v="music/metal"/>
    <n v="31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0"/>
    <n v="2609"/>
    <x v="0"/>
    <s v="FR"/>
    <s v="EUR"/>
    <n v="1469994300"/>
    <x v="851"/>
    <b v="0"/>
    <n v="70"/>
    <b v="1"/>
    <s v="music/metal"/>
    <n v="13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20000"/>
    <n v="3674"/>
    <x v="0"/>
    <s v="US"/>
    <s v="USD"/>
    <n v="1477342800"/>
    <x v="852"/>
    <b v="0"/>
    <n v="62"/>
    <b v="1"/>
    <s v="music/metal"/>
    <n v="18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20000"/>
    <n v="300"/>
    <x v="0"/>
    <s v="US"/>
    <s v="USD"/>
    <n v="1424116709"/>
    <x v="853"/>
    <b v="0"/>
    <n v="10"/>
    <b v="1"/>
    <s v="music/metal"/>
    <n v="2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0000"/>
    <n v="32865.300000000003"/>
    <x v="0"/>
    <s v="US"/>
    <s v="USD"/>
    <n v="1482901546"/>
    <x v="854"/>
    <b v="0"/>
    <n v="499"/>
    <b v="1"/>
    <s v="music/metal"/>
    <n v="164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20000"/>
    <n v="1500"/>
    <x v="0"/>
    <s v="US"/>
    <s v="USD"/>
    <n v="1469329217"/>
    <x v="855"/>
    <b v="0"/>
    <n v="47"/>
    <b v="1"/>
    <s v="music/metal"/>
    <n v="8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0000"/>
    <n v="545"/>
    <x v="0"/>
    <s v="DE"/>
    <s v="EUR"/>
    <n v="1477422000"/>
    <x v="856"/>
    <b v="0"/>
    <n v="28"/>
    <b v="1"/>
    <s v="music/metal"/>
    <n v="3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n v="20000"/>
    <n v="1200"/>
    <x v="0"/>
    <s v="ES"/>
    <s v="EUR"/>
    <n v="1448463431"/>
    <x v="857"/>
    <b v="0"/>
    <n v="24"/>
    <b v="1"/>
    <s v="music/metal"/>
    <n v="6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20000"/>
    <n v="1728.07"/>
    <x v="0"/>
    <s v="GB"/>
    <s v="GBP"/>
    <n v="1429138740"/>
    <x v="858"/>
    <b v="0"/>
    <n v="76"/>
    <b v="1"/>
    <s v="music/metal"/>
    <n v="9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20000"/>
    <n v="4187"/>
    <x v="0"/>
    <s v="US"/>
    <s v="USD"/>
    <n v="1433376000"/>
    <x v="859"/>
    <b v="0"/>
    <n v="98"/>
    <b v="1"/>
    <s v="music/metal"/>
    <n v="21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20000"/>
    <n v="2540"/>
    <x v="2"/>
    <s v="US"/>
    <s v="USD"/>
    <n v="1385123713"/>
    <x v="860"/>
    <b v="0"/>
    <n v="48"/>
    <b v="0"/>
    <s v="music/jazz"/>
    <n v="13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20000"/>
    <n v="101"/>
    <x v="2"/>
    <s v="US"/>
    <s v="USD"/>
    <n v="1474067404"/>
    <x v="861"/>
    <b v="0"/>
    <n v="2"/>
    <b v="0"/>
    <s v="music/jazz"/>
    <n v="1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20000"/>
    <n v="170"/>
    <x v="2"/>
    <s v="GB"/>
    <s v="GBP"/>
    <n v="1384179548"/>
    <x v="862"/>
    <b v="0"/>
    <n v="4"/>
    <b v="0"/>
    <s v="music/jazz"/>
    <n v="1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0"/>
    <n v="90"/>
    <x v="2"/>
    <s v="US"/>
    <s v="USD"/>
    <n v="1329014966"/>
    <x v="863"/>
    <b v="0"/>
    <n v="5"/>
    <b v="0"/>
    <s v="music/jazz"/>
    <n v="0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20000"/>
    <n v="2700"/>
    <x v="2"/>
    <s v="US"/>
    <s v="USD"/>
    <n v="1381917540"/>
    <x v="864"/>
    <b v="0"/>
    <n v="79"/>
    <b v="0"/>
    <s v="music/jazz"/>
    <n v="14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0000"/>
    <n v="45"/>
    <x v="2"/>
    <s v="US"/>
    <s v="USD"/>
    <n v="1358361197"/>
    <x v="865"/>
    <b v="0"/>
    <n v="2"/>
    <b v="0"/>
    <s v="music/jazz"/>
    <n v="0"/>
    <n v="22.5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n v="20000"/>
    <n v="640"/>
    <x v="2"/>
    <s v="US"/>
    <s v="USD"/>
    <n v="1425136200"/>
    <x v="866"/>
    <b v="0"/>
    <n v="11"/>
    <b v="0"/>
    <s v="music/jazz"/>
    <n v="3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20000"/>
    <n v="1201"/>
    <x v="2"/>
    <s v="US"/>
    <s v="USD"/>
    <n v="1259643540"/>
    <x v="867"/>
    <b v="0"/>
    <n v="11"/>
    <b v="0"/>
    <s v="music/jazz"/>
    <n v="6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20000"/>
    <n v="50"/>
    <x v="2"/>
    <s v="US"/>
    <s v="USD"/>
    <n v="1389055198"/>
    <x v="868"/>
    <b v="0"/>
    <n v="1"/>
    <b v="0"/>
    <s v="music/jazz"/>
    <n v="0"/>
    <n v="50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20000"/>
    <n v="1040"/>
    <x v="2"/>
    <s v="US"/>
    <s v="USD"/>
    <n v="1365448657"/>
    <x v="869"/>
    <b v="0"/>
    <n v="3"/>
    <b v="0"/>
    <s v="music/jazz"/>
    <n v="5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20000"/>
    <n v="325"/>
    <x v="2"/>
    <s v="US"/>
    <s v="USD"/>
    <n v="1385735295"/>
    <x v="871"/>
    <b v="0"/>
    <n v="12"/>
    <b v="0"/>
    <s v="music/jazz"/>
    <n v="2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20000"/>
    <n v="65"/>
    <x v="2"/>
    <s v="US"/>
    <s v="USD"/>
    <n v="1299786527"/>
    <x v="872"/>
    <b v="0"/>
    <n v="2"/>
    <b v="0"/>
    <s v="music/jazz"/>
    <n v="0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20000"/>
    <n v="45"/>
    <x v="2"/>
    <s v="US"/>
    <s v="USD"/>
    <n v="1352610040"/>
    <x v="873"/>
    <b v="0"/>
    <n v="5"/>
    <b v="0"/>
    <s v="music/jazz"/>
    <n v="0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20000"/>
    <n v="730"/>
    <x v="2"/>
    <s v="US"/>
    <s v="USD"/>
    <n v="1367676034"/>
    <x v="874"/>
    <b v="0"/>
    <n v="21"/>
    <b v="0"/>
    <s v="music/jazz"/>
    <n v="4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20000"/>
    <n v="0"/>
    <x v="2"/>
    <s v="US"/>
    <s v="USD"/>
    <n v="1442856131"/>
    <x v="875"/>
    <b v="0"/>
    <n v="0"/>
    <b v="0"/>
    <s v="music/jazz"/>
    <n v="0"/>
    <n v="0"/>
    <x v="4"/>
    <s v="jazz"/>
    <x v="875"/>
    <x v="875"/>
    <x v="0"/>
  </r>
  <r>
    <n v="876"/>
    <s v="Sound Of Dobells"/>
    <s v="What was the greatest record shop ever?  DOBELLS!"/>
    <n v="20000"/>
    <n v="1286"/>
    <x v="2"/>
    <s v="GB"/>
    <s v="GBP"/>
    <n v="1359978927"/>
    <x v="876"/>
    <b v="0"/>
    <n v="45"/>
    <b v="0"/>
    <s v="music/jazz"/>
    <n v="6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0"/>
    <n v="1351"/>
    <x v="2"/>
    <s v="US"/>
    <s v="USD"/>
    <n v="1387479360"/>
    <x v="877"/>
    <b v="0"/>
    <n v="29"/>
    <b v="0"/>
    <s v="music/jazz"/>
    <n v="7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20000"/>
    <n v="65"/>
    <x v="2"/>
    <s v="US"/>
    <s v="USD"/>
    <n v="1293082524"/>
    <x v="878"/>
    <b v="0"/>
    <n v="2"/>
    <b v="0"/>
    <s v="music/jazz"/>
    <n v="0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0000"/>
    <n v="644"/>
    <x v="2"/>
    <s v="US"/>
    <s v="USD"/>
    <n v="1338321305"/>
    <x v="879"/>
    <b v="0"/>
    <n v="30"/>
    <b v="0"/>
    <s v="music/jazz"/>
    <n v="3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20000"/>
    <n v="113"/>
    <x v="2"/>
    <s v="US"/>
    <s v="USD"/>
    <n v="1351582938"/>
    <x v="880"/>
    <b v="0"/>
    <n v="8"/>
    <b v="0"/>
    <s v="music/indie rock"/>
    <n v="1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20000"/>
    <n v="30"/>
    <x v="2"/>
    <s v="US"/>
    <s v="USD"/>
    <n v="1326520886"/>
    <x v="881"/>
    <b v="0"/>
    <n v="1"/>
    <b v="0"/>
    <s v="music/indie rock"/>
    <n v="0"/>
    <n v="30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20000"/>
    <n v="302"/>
    <x v="2"/>
    <s v="US"/>
    <s v="USD"/>
    <n v="1315341550"/>
    <x v="882"/>
    <b v="0"/>
    <n v="14"/>
    <b v="0"/>
    <s v="music/indie rock"/>
    <n v="2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20000"/>
    <n v="2001"/>
    <x v="2"/>
    <s v="US"/>
    <s v="USD"/>
    <n v="1456957635"/>
    <x v="883"/>
    <b v="0"/>
    <n v="24"/>
    <b v="0"/>
    <s v="music/indie rock"/>
    <n v="10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0"/>
    <n v="20"/>
    <x v="2"/>
    <s v="US"/>
    <s v="USD"/>
    <n v="1336789860"/>
    <x v="884"/>
    <b v="0"/>
    <n v="2"/>
    <b v="0"/>
    <s v="music/indie rock"/>
    <n v="0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20000"/>
    <n v="750"/>
    <x v="2"/>
    <s v="US"/>
    <s v="USD"/>
    <n v="1483137311"/>
    <x v="885"/>
    <b v="0"/>
    <n v="21"/>
    <b v="0"/>
    <s v="music/indie rock"/>
    <n v="4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20000"/>
    <n v="205"/>
    <x v="2"/>
    <s v="US"/>
    <s v="USD"/>
    <n v="1473972813"/>
    <x v="886"/>
    <b v="0"/>
    <n v="7"/>
    <b v="0"/>
    <s v="music/indie rock"/>
    <n v="1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20000"/>
    <n v="0"/>
    <x v="2"/>
    <s v="US"/>
    <s v="USD"/>
    <n v="1338159655"/>
    <x v="887"/>
    <b v="0"/>
    <n v="0"/>
    <b v="0"/>
    <s v="music/indie rock"/>
    <n v="0"/>
    <n v="0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20000"/>
    <n v="72"/>
    <x v="2"/>
    <s v="US"/>
    <s v="USD"/>
    <n v="1314856800"/>
    <x v="888"/>
    <b v="0"/>
    <n v="4"/>
    <b v="0"/>
    <s v="music/indie rock"/>
    <n v="0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0000"/>
    <n v="2360.3200000000002"/>
    <x v="2"/>
    <s v="US"/>
    <s v="USD"/>
    <n v="1412534943"/>
    <x v="889"/>
    <b v="0"/>
    <n v="32"/>
    <b v="0"/>
    <s v="music/indie rock"/>
    <n v="12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20000"/>
    <n v="125"/>
    <x v="2"/>
    <s v="US"/>
    <s v="USD"/>
    <n v="1385055979"/>
    <x v="890"/>
    <b v="0"/>
    <n v="4"/>
    <b v="0"/>
    <s v="music/indie rock"/>
    <n v="1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20000"/>
    <n v="260"/>
    <x v="2"/>
    <s v="US"/>
    <s v="USD"/>
    <n v="1408581930"/>
    <x v="891"/>
    <b v="0"/>
    <n v="9"/>
    <b v="0"/>
    <s v="music/indie rock"/>
    <n v="1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20000"/>
    <n v="2445"/>
    <x v="2"/>
    <s v="US"/>
    <s v="USD"/>
    <n v="1280635200"/>
    <x v="892"/>
    <b v="0"/>
    <n v="17"/>
    <b v="0"/>
    <s v="music/indie rock"/>
    <n v="12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0"/>
    <n v="200"/>
    <x v="2"/>
    <s v="US"/>
    <s v="USD"/>
    <n v="1427920363"/>
    <x v="893"/>
    <b v="0"/>
    <n v="5"/>
    <b v="0"/>
    <s v="music/indie rock"/>
    <n v="1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20000"/>
    <n v="195"/>
    <x v="2"/>
    <s v="US"/>
    <s v="USD"/>
    <n v="1287975829"/>
    <x v="895"/>
    <b v="0"/>
    <n v="7"/>
    <b v="0"/>
    <s v="music/indie rock"/>
    <n v="1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20000"/>
    <n v="3200"/>
    <x v="2"/>
    <s v="US"/>
    <s v="USD"/>
    <n v="1440734400"/>
    <x v="896"/>
    <b v="0"/>
    <n v="72"/>
    <b v="0"/>
    <s v="music/indie rock"/>
    <n v="16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20000"/>
    <n v="0"/>
    <x v="2"/>
    <s v="US"/>
    <s v="USD"/>
    <n v="1354123908"/>
    <x v="897"/>
    <b v="0"/>
    <n v="0"/>
    <b v="0"/>
    <s v="music/indie rock"/>
    <n v="0"/>
    <n v="0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0000"/>
    <n v="70"/>
    <x v="2"/>
    <s v="US"/>
    <s v="USD"/>
    <n v="1326651110"/>
    <x v="898"/>
    <b v="0"/>
    <n v="2"/>
    <b v="0"/>
    <s v="music/indie rock"/>
    <n v="0"/>
    <n v="35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n v="20000"/>
    <n v="280"/>
    <x v="2"/>
    <s v="US"/>
    <s v="USD"/>
    <n v="1306549362"/>
    <x v="899"/>
    <b v="0"/>
    <n v="8"/>
    <b v="0"/>
    <s v="music/indie rock"/>
    <n v="1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20000"/>
    <n v="21"/>
    <x v="2"/>
    <s v="US"/>
    <s v="USD"/>
    <n v="1459365802"/>
    <x v="900"/>
    <b v="0"/>
    <n v="2"/>
    <b v="0"/>
    <s v="music/jazz"/>
    <n v="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20000"/>
    <n v="0"/>
    <x v="2"/>
    <s v="US"/>
    <s v="USD"/>
    <n v="1276024260"/>
    <x v="901"/>
    <b v="0"/>
    <n v="0"/>
    <b v="0"/>
    <s v="music/jazz"/>
    <n v="0"/>
    <n v="0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20000"/>
    <n v="90"/>
    <x v="2"/>
    <s v="US"/>
    <s v="USD"/>
    <n v="1409412600"/>
    <x v="902"/>
    <b v="0"/>
    <n v="3"/>
    <b v="0"/>
    <s v="music/jazz"/>
    <n v="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20000"/>
    <n v="160"/>
    <x v="2"/>
    <s v="US"/>
    <s v="USD"/>
    <n v="1348367100"/>
    <x v="903"/>
    <b v="0"/>
    <n v="4"/>
    <b v="0"/>
    <s v="music/jazz"/>
    <n v="1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20000"/>
    <n v="151"/>
    <x v="2"/>
    <s v="US"/>
    <s v="USD"/>
    <n v="1451786137"/>
    <x v="904"/>
    <b v="0"/>
    <n v="3"/>
    <b v="0"/>
    <s v="music/jazz"/>
    <n v="1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20000"/>
    <n v="196"/>
    <x v="2"/>
    <s v="US"/>
    <s v="USD"/>
    <n v="1295847926"/>
    <x v="905"/>
    <b v="0"/>
    <n v="6"/>
    <b v="0"/>
    <s v="music/jazz"/>
    <n v="1"/>
    <n v="32.67"/>
    <x v="4"/>
    <s v="jazz"/>
    <x v="905"/>
    <x v="905"/>
    <x v="7"/>
  </r>
  <r>
    <n v="906"/>
    <s v="24th Music Presents Channeling Motown (Live)"/>
    <s v="The DMV's most respected saxophonist pay tribute to Motown."/>
    <n v="20000"/>
    <n v="0"/>
    <x v="2"/>
    <s v="US"/>
    <s v="USD"/>
    <n v="1394681590"/>
    <x v="906"/>
    <b v="0"/>
    <n v="0"/>
    <b v="0"/>
    <s v="music/jazz"/>
    <n v="0"/>
    <n v="0"/>
    <x v="4"/>
    <s v="jazz"/>
    <x v="906"/>
    <x v="906"/>
    <x v="3"/>
  </r>
  <r>
    <n v="907"/>
    <s v="Greg Chambers Saxophone CD"/>
    <s v="Greg Chambers' self-titled CD needs support for post production, replication, and promotion."/>
    <n v="20000"/>
    <n v="0"/>
    <x v="2"/>
    <s v="US"/>
    <s v="USD"/>
    <n v="1315715823"/>
    <x v="907"/>
    <b v="0"/>
    <n v="0"/>
    <b v="0"/>
    <s v="music/jazz"/>
    <n v="0"/>
    <n v="0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0000"/>
    <n v="0"/>
    <x v="2"/>
    <s v="US"/>
    <s v="USD"/>
    <n v="1280206740"/>
    <x v="908"/>
    <b v="0"/>
    <n v="0"/>
    <b v="0"/>
    <s v="music/jazz"/>
    <n v="0"/>
    <n v="0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20000"/>
    <n v="520"/>
    <x v="2"/>
    <s v="US"/>
    <s v="USD"/>
    <n v="1343016000"/>
    <x v="909"/>
    <b v="0"/>
    <n v="8"/>
    <b v="0"/>
    <s v="music/jazz"/>
    <n v="3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20000"/>
    <n v="123"/>
    <x v="2"/>
    <s v="GB"/>
    <s v="GBP"/>
    <n v="1488546319"/>
    <x v="910"/>
    <b v="0"/>
    <n v="5"/>
    <b v="0"/>
    <s v="music/jazz"/>
    <n v="1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20000"/>
    <n v="0"/>
    <x v="2"/>
    <s v="US"/>
    <s v="USD"/>
    <n v="1390522045"/>
    <x v="911"/>
    <b v="0"/>
    <n v="0"/>
    <b v="0"/>
    <s v="music/jazz"/>
    <n v="0"/>
    <n v="0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20000"/>
    <n v="30"/>
    <x v="2"/>
    <s v="US"/>
    <s v="USD"/>
    <n v="1355197047"/>
    <x v="912"/>
    <b v="0"/>
    <n v="2"/>
    <b v="0"/>
    <s v="music/jazz"/>
    <n v="0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20000"/>
    <n v="1982"/>
    <x v="2"/>
    <s v="US"/>
    <s v="USD"/>
    <n v="1336188019"/>
    <x v="913"/>
    <b v="0"/>
    <n v="24"/>
    <b v="0"/>
    <s v="music/jazz"/>
    <n v="10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20000"/>
    <n v="0"/>
    <x v="2"/>
    <s v="US"/>
    <s v="USD"/>
    <n v="1345918747"/>
    <x v="914"/>
    <b v="0"/>
    <n v="0"/>
    <b v="0"/>
    <s v="music/jazz"/>
    <n v="0"/>
    <n v="0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20000"/>
    <n v="375"/>
    <x v="2"/>
    <s v="US"/>
    <s v="USD"/>
    <n v="1330577940"/>
    <x v="915"/>
    <b v="0"/>
    <n v="9"/>
    <b v="0"/>
    <s v="music/jazz"/>
    <n v="2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20000"/>
    <n v="0"/>
    <x v="2"/>
    <s v="US"/>
    <s v="USD"/>
    <n v="1287723600"/>
    <x v="916"/>
    <b v="0"/>
    <n v="0"/>
    <b v="0"/>
    <s v="music/jazz"/>
    <n v="0"/>
    <n v="0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20000"/>
    <n v="30"/>
    <x v="2"/>
    <s v="US"/>
    <s v="USD"/>
    <n v="1405305000"/>
    <x v="917"/>
    <b v="0"/>
    <n v="1"/>
    <b v="0"/>
    <s v="music/jazz"/>
    <n v="0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20000"/>
    <n v="196"/>
    <x v="2"/>
    <s v="GB"/>
    <s v="GBP"/>
    <n v="1417474761"/>
    <x v="918"/>
    <b v="0"/>
    <n v="10"/>
    <b v="0"/>
    <s v="music/jazz"/>
    <n v="1"/>
    <n v="19.600000000000001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20000"/>
    <n v="0"/>
    <x v="2"/>
    <s v="US"/>
    <s v="USD"/>
    <n v="1384448822"/>
    <x v="920"/>
    <b v="0"/>
    <n v="0"/>
    <b v="0"/>
    <s v="music/jazz"/>
    <n v="0"/>
    <n v="0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20000"/>
    <n v="4635"/>
    <x v="2"/>
    <s v="US"/>
    <s v="USD"/>
    <n v="1323666376"/>
    <x v="921"/>
    <b v="0"/>
    <n v="20"/>
    <b v="0"/>
    <s v="music/jazz"/>
    <n v="23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0000"/>
    <n v="5680"/>
    <x v="2"/>
    <s v="US"/>
    <s v="USD"/>
    <n v="1412167393"/>
    <x v="922"/>
    <b v="0"/>
    <n v="30"/>
    <b v="0"/>
    <s v="music/jazz"/>
    <n v="28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20000"/>
    <n v="330"/>
    <x v="2"/>
    <s v="US"/>
    <s v="USD"/>
    <n v="1416614523"/>
    <x v="923"/>
    <b v="0"/>
    <n v="6"/>
    <b v="0"/>
    <s v="music/jazz"/>
    <n v="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20000"/>
    <n v="327"/>
    <x v="2"/>
    <s v="US"/>
    <s v="USD"/>
    <n v="1360795069"/>
    <x v="924"/>
    <b v="0"/>
    <n v="15"/>
    <b v="0"/>
    <s v="music/jazz"/>
    <n v="2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20000"/>
    <n v="160"/>
    <x v="2"/>
    <s v="US"/>
    <s v="USD"/>
    <n v="1385590111"/>
    <x v="925"/>
    <b v="0"/>
    <n v="5"/>
    <b v="0"/>
    <s v="music/jazz"/>
    <n v="1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0"/>
    <n v="0"/>
    <x v="2"/>
    <s v="US"/>
    <s v="USD"/>
    <n v="1278628800"/>
    <x v="926"/>
    <b v="0"/>
    <n v="0"/>
    <b v="0"/>
    <s v="music/jazz"/>
    <n v="0"/>
    <n v="0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x v="927"/>
    <x v="5"/>
  </r>
  <r>
    <n v="928"/>
    <s v="In a Jazzy Motown"/>
    <s v="A real Motown Backup singer on 22 gold and platinum albums headlines her own Jazz CD of Motown songs."/>
    <n v="20000"/>
    <n v="1575"/>
    <x v="2"/>
    <s v="US"/>
    <s v="USD"/>
    <n v="1353196800"/>
    <x v="928"/>
    <b v="0"/>
    <n v="28"/>
    <b v="0"/>
    <s v="music/jazz"/>
    <n v="8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20000"/>
    <n v="0"/>
    <x v="2"/>
    <s v="US"/>
    <s v="USD"/>
    <n v="1333946569"/>
    <x v="929"/>
    <b v="0"/>
    <n v="0"/>
    <b v="0"/>
    <s v="music/jazz"/>
    <n v="0"/>
    <n v="0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0000"/>
    <n v="345"/>
    <x v="2"/>
    <s v="US"/>
    <s v="USD"/>
    <n v="1277501520"/>
    <x v="930"/>
    <b v="0"/>
    <n v="5"/>
    <b v="0"/>
    <s v="music/jazz"/>
    <n v="2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0"/>
    <n v="131"/>
    <x v="2"/>
    <s v="GB"/>
    <s v="GBP"/>
    <n v="1395007200"/>
    <x v="931"/>
    <b v="0"/>
    <n v="7"/>
    <b v="0"/>
    <s v="music/jazz"/>
    <n v="1"/>
    <n v="18.71"/>
    <x v="4"/>
    <s v="jazz"/>
    <x v="931"/>
    <x v="931"/>
    <x v="3"/>
  </r>
  <r>
    <n v="932"/>
    <s v="Mandy Harvey Christmas Album"/>
    <s v="Help me to create my 3rd album, a Christmas CD with 16 Holiday/Original favorites!"/>
    <n v="20000"/>
    <n v="1381"/>
    <x v="2"/>
    <s v="US"/>
    <s v="USD"/>
    <n v="1363990545"/>
    <x v="932"/>
    <b v="0"/>
    <n v="30"/>
    <b v="0"/>
    <s v="music/jazz"/>
    <n v="7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0"/>
    <n v="120"/>
    <x v="2"/>
    <s v="US"/>
    <s v="USD"/>
    <n v="1399867409"/>
    <x v="933"/>
    <b v="0"/>
    <n v="2"/>
    <b v="0"/>
    <s v="music/jazz"/>
    <n v="1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20000"/>
    <n v="1520"/>
    <x v="2"/>
    <s v="CA"/>
    <s v="CAD"/>
    <n v="1399183200"/>
    <x v="934"/>
    <b v="0"/>
    <n v="30"/>
    <b v="0"/>
    <s v="music/jazz"/>
    <n v="8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20000"/>
    <n v="50"/>
    <x v="2"/>
    <s v="US"/>
    <s v="USD"/>
    <n v="1454054429"/>
    <x v="935"/>
    <b v="0"/>
    <n v="2"/>
    <b v="0"/>
    <s v="music/jazz"/>
    <n v="0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20000"/>
    <n v="0"/>
    <x v="2"/>
    <s v="US"/>
    <s v="USD"/>
    <n v="1326916800"/>
    <x v="936"/>
    <b v="0"/>
    <n v="0"/>
    <b v="0"/>
    <s v="music/jazz"/>
    <n v="0"/>
    <n v="0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20000"/>
    <n v="40"/>
    <x v="2"/>
    <s v="US"/>
    <s v="USD"/>
    <n v="1383509357"/>
    <x v="937"/>
    <b v="0"/>
    <n v="2"/>
    <b v="0"/>
    <s v="music/jazz"/>
    <n v="0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20000"/>
    <n v="25"/>
    <x v="2"/>
    <s v="US"/>
    <s v="USD"/>
    <n v="1346585448"/>
    <x v="938"/>
    <b v="0"/>
    <n v="1"/>
    <b v="0"/>
    <s v="music/jazz"/>
    <n v="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0000"/>
    <n v="40"/>
    <x v="2"/>
    <s v="US"/>
    <s v="USD"/>
    <n v="1372622280"/>
    <x v="939"/>
    <b v="0"/>
    <n v="2"/>
    <b v="0"/>
    <s v="music/jazz"/>
    <n v="0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19980"/>
    <n v="1544"/>
    <x v="2"/>
    <s v="US"/>
    <s v="USD"/>
    <n v="1439251926"/>
    <x v="940"/>
    <b v="0"/>
    <n v="14"/>
    <b v="0"/>
    <s v="technology/wearables"/>
    <n v="8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19800"/>
    <n v="1161"/>
    <x v="2"/>
    <s v="US"/>
    <s v="USD"/>
    <n v="1486693145"/>
    <x v="941"/>
    <b v="0"/>
    <n v="31"/>
    <b v="0"/>
    <s v="technology/wearables"/>
    <n v="6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19500"/>
    <n v="668"/>
    <x v="2"/>
    <s v="US"/>
    <s v="USD"/>
    <n v="1455826460"/>
    <x v="942"/>
    <b v="0"/>
    <n v="16"/>
    <b v="0"/>
    <s v="technology/wearables"/>
    <n v="3"/>
    <n v="41.75"/>
    <x v="2"/>
    <s v="wearables"/>
    <x v="942"/>
    <x v="942"/>
    <x v="2"/>
  </r>
  <r>
    <n v="943"/>
    <s v="SleepMode"/>
    <s v="A mask for home or travel that will give you the best, undisturbed sleep of your life."/>
    <n v="19500"/>
    <n v="289"/>
    <x v="2"/>
    <s v="US"/>
    <s v="USD"/>
    <n v="1480438905"/>
    <x v="943"/>
    <b v="0"/>
    <n v="12"/>
    <b v="0"/>
    <s v="technology/wearables"/>
    <n v="1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19000"/>
    <n v="6663"/>
    <x v="2"/>
    <s v="US"/>
    <s v="USD"/>
    <n v="1460988000"/>
    <x v="944"/>
    <b v="0"/>
    <n v="96"/>
    <b v="0"/>
    <s v="technology/wearables"/>
    <n v="35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9000"/>
    <n v="2484"/>
    <x v="2"/>
    <s v="FR"/>
    <s v="EUR"/>
    <n v="1487462340"/>
    <x v="945"/>
    <b v="0"/>
    <n v="16"/>
    <b v="0"/>
    <s v="technology/wearables"/>
    <n v="13"/>
    <n v="155.25"/>
    <x v="2"/>
    <s v="wearables"/>
    <x v="945"/>
    <x v="945"/>
    <x v="2"/>
  </r>
  <r>
    <n v="946"/>
    <s v="OmniTrade Apron"/>
    <s v="Soft edged-Hard working. The perfect wearable organization for the home and professional shop."/>
    <n v="19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19000"/>
    <n v="0"/>
    <x v="2"/>
    <s v="US"/>
    <s v="USD"/>
    <n v="1467312306"/>
    <x v="947"/>
    <b v="0"/>
    <n v="0"/>
    <b v="0"/>
    <s v="technology/wearables"/>
    <n v="0"/>
    <n v="0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19000"/>
    <n v="480"/>
    <x v="2"/>
    <s v="NL"/>
    <s v="EUR"/>
    <n v="1457812364"/>
    <x v="948"/>
    <b v="0"/>
    <n v="8"/>
    <b v="0"/>
    <s v="technology/wearables"/>
    <n v="3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1895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18900"/>
    <n v="1402"/>
    <x v="2"/>
    <s v="CA"/>
    <s v="CAD"/>
    <n v="1453053661"/>
    <x v="950"/>
    <b v="0"/>
    <n v="24"/>
    <b v="0"/>
    <s v="technology/wearables"/>
    <n v="7"/>
    <n v="58.42"/>
    <x v="2"/>
    <s v="wearables"/>
    <x v="950"/>
    <x v="950"/>
    <x v="0"/>
  </r>
  <r>
    <n v="951"/>
    <s v="Smart Harness"/>
    <s v="Revolutionizing the way we walk our dogs!"/>
    <n v="18800"/>
    <n v="19195"/>
    <x v="2"/>
    <s v="US"/>
    <s v="USD"/>
    <n v="1465054872"/>
    <x v="951"/>
    <b v="0"/>
    <n v="121"/>
    <b v="0"/>
    <s v="technology/wearables"/>
    <n v="102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n v="18500"/>
    <n v="19572"/>
    <x v="2"/>
    <s v="US"/>
    <s v="USD"/>
    <n v="1479483812"/>
    <x v="952"/>
    <b v="0"/>
    <n v="196"/>
    <b v="0"/>
    <s v="technology/wearables"/>
    <n v="106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85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8500"/>
    <n v="6511"/>
    <x v="2"/>
    <s v="US"/>
    <s v="USD"/>
    <n v="1440100839"/>
    <x v="954"/>
    <b v="0"/>
    <n v="73"/>
    <b v="0"/>
    <s v="technology/wearables"/>
    <n v="35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18500"/>
    <n v="16984"/>
    <x v="2"/>
    <s v="US"/>
    <s v="USD"/>
    <n v="1473750300"/>
    <x v="955"/>
    <b v="0"/>
    <n v="93"/>
    <b v="0"/>
    <s v="technology/wearables"/>
    <n v="92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18500"/>
    <n v="861"/>
    <x v="2"/>
    <s v="US"/>
    <s v="USD"/>
    <n v="1430081759"/>
    <x v="956"/>
    <b v="0"/>
    <n v="17"/>
    <b v="0"/>
    <s v="technology/wearables"/>
    <n v="5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8500"/>
    <n v="233"/>
    <x v="2"/>
    <s v="US"/>
    <s v="USD"/>
    <n v="1479392133"/>
    <x v="957"/>
    <b v="0"/>
    <n v="7"/>
    <b v="0"/>
    <s v="technology/wearables"/>
    <n v="1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18500"/>
    <n v="881"/>
    <x v="2"/>
    <s v="US"/>
    <s v="USD"/>
    <n v="1428641940"/>
    <x v="958"/>
    <b v="0"/>
    <n v="17"/>
    <b v="0"/>
    <s v="technology/wearables"/>
    <n v="5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18000"/>
    <n v="19430"/>
    <x v="2"/>
    <s v="US"/>
    <s v="USD"/>
    <n v="1421640665"/>
    <x v="959"/>
    <b v="0"/>
    <n v="171"/>
    <b v="0"/>
    <s v="technology/wearables"/>
    <n v="108"/>
    <n v="113.63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18000"/>
    <n v="25655"/>
    <x v="2"/>
    <s v="US"/>
    <s v="USD"/>
    <n v="1489500155"/>
    <x v="960"/>
    <b v="0"/>
    <n v="188"/>
    <b v="0"/>
    <s v="technology/wearables"/>
    <n v="143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18000"/>
    <n v="40079"/>
    <x v="2"/>
    <s v="US"/>
    <s v="USD"/>
    <n v="1487617200"/>
    <x v="961"/>
    <b v="0"/>
    <n v="110"/>
    <b v="0"/>
    <s v="technology/wearables"/>
    <n v="223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18000"/>
    <n v="712"/>
    <x v="2"/>
    <s v="US"/>
    <s v="USD"/>
    <n v="1455210353"/>
    <x v="962"/>
    <b v="0"/>
    <n v="37"/>
    <b v="0"/>
    <s v="technology/wearables"/>
    <n v="4"/>
    <n v="19.239999999999998"/>
    <x v="2"/>
    <s v="wearables"/>
    <x v="962"/>
    <x v="962"/>
    <x v="2"/>
  </r>
  <r>
    <n v="963"/>
    <s v="The Ultimate Learning Center"/>
    <s v="WE are molding an educated, motivated, non violent GENERATION!"/>
    <n v="18000"/>
    <n v="377"/>
    <x v="2"/>
    <s v="US"/>
    <s v="USD"/>
    <n v="1476717319"/>
    <x v="963"/>
    <b v="0"/>
    <n v="9"/>
    <b v="0"/>
    <s v="technology/wearables"/>
    <n v="2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8000"/>
    <n v="879"/>
    <x v="2"/>
    <s v="CA"/>
    <s v="CAD"/>
    <n v="1441119919"/>
    <x v="964"/>
    <b v="0"/>
    <n v="29"/>
    <b v="0"/>
    <s v="technology/wearables"/>
    <n v="5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18000"/>
    <n v="298"/>
    <x v="2"/>
    <s v="US"/>
    <s v="USD"/>
    <n v="1477454340"/>
    <x v="965"/>
    <b v="0"/>
    <n v="6"/>
    <b v="0"/>
    <s v="technology/wearables"/>
    <n v="2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8000"/>
    <n v="1776"/>
    <x v="2"/>
    <s v="US"/>
    <s v="USD"/>
    <n v="1475766932"/>
    <x v="966"/>
    <b v="0"/>
    <n v="30"/>
    <b v="0"/>
    <s v="technology/wearables"/>
    <n v="10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18000"/>
    <n v="3562"/>
    <x v="2"/>
    <s v="US"/>
    <s v="USD"/>
    <n v="1461301574"/>
    <x v="967"/>
    <b v="0"/>
    <n v="81"/>
    <b v="0"/>
    <s v="technology/wearables"/>
    <n v="20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1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18000"/>
    <n v="14000"/>
    <x v="2"/>
    <s v="MX"/>
    <s v="MXN"/>
    <n v="1486624607"/>
    <x v="969"/>
    <b v="0"/>
    <n v="11"/>
    <b v="0"/>
    <s v="technology/wearables"/>
    <n v="78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18000"/>
    <n v="2296"/>
    <x v="2"/>
    <s v="CA"/>
    <s v="CAD"/>
    <n v="1485147540"/>
    <x v="970"/>
    <b v="0"/>
    <n v="14"/>
    <b v="0"/>
    <s v="technology/wearables"/>
    <n v="13"/>
    <n v="164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8000"/>
    <n v="226"/>
    <x v="2"/>
    <s v="US"/>
    <s v="USD"/>
    <n v="1433178060"/>
    <x v="971"/>
    <b v="0"/>
    <n v="5"/>
    <b v="0"/>
    <s v="technology/wearables"/>
    <n v="1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18000"/>
    <n v="6925"/>
    <x v="2"/>
    <s v="US"/>
    <s v="USD"/>
    <n v="1409813940"/>
    <x v="972"/>
    <b v="0"/>
    <n v="45"/>
    <b v="0"/>
    <s v="technology/wearables"/>
    <n v="38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18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18000"/>
    <n v="280"/>
    <x v="2"/>
    <s v="US"/>
    <s v="USD"/>
    <n v="1458925156"/>
    <x v="974"/>
    <b v="0"/>
    <n v="3"/>
    <b v="0"/>
    <s v="technology/wearables"/>
    <n v="2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8000"/>
    <n v="2607"/>
    <x v="2"/>
    <s v="US"/>
    <s v="USD"/>
    <n v="1467132185"/>
    <x v="975"/>
    <b v="0"/>
    <n v="24"/>
    <b v="0"/>
    <s v="technology/wearables"/>
    <n v="14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8000"/>
    <n v="2889"/>
    <x v="2"/>
    <s v="AU"/>
    <s v="AUD"/>
    <n v="1439515497"/>
    <x v="976"/>
    <b v="0"/>
    <n v="18"/>
    <b v="0"/>
    <s v="technology/wearables"/>
    <n v="16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18000"/>
    <n v="909"/>
    <x v="2"/>
    <s v="AT"/>
    <s v="EUR"/>
    <n v="1456094197"/>
    <x v="977"/>
    <b v="0"/>
    <n v="12"/>
    <b v="0"/>
    <s v="technology/wearables"/>
    <n v="5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8000"/>
    <n v="97273"/>
    <x v="2"/>
    <s v="SE"/>
    <s v="SEK"/>
    <n v="1456385101"/>
    <x v="978"/>
    <b v="0"/>
    <n v="123"/>
    <b v="0"/>
    <s v="technology/wearables"/>
    <n v="540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18000"/>
    <n v="28986.16"/>
    <x v="2"/>
    <s v="US"/>
    <s v="USD"/>
    <n v="1466449140"/>
    <x v="979"/>
    <b v="0"/>
    <n v="96"/>
    <b v="0"/>
    <s v="technology/wearables"/>
    <n v="161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8000"/>
    <n v="1486"/>
    <x v="2"/>
    <s v="US"/>
    <s v="USD"/>
    <n v="1417387322"/>
    <x v="980"/>
    <b v="0"/>
    <n v="31"/>
    <b v="0"/>
    <s v="technology/wearables"/>
    <n v="8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17600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7500"/>
    <n v="30751"/>
    <x v="2"/>
    <s v="ES"/>
    <s v="EUR"/>
    <n v="1471985640"/>
    <x v="983"/>
    <b v="0"/>
    <n v="179"/>
    <b v="0"/>
    <s v="technology/wearables"/>
    <n v="176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75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17500"/>
    <n v="1888"/>
    <x v="2"/>
    <s v="DE"/>
    <s v="EUR"/>
    <n v="1451602800"/>
    <x v="985"/>
    <b v="0"/>
    <n v="23"/>
    <b v="0"/>
    <s v="technology/wearables"/>
    <n v="11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17500"/>
    <n v="2550"/>
    <x v="2"/>
    <s v="GB"/>
    <s v="GBP"/>
    <n v="1452384000"/>
    <x v="986"/>
    <b v="0"/>
    <n v="23"/>
    <b v="0"/>
    <s v="technology/wearables"/>
    <n v="15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17482"/>
    <n v="6610"/>
    <x v="2"/>
    <s v="NL"/>
    <s v="EUR"/>
    <n v="1403507050"/>
    <x v="987"/>
    <b v="0"/>
    <n v="41"/>
    <b v="0"/>
    <s v="technology/wearables"/>
    <n v="38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17100"/>
    <n v="0"/>
    <x v="2"/>
    <s v="IT"/>
    <s v="EUR"/>
    <n v="1475310825"/>
    <x v="988"/>
    <b v="0"/>
    <n v="0"/>
    <b v="0"/>
    <s v="technology/wearables"/>
    <n v="0"/>
    <n v="0"/>
    <x v="2"/>
    <s v="wearables"/>
    <x v="988"/>
    <x v="988"/>
    <x v="2"/>
  </r>
  <r>
    <n v="989"/>
    <s v="Power Rope"/>
    <s v="The most useful phone charger you will ever buy"/>
    <n v="17000"/>
    <n v="1677"/>
    <x v="2"/>
    <s v="US"/>
    <s v="USD"/>
    <n v="1475101495"/>
    <x v="989"/>
    <b v="0"/>
    <n v="32"/>
    <b v="0"/>
    <s v="technology/wearables"/>
    <n v="10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17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17000"/>
    <n v="212"/>
    <x v="2"/>
    <s v="GB"/>
    <s v="GBP"/>
    <n v="1468349460"/>
    <x v="991"/>
    <b v="0"/>
    <n v="7"/>
    <b v="0"/>
    <s v="technology/wearables"/>
    <n v="1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n v="17000"/>
    <n v="467"/>
    <x v="2"/>
    <s v="US"/>
    <s v="USD"/>
    <n v="1462655519"/>
    <x v="992"/>
    <b v="0"/>
    <n v="4"/>
    <b v="0"/>
    <s v="technology/wearables"/>
    <n v="3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17000"/>
    <n v="17561"/>
    <x v="2"/>
    <s v="US"/>
    <s v="USD"/>
    <n v="1478926800"/>
    <x v="993"/>
    <b v="0"/>
    <n v="196"/>
    <b v="0"/>
    <s v="technology/wearables"/>
    <n v="103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7000"/>
    <n v="4669"/>
    <x v="2"/>
    <s v="US"/>
    <s v="USD"/>
    <n v="1417388340"/>
    <x v="994"/>
    <b v="0"/>
    <n v="11"/>
    <b v="0"/>
    <s v="technology/wearables"/>
    <n v="27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7000"/>
    <n v="726"/>
    <x v="2"/>
    <s v="US"/>
    <s v="USD"/>
    <n v="1417276800"/>
    <x v="995"/>
    <b v="0"/>
    <n v="9"/>
    <b v="0"/>
    <s v="technology/wearables"/>
    <n v="4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17000"/>
    <n v="65"/>
    <x v="2"/>
    <s v="US"/>
    <s v="USD"/>
    <n v="1406474820"/>
    <x v="996"/>
    <b v="0"/>
    <n v="5"/>
    <b v="0"/>
    <s v="technology/wearables"/>
    <n v="0"/>
    <n v="13"/>
    <x v="2"/>
    <s v="wearables"/>
    <x v="996"/>
    <x v="996"/>
    <x v="3"/>
  </r>
  <r>
    <n v="997"/>
    <s v="iPhanny"/>
    <s v="The iPhanny keeps your iPhone 6 safe from bending in those dangerous pants pockets."/>
    <n v="16870"/>
    <n v="65"/>
    <x v="2"/>
    <s v="US"/>
    <s v="USD"/>
    <n v="1417145297"/>
    <x v="997"/>
    <b v="0"/>
    <n v="8"/>
    <b v="0"/>
    <s v="technology/wearables"/>
    <n v="0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16700"/>
    <n v="35135"/>
    <x v="2"/>
    <s v="CA"/>
    <s v="CAD"/>
    <n v="1447909401"/>
    <x v="998"/>
    <b v="0"/>
    <n v="229"/>
    <b v="0"/>
    <s v="technology/wearables"/>
    <n v="210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6500"/>
    <n v="11683"/>
    <x v="2"/>
    <s v="CA"/>
    <s v="CAD"/>
    <n v="1415865720"/>
    <x v="999"/>
    <b v="0"/>
    <n v="40"/>
    <b v="0"/>
    <s v="technology/wearables"/>
    <n v="71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16500"/>
    <n v="19824"/>
    <x v="1"/>
    <s v="US"/>
    <s v="USD"/>
    <n v="1489537560"/>
    <x v="1000"/>
    <b v="0"/>
    <n v="6"/>
    <b v="0"/>
    <s v="technology/wearables"/>
    <n v="120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6350"/>
    <n v="5200"/>
    <x v="1"/>
    <s v="GB"/>
    <s v="GBP"/>
    <n v="1485796613"/>
    <x v="1001"/>
    <b v="0"/>
    <n v="4"/>
    <b v="0"/>
    <s v="technology/wearables"/>
    <n v="32"/>
    <n v="1300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16300"/>
    <n v="2960"/>
    <x v="1"/>
    <s v="US"/>
    <s v="USD"/>
    <n v="1450331940"/>
    <x v="1002"/>
    <b v="0"/>
    <n v="22"/>
    <b v="0"/>
    <s v="technology/wearables"/>
    <n v="18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16000"/>
    <n v="3211"/>
    <x v="1"/>
    <s v="FR"/>
    <s v="EUR"/>
    <n v="1489680061"/>
    <x v="1003"/>
    <b v="0"/>
    <n v="15"/>
    <b v="0"/>
    <s v="technology/wearables"/>
    <n v="20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16000"/>
    <n v="20552"/>
    <x v="1"/>
    <s v="US"/>
    <s v="USD"/>
    <n v="1455814827"/>
    <x v="1004"/>
    <b v="0"/>
    <n v="95"/>
    <b v="0"/>
    <s v="technology/wearables"/>
    <n v="128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16000"/>
    <n v="150102"/>
    <x v="1"/>
    <s v="US"/>
    <s v="USD"/>
    <n v="1446217183"/>
    <x v="1005"/>
    <b v="0"/>
    <n v="161"/>
    <b v="0"/>
    <s v="technology/wearables"/>
    <n v="938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16000"/>
    <n v="234"/>
    <x v="1"/>
    <s v="US"/>
    <s v="USD"/>
    <n v="1418368260"/>
    <x v="1006"/>
    <b v="0"/>
    <n v="8"/>
    <b v="0"/>
    <s v="technology/wearables"/>
    <n v="1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16000"/>
    <n v="13296"/>
    <x v="1"/>
    <s v="US"/>
    <s v="USD"/>
    <n v="1481727623"/>
    <x v="1007"/>
    <b v="0"/>
    <n v="76"/>
    <b v="0"/>
    <s v="technology/wearables"/>
    <n v="83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16000"/>
    <n v="250"/>
    <x v="1"/>
    <s v="MX"/>
    <s v="MXN"/>
    <n v="1482953115"/>
    <x v="1008"/>
    <b v="0"/>
    <n v="1"/>
    <b v="0"/>
    <s v="technology/wearables"/>
    <n v="2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16000"/>
    <n v="6565"/>
    <x v="1"/>
    <s v="US"/>
    <s v="USD"/>
    <n v="1466346646"/>
    <x v="1009"/>
    <b v="0"/>
    <n v="101"/>
    <b v="0"/>
    <s v="technology/wearables"/>
    <n v="41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6000"/>
    <n v="220"/>
    <x v="1"/>
    <s v="US"/>
    <s v="USD"/>
    <n v="1473044340"/>
    <x v="1010"/>
    <b v="0"/>
    <n v="4"/>
    <b v="0"/>
    <s v="technology/wearables"/>
    <n v="1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16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16000"/>
    <n v="1076751.05"/>
    <x v="1"/>
    <s v="US"/>
    <s v="USD"/>
    <n v="1485254052"/>
    <x v="1012"/>
    <b v="0"/>
    <n v="775"/>
    <b v="0"/>
    <s v="technology/wearables"/>
    <n v="6730"/>
    <n v="1389.36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16000"/>
    <n v="8632"/>
    <x v="1"/>
    <s v="US"/>
    <s v="USD"/>
    <n v="1451419200"/>
    <x v="1013"/>
    <b v="0"/>
    <n v="90"/>
    <b v="0"/>
    <s v="technology/wearables"/>
    <n v="54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5500"/>
    <n v="3060"/>
    <x v="1"/>
    <s v="US"/>
    <s v="USD"/>
    <n v="1420070615"/>
    <x v="1014"/>
    <b v="0"/>
    <n v="16"/>
    <b v="0"/>
    <s v="technology/wearables"/>
    <n v="20"/>
    <n v="191.25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n v="15500"/>
    <n v="240"/>
    <x v="1"/>
    <s v="CH"/>
    <s v="CHF"/>
    <n v="1448489095"/>
    <x v="1015"/>
    <b v="0"/>
    <n v="6"/>
    <b v="0"/>
    <s v="technology/wearables"/>
    <n v="2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5000"/>
    <n v="2842"/>
    <x v="1"/>
    <s v="US"/>
    <s v="USD"/>
    <n v="1459992856"/>
    <x v="1016"/>
    <b v="0"/>
    <n v="38"/>
    <b v="0"/>
    <s v="technology/wearables"/>
    <n v="19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15000"/>
    <n v="57197"/>
    <x v="1"/>
    <s v="US"/>
    <s v="USD"/>
    <n v="1448125935"/>
    <x v="1017"/>
    <b v="0"/>
    <n v="355"/>
    <b v="0"/>
    <s v="technology/wearables"/>
    <n v="381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15000"/>
    <n v="621"/>
    <x v="1"/>
    <s v="US"/>
    <s v="USD"/>
    <n v="1468496933"/>
    <x v="1018"/>
    <b v="0"/>
    <n v="7"/>
    <b v="0"/>
    <s v="technology/wearables"/>
    <n v="4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15000"/>
    <n v="21300"/>
    <x v="1"/>
    <s v="US"/>
    <s v="USD"/>
    <n v="1423092149"/>
    <x v="1019"/>
    <b v="0"/>
    <n v="400"/>
    <b v="0"/>
    <s v="technology/wearables"/>
    <n v="142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000"/>
    <n v="3186"/>
    <x v="0"/>
    <s v="CA"/>
    <s v="CAD"/>
    <n v="1433206020"/>
    <x v="1020"/>
    <b v="0"/>
    <n v="30"/>
    <b v="1"/>
    <s v="music/electronic music"/>
    <n v="21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15000"/>
    <n v="10554.11"/>
    <x v="0"/>
    <s v="US"/>
    <s v="USD"/>
    <n v="1445054400"/>
    <x v="1021"/>
    <b v="1"/>
    <n v="478"/>
    <b v="1"/>
    <s v="music/electronic music"/>
    <n v="70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15000"/>
    <n v="2298"/>
    <x v="0"/>
    <s v="US"/>
    <s v="USD"/>
    <n v="1431876677"/>
    <x v="1022"/>
    <b v="1"/>
    <n v="74"/>
    <b v="1"/>
    <s v="music/electronic music"/>
    <n v="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15000"/>
    <n v="4743"/>
    <x v="0"/>
    <s v="GB"/>
    <s v="GBP"/>
    <n v="1434837861"/>
    <x v="1023"/>
    <b v="0"/>
    <n v="131"/>
    <b v="1"/>
    <s v="music/electronic music"/>
    <n v="32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15000"/>
    <n v="23727.55"/>
    <x v="0"/>
    <s v="SE"/>
    <s v="SEK"/>
    <n v="1454248563"/>
    <x v="1024"/>
    <b v="1"/>
    <n v="61"/>
    <b v="1"/>
    <s v="music/electronic music"/>
    <n v="158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n v="15000"/>
    <n v="76949.820000000007"/>
    <x v="0"/>
    <s v="US"/>
    <s v="USD"/>
    <n v="1426532437"/>
    <x v="1025"/>
    <b v="1"/>
    <n v="1071"/>
    <b v="1"/>
    <s v="music/electronic music"/>
    <n v="513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15000"/>
    <n v="7000.58"/>
    <x v="0"/>
    <s v="GB"/>
    <s v="GBP"/>
    <n v="1459414016"/>
    <x v="1026"/>
    <b v="1"/>
    <n v="122"/>
    <b v="1"/>
    <s v="music/electronic music"/>
    <n v="47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15000"/>
    <n v="7733"/>
    <x v="0"/>
    <s v="US"/>
    <s v="USD"/>
    <n v="1414025347"/>
    <x v="1027"/>
    <b v="1"/>
    <n v="111"/>
    <b v="1"/>
    <s v="music/electronic music"/>
    <n v="52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5000"/>
    <n v="11727"/>
    <x v="0"/>
    <s v="GB"/>
    <s v="GBP"/>
    <n v="1488830400"/>
    <x v="1028"/>
    <b v="1"/>
    <n v="255"/>
    <b v="1"/>
    <s v="music/electronic music"/>
    <n v="78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5000"/>
    <n v="11176"/>
    <x v="0"/>
    <s v="SE"/>
    <s v="SEK"/>
    <n v="1428184740"/>
    <x v="1029"/>
    <b v="0"/>
    <n v="141"/>
    <b v="1"/>
    <s v="music/electronic music"/>
    <n v="75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15000"/>
    <n v="6842"/>
    <x v="0"/>
    <s v="US"/>
    <s v="USD"/>
    <n v="1473680149"/>
    <x v="1030"/>
    <b v="0"/>
    <n v="159"/>
    <b v="1"/>
    <s v="music/electronic music"/>
    <n v="46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5000"/>
    <n v="10740"/>
    <x v="0"/>
    <s v="US"/>
    <s v="USD"/>
    <n v="1450290010"/>
    <x v="1031"/>
    <b v="0"/>
    <n v="99"/>
    <b v="1"/>
    <s v="music/electronic music"/>
    <n v="72"/>
    <n v="108.48"/>
    <x v="4"/>
    <s v="electronic music"/>
    <x v="1031"/>
    <x v="1031"/>
    <x v="0"/>
  </r>
  <r>
    <n v="1032"/>
    <s v="Phantom Ship / Coastal (Album Preorder)"/>
    <s v="Ideal for living rooms and open spaces."/>
    <n v="15000"/>
    <n v="5858.84"/>
    <x v="0"/>
    <s v="US"/>
    <s v="USD"/>
    <n v="1466697625"/>
    <x v="1032"/>
    <b v="0"/>
    <n v="96"/>
    <b v="1"/>
    <s v="music/electronic music"/>
    <n v="39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5000"/>
    <n v="1366"/>
    <x v="0"/>
    <s v="GB"/>
    <s v="GBP"/>
    <n v="1481564080"/>
    <x v="1033"/>
    <b v="0"/>
    <n v="27"/>
    <b v="1"/>
    <s v="music/electronic music"/>
    <n v="9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15000"/>
    <n v="6500.09"/>
    <x v="0"/>
    <s v="US"/>
    <s v="USD"/>
    <n v="1470369540"/>
    <x v="1034"/>
    <b v="0"/>
    <n v="166"/>
    <b v="1"/>
    <s v="music/electronic music"/>
    <n v="43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15000"/>
    <n v="4952"/>
    <x v="0"/>
    <s v="US"/>
    <s v="USD"/>
    <n v="1423668220"/>
    <x v="1035"/>
    <b v="0"/>
    <n v="76"/>
    <b v="1"/>
    <s v="music/electronic music"/>
    <n v="33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15000"/>
    <n v="5056.22"/>
    <x v="0"/>
    <s v="US"/>
    <s v="USD"/>
    <n v="1357545600"/>
    <x v="1036"/>
    <b v="0"/>
    <n v="211"/>
    <b v="1"/>
    <s v="music/electronic music"/>
    <n v="34"/>
    <n v="23.96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5000"/>
    <n v="1021"/>
    <x v="0"/>
    <s v="US"/>
    <s v="USD"/>
    <n v="1431925200"/>
    <x v="1037"/>
    <b v="0"/>
    <n v="21"/>
    <b v="1"/>
    <s v="music/electronic music"/>
    <n v="7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0"/>
    <n v="2180"/>
    <x v="0"/>
    <s v="US"/>
    <s v="USD"/>
    <n v="1458362023"/>
    <x v="1038"/>
    <b v="0"/>
    <n v="61"/>
    <b v="1"/>
    <s v="music/electronic music"/>
    <n v="15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15000"/>
    <n v="641"/>
    <x v="0"/>
    <s v="US"/>
    <s v="USD"/>
    <n v="1481615940"/>
    <x v="1039"/>
    <b v="0"/>
    <n v="30"/>
    <b v="1"/>
    <s v="music/electronic music"/>
    <n v="4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15000"/>
    <n v="250"/>
    <x v="1"/>
    <s v="US"/>
    <s v="USD"/>
    <n v="1472317209"/>
    <x v="1040"/>
    <b v="0"/>
    <n v="1"/>
    <b v="0"/>
    <s v="journalism/audio"/>
    <n v="2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15000"/>
    <n v="0"/>
    <x v="1"/>
    <s v="US"/>
    <s v="USD"/>
    <n v="1406769992"/>
    <x v="1041"/>
    <b v="0"/>
    <n v="0"/>
    <b v="0"/>
    <s v="journalism/audio"/>
    <n v="0"/>
    <n v="0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15000"/>
    <n v="10"/>
    <x v="1"/>
    <s v="US"/>
    <s v="USD"/>
    <n v="1410516000"/>
    <x v="1042"/>
    <b v="0"/>
    <n v="1"/>
    <b v="0"/>
    <s v="journalism/audio"/>
    <n v="0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5000"/>
    <n v="8537"/>
    <x v="1"/>
    <s v="US"/>
    <s v="USD"/>
    <n v="1432101855"/>
    <x v="1043"/>
    <b v="0"/>
    <n v="292"/>
    <b v="0"/>
    <s v="journalism/audio"/>
    <n v="57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15000"/>
    <n v="6"/>
    <x v="1"/>
    <s v="US"/>
    <s v="USD"/>
    <n v="1425587220"/>
    <x v="1044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5000"/>
    <n v="266"/>
    <x v="1"/>
    <s v="US"/>
    <s v="USD"/>
    <n v="1408827550"/>
    <x v="1045"/>
    <b v="0"/>
    <n v="8"/>
    <b v="0"/>
    <s v="journalism/audio"/>
    <n v="2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15000"/>
    <n v="0"/>
    <x v="1"/>
    <s v="DE"/>
    <s v="EUR"/>
    <n v="1451161560"/>
    <x v="1046"/>
    <b v="0"/>
    <n v="0"/>
    <b v="0"/>
    <s v="journalism/audio"/>
    <n v="0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15000"/>
    <n v="1"/>
    <x v="1"/>
    <s v="US"/>
    <s v="USD"/>
    <n v="1415219915"/>
    <x v="1047"/>
    <b v="0"/>
    <n v="1"/>
    <b v="0"/>
    <s v="journalism/audio"/>
    <n v="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x v="1048"/>
    <x v="2"/>
  </r>
  <r>
    <n v="1049"/>
    <s v="J1 (Canceled)"/>
    <s v="------"/>
    <n v="15000"/>
    <n v="0"/>
    <x v="1"/>
    <s v="US"/>
    <s v="USD"/>
    <n v="1455272445"/>
    <x v="1049"/>
    <b v="0"/>
    <n v="0"/>
    <b v="0"/>
    <s v="journalism/audio"/>
    <n v="0"/>
    <n v="0"/>
    <x v="5"/>
    <s v="audio"/>
    <x v="1049"/>
    <x v="1049"/>
    <x v="2"/>
  </r>
  <r>
    <n v="1050"/>
    <s v="The (Secular) Barbershop Podcast (Canceled)"/>
    <s v="Secularism is on the rise and I hear you.Talk to me."/>
    <n v="15000"/>
    <n v="0"/>
    <x v="1"/>
    <s v="US"/>
    <s v="USD"/>
    <n v="1442257677"/>
    <x v="1050"/>
    <b v="0"/>
    <n v="0"/>
    <b v="0"/>
    <s v="journalism/audio"/>
    <n v="0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15000"/>
    <n v="0"/>
    <x v="1"/>
    <s v="US"/>
    <s v="USD"/>
    <n v="1409098825"/>
    <x v="1051"/>
    <b v="0"/>
    <n v="0"/>
    <b v="0"/>
    <s v="journalism/audio"/>
    <n v="0"/>
    <n v="0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15000"/>
    <n v="0"/>
    <x v="1"/>
    <s v="US"/>
    <s v="USD"/>
    <n v="1465243740"/>
    <x v="1052"/>
    <b v="0"/>
    <n v="0"/>
    <b v="0"/>
    <s v="journalism/audio"/>
    <n v="0"/>
    <n v="0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0"/>
    <n v="15"/>
    <x v="1"/>
    <s v="US"/>
    <s v="USD"/>
    <n v="1488773332"/>
    <x v="1053"/>
    <b v="0"/>
    <n v="1"/>
    <b v="0"/>
    <s v="journalism/audio"/>
    <n v="0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15000"/>
    <n v="0"/>
    <x v="1"/>
    <s v="US"/>
    <s v="USD"/>
    <n v="1407708000"/>
    <x v="1054"/>
    <b v="0"/>
    <n v="0"/>
    <b v="0"/>
    <s v="journalism/audio"/>
    <n v="0"/>
    <n v="0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15000"/>
    <n v="0"/>
    <x v="1"/>
    <s v="US"/>
    <s v="USD"/>
    <n v="1457394545"/>
    <x v="1055"/>
    <b v="0"/>
    <n v="0"/>
    <b v="0"/>
    <s v="journalism/audio"/>
    <n v="0"/>
    <n v="0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5000"/>
    <n v="0"/>
    <x v="1"/>
    <s v="US"/>
    <s v="USD"/>
    <n v="1429892177"/>
    <x v="1056"/>
    <b v="0"/>
    <n v="0"/>
    <b v="0"/>
    <s v="journalism/audio"/>
    <n v="0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5000"/>
    <n v="0"/>
    <x v="1"/>
    <s v="US"/>
    <s v="USD"/>
    <n v="1480888483"/>
    <x v="1057"/>
    <b v="0"/>
    <n v="0"/>
    <b v="0"/>
    <s v="journalism/audio"/>
    <n v="0"/>
    <n v="0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15000"/>
    <n v="0"/>
    <x v="1"/>
    <s v="US"/>
    <s v="USD"/>
    <n v="1427328000"/>
    <x v="1058"/>
    <b v="0"/>
    <n v="0"/>
    <b v="0"/>
    <s v="journalism/audio"/>
    <n v="0"/>
    <n v="0"/>
    <x v="5"/>
    <s v="audio"/>
    <x v="1058"/>
    <x v="1058"/>
    <x v="0"/>
  </r>
  <r>
    <n v="1059"/>
    <s v="Voice Over Artist (Canceled)"/>
    <s v="Turning myself into a vocal artist."/>
    <n v="15000"/>
    <n v="0"/>
    <x v="1"/>
    <s v="US"/>
    <s v="USD"/>
    <n v="1426269456"/>
    <x v="1059"/>
    <b v="0"/>
    <n v="0"/>
    <b v="0"/>
    <s v="journalism/audio"/>
    <n v="0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15000"/>
    <n v="50"/>
    <x v="1"/>
    <s v="US"/>
    <s v="USD"/>
    <n v="1429134893"/>
    <x v="1060"/>
    <b v="0"/>
    <n v="1"/>
    <b v="0"/>
    <s v="journalism/audio"/>
    <n v="0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15000"/>
    <n v="0"/>
    <x v="1"/>
    <s v="US"/>
    <s v="USD"/>
    <n v="1462150800"/>
    <x v="1061"/>
    <b v="0"/>
    <n v="0"/>
    <b v="0"/>
    <s v="journalism/audio"/>
    <n v="0"/>
    <n v="0"/>
    <x v="5"/>
    <s v="audio"/>
    <x v="1061"/>
    <x v="1061"/>
    <x v="2"/>
  </r>
  <r>
    <n v="1062"/>
    <s v="RETURNING AT A LATER DATE"/>
    <s v="SEE US ON PATREON www.badgirlartwork.com"/>
    <n v="15000"/>
    <n v="190"/>
    <x v="1"/>
    <s v="US"/>
    <s v="USD"/>
    <n v="1468351341"/>
    <x v="1062"/>
    <b v="0"/>
    <n v="4"/>
    <b v="0"/>
    <s v="journalism/audio"/>
    <n v="1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5000"/>
    <n v="0"/>
    <x v="1"/>
    <s v="US"/>
    <s v="USD"/>
    <n v="1472604262"/>
    <x v="1063"/>
    <b v="0"/>
    <n v="0"/>
    <b v="0"/>
    <s v="journalism/audio"/>
    <n v="0"/>
    <n v="0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15000"/>
    <n v="8077"/>
    <x v="2"/>
    <s v="US"/>
    <s v="USD"/>
    <n v="1373174903"/>
    <x v="1064"/>
    <b v="0"/>
    <n v="123"/>
    <b v="0"/>
    <s v="games/video games"/>
    <n v="54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15000"/>
    <n v="81"/>
    <x v="2"/>
    <s v="AU"/>
    <s v="AUD"/>
    <n v="1392800922"/>
    <x v="1065"/>
    <b v="0"/>
    <n v="5"/>
    <b v="0"/>
    <s v="games/video games"/>
    <n v="1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"/>
    <n v="5051"/>
    <x v="2"/>
    <s v="US"/>
    <s v="USD"/>
    <n v="1375657582"/>
    <x v="1066"/>
    <b v="0"/>
    <n v="148"/>
    <b v="0"/>
    <s v="games/video games"/>
    <n v="34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15000"/>
    <n v="130"/>
    <x v="2"/>
    <s v="US"/>
    <s v="USD"/>
    <n v="1387657931"/>
    <x v="1067"/>
    <b v="0"/>
    <n v="10"/>
    <b v="0"/>
    <s v="games/video games"/>
    <n v="1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15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15000"/>
    <n v="850"/>
    <x v="2"/>
    <s v="US"/>
    <s v="USD"/>
    <n v="1385447459"/>
    <x v="1069"/>
    <b v="0"/>
    <n v="21"/>
    <b v="0"/>
    <s v="games/video games"/>
    <n v="6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5000"/>
    <n v="70"/>
    <x v="2"/>
    <s v="US"/>
    <s v="USD"/>
    <n v="1349050622"/>
    <x v="1070"/>
    <b v="0"/>
    <n v="2"/>
    <b v="0"/>
    <s v="games/video games"/>
    <n v="0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50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1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15000"/>
    <n v="10"/>
    <x v="2"/>
    <s v="US"/>
    <s v="USD"/>
    <n v="1318806541"/>
    <x v="1073"/>
    <b v="0"/>
    <n v="1"/>
    <b v="0"/>
    <s v="games/video games"/>
    <n v="0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15000"/>
    <n v="3407"/>
    <x v="2"/>
    <s v="US"/>
    <s v="USD"/>
    <n v="1388808545"/>
    <x v="1074"/>
    <b v="0"/>
    <n v="30"/>
    <b v="0"/>
    <s v="games/video games"/>
    <n v="23"/>
    <n v="113.57"/>
    <x v="6"/>
    <s v="video games"/>
    <x v="1074"/>
    <x v="1074"/>
    <x v="4"/>
  </r>
  <r>
    <n v="1075"/>
    <s v="Towers Of The Apocalypse"/>
    <s v="Fully 3D, post Apocalyptic themed tower defense video game. New take on the genre."/>
    <n v="15000"/>
    <n v="45"/>
    <x v="2"/>
    <s v="US"/>
    <s v="USD"/>
    <n v="1336340516"/>
    <x v="1075"/>
    <b v="0"/>
    <n v="3"/>
    <b v="0"/>
    <s v="games/video games"/>
    <n v="0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15000"/>
    <n v="47074"/>
    <x v="2"/>
    <s v="US"/>
    <s v="USD"/>
    <n v="1410426250"/>
    <x v="1076"/>
    <b v="0"/>
    <n v="975"/>
    <b v="0"/>
    <s v="games/video games"/>
    <n v="314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15000"/>
    <n v="7344"/>
    <x v="2"/>
    <s v="US"/>
    <s v="USD"/>
    <n v="1452744011"/>
    <x v="1077"/>
    <b v="0"/>
    <n v="167"/>
    <b v="0"/>
    <s v="games/video games"/>
    <n v="4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15000"/>
    <n v="45"/>
    <x v="2"/>
    <s v="US"/>
    <s v="USD"/>
    <n v="1311309721"/>
    <x v="1078"/>
    <b v="0"/>
    <n v="5"/>
    <b v="0"/>
    <s v="games/video games"/>
    <n v="0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15000"/>
    <n v="678"/>
    <x v="2"/>
    <s v="DE"/>
    <s v="EUR"/>
    <n v="1463232936"/>
    <x v="1079"/>
    <b v="0"/>
    <n v="18"/>
    <b v="0"/>
    <s v="games/video games"/>
    <n v="5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15000"/>
    <n v="1821"/>
    <x v="2"/>
    <s v="US"/>
    <s v="USD"/>
    <n v="1399778333"/>
    <x v="1080"/>
    <b v="0"/>
    <n v="98"/>
    <b v="0"/>
    <s v="games/video games"/>
    <n v="12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15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n v="15000"/>
    <n v="56"/>
    <x v="2"/>
    <s v="US"/>
    <s v="USD"/>
    <n v="1344635088"/>
    <x v="1082"/>
    <b v="0"/>
    <n v="3"/>
    <b v="0"/>
    <s v="games/video games"/>
    <n v="0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15000"/>
    <n v="410"/>
    <x v="2"/>
    <s v="CA"/>
    <s v="CAD"/>
    <n v="1406994583"/>
    <x v="1083"/>
    <b v="0"/>
    <n v="1"/>
    <b v="0"/>
    <s v="games/video games"/>
    <n v="3"/>
    <n v="410"/>
    <x v="6"/>
    <s v="video games"/>
    <x v="1083"/>
    <x v="1083"/>
    <x v="3"/>
  </r>
  <r>
    <n v="1084"/>
    <s v="My own channel"/>
    <s v="I want to start my own channel for gaming"/>
    <n v="15000"/>
    <n v="0"/>
    <x v="2"/>
    <s v="US"/>
    <s v="USD"/>
    <n v="1407534804"/>
    <x v="1084"/>
    <b v="0"/>
    <n v="0"/>
    <b v="0"/>
    <s v="games/video games"/>
    <n v="0"/>
    <n v="0"/>
    <x v="6"/>
    <s v="video games"/>
    <x v="1084"/>
    <x v="1084"/>
    <x v="3"/>
  </r>
  <r>
    <n v="1085"/>
    <s v="Sun Dryd Studios"/>
    <s v="The new kid on the block. Re-imagining old games and creating new ones. Ship, Lazer, Rock is first."/>
    <n v="15000"/>
    <n v="1026"/>
    <x v="2"/>
    <s v="CA"/>
    <s v="CAD"/>
    <n v="1457967975"/>
    <x v="1085"/>
    <b v="0"/>
    <n v="9"/>
    <b v="0"/>
    <s v="games/video games"/>
    <n v="7"/>
    <n v="114"/>
    <x v="6"/>
    <s v="video games"/>
    <x v="1085"/>
    <x v="1085"/>
    <x v="2"/>
  </r>
  <r>
    <n v="1086"/>
    <s v="Cyber Universe Online"/>
    <s v="Humanity's future in the Galaxy"/>
    <n v="15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50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x v="1087"/>
    <x v="3"/>
  </r>
  <r>
    <n v="1088"/>
    <s v="Still Alive"/>
    <s v="A fresh twist on survival games. Intense, high-stakes 30 minute rounds for up to 10 players."/>
    <n v="15000"/>
    <n v="6382.34"/>
    <x v="2"/>
    <s v="US"/>
    <s v="USD"/>
    <n v="1398366667"/>
    <x v="1088"/>
    <b v="0"/>
    <n v="147"/>
    <b v="0"/>
    <s v="games/video games"/>
    <n v="43"/>
    <n v="43.42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5000"/>
    <n v="5"/>
    <x v="2"/>
    <s v="AU"/>
    <s v="AUD"/>
    <n v="1432873653"/>
    <x v="1090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15000"/>
    <n v="25"/>
    <x v="2"/>
    <s v="GB"/>
    <s v="GBP"/>
    <n v="1460313672"/>
    <x v="1091"/>
    <b v="0"/>
    <n v="2"/>
    <b v="0"/>
    <s v="games/video games"/>
    <n v="0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15000"/>
    <n v="21"/>
    <x v="2"/>
    <s v="US"/>
    <s v="USD"/>
    <n v="1357432638"/>
    <x v="1092"/>
    <b v="0"/>
    <n v="7"/>
    <b v="0"/>
    <s v="games/video games"/>
    <n v="0"/>
    <n v="3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15000"/>
    <n v="42.25"/>
    <x v="2"/>
    <s v="CA"/>
    <s v="CAD"/>
    <n v="1455232937"/>
    <x v="1093"/>
    <b v="0"/>
    <n v="4"/>
    <b v="0"/>
    <s v="games/video games"/>
    <n v="0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5000"/>
    <n v="3294.01"/>
    <x v="2"/>
    <s v="US"/>
    <s v="USD"/>
    <n v="1318180033"/>
    <x v="1094"/>
    <b v="0"/>
    <n v="27"/>
    <b v="0"/>
    <s v="games/video games"/>
    <n v="22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15000"/>
    <n v="25174"/>
    <x v="2"/>
    <s v="US"/>
    <s v="USD"/>
    <n v="1377867220"/>
    <x v="1095"/>
    <b v="0"/>
    <n v="94"/>
    <b v="0"/>
    <s v="games/video games"/>
    <n v="168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5000"/>
    <n v="2152"/>
    <x v="2"/>
    <s v="US"/>
    <s v="USD"/>
    <n v="1412393400"/>
    <x v="1096"/>
    <b v="0"/>
    <n v="29"/>
    <b v="0"/>
    <s v="games/video games"/>
    <n v="14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5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n v="15000"/>
    <n v="1803"/>
    <x v="2"/>
    <s v="US"/>
    <s v="USD"/>
    <n v="1397413095"/>
    <x v="1098"/>
    <b v="0"/>
    <n v="22"/>
    <b v="0"/>
    <s v="games/video games"/>
    <n v="12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15000"/>
    <n v="25"/>
    <x v="2"/>
    <s v="GB"/>
    <s v="GBP"/>
    <n v="1431547468"/>
    <x v="1099"/>
    <b v="0"/>
    <n v="1"/>
    <b v="0"/>
    <s v="games/video games"/>
    <n v="0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15000"/>
    <n v="100"/>
    <x v="2"/>
    <s v="DE"/>
    <s v="EUR"/>
    <n v="1455417571"/>
    <x v="1100"/>
    <b v="0"/>
    <n v="10"/>
    <b v="0"/>
    <s v="games/video games"/>
    <n v="1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5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15000"/>
    <n v="425"/>
    <x v="2"/>
    <s v="US"/>
    <s v="USD"/>
    <n v="1386568740"/>
    <x v="1102"/>
    <b v="0"/>
    <n v="24"/>
    <b v="0"/>
    <s v="games/video games"/>
    <n v="3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15000"/>
    <n v="2971"/>
    <x v="2"/>
    <s v="GB"/>
    <s v="GBP"/>
    <n v="1402480221"/>
    <x v="1104"/>
    <b v="0"/>
    <n v="37"/>
    <b v="0"/>
    <s v="games/video games"/>
    <n v="20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15000"/>
    <n v="1431"/>
    <x v="2"/>
    <s v="US"/>
    <s v="USD"/>
    <n v="1395627327"/>
    <x v="1105"/>
    <b v="0"/>
    <n v="20"/>
    <b v="0"/>
    <s v="games/video games"/>
    <n v="1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15000"/>
    <n v="165"/>
    <x v="2"/>
    <s v="US"/>
    <s v="USD"/>
    <n v="1333557975"/>
    <x v="1106"/>
    <b v="0"/>
    <n v="7"/>
    <b v="0"/>
    <s v="games/video games"/>
    <n v="1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5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15000"/>
    <n v="732.5"/>
    <x v="2"/>
    <s v="US"/>
    <s v="USD"/>
    <n v="1334326635"/>
    <x v="1108"/>
    <b v="0"/>
    <n v="21"/>
    <b v="0"/>
    <s v="games/video games"/>
    <n v="5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5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15000"/>
    <n v="255"/>
    <x v="2"/>
    <s v="US"/>
    <s v="USD"/>
    <n v="1354919022"/>
    <x v="1110"/>
    <b v="0"/>
    <n v="11"/>
    <b v="0"/>
    <s v="games/video games"/>
    <n v="2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150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15000"/>
    <n v="31272.92"/>
    <x v="2"/>
    <s v="US"/>
    <s v="USD"/>
    <n v="1421656200"/>
    <x v="1112"/>
    <b v="0"/>
    <n v="312"/>
    <b v="0"/>
    <s v="games/video games"/>
    <n v="208"/>
    <n v="100.23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n v="15000"/>
    <n v="5"/>
    <x v="2"/>
    <s v="GB"/>
    <s v="GBP"/>
    <n v="1408058820"/>
    <x v="1113"/>
    <b v="0"/>
    <n v="1"/>
    <b v="0"/>
    <s v="games/video games"/>
    <n v="0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15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15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15000"/>
    <n v="178.52"/>
    <x v="2"/>
    <s v="US"/>
    <s v="USD"/>
    <n v="1339273208"/>
    <x v="1116"/>
    <b v="0"/>
    <n v="10"/>
    <b v="0"/>
    <s v="games/video games"/>
    <n v="1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5000"/>
    <n v="83"/>
    <x v="2"/>
    <s v="DE"/>
    <s v="EUR"/>
    <n v="1451053313"/>
    <x v="1117"/>
    <b v="0"/>
    <n v="8"/>
    <b v="0"/>
    <s v="games/video games"/>
    <n v="1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15000"/>
    <n v="109"/>
    <x v="2"/>
    <s v="AU"/>
    <s v="AUD"/>
    <n v="1396666779"/>
    <x v="1118"/>
    <b v="0"/>
    <n v="3"/>
    <b v="0"/>
    <s v="games/video games"/>
    <n v="1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150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1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x v="1120"/>
    <x v="6"/>
  </r>
  <r>
    <n v="1121"/>
    <s v="Pwincess"/>
    <s v="An action packed, side scrolling, platform jumping, laser shooting ADVENTURE that will be fun for everyone."/>
    <n v="15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150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1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15000"/>
    <n v="425"/>
    <x v="2"/>
    <s v="US"/>
    <s v="USD"/>
    <n v="1430409651"/>
    <x v="1124"/>
    <b v="0"/>
    <n v="7"/>
    <b v="0"/>
    <s v="games/mobile games"/>
    <n v="3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15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15000"/>
    <n v="10"/>
    <x v="2"/>
    <s v="US"/>
    <s v="USD"/>
    <n v="1468482694"/>
    <x v="1126"/>
    <b v="0"/>
    <n v="2"/>
    <b v="0"/>
    <s v="games/mobile games"/>
    <n v="0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15000"/>
    <n v="585"/>
    <x v="2"/>
    <s v="US"/>
    <s v="USD"/>
    <n v="1416000600"/>
    <x v="1127"/>
    <b v="0"/>
    <n v="23"/>
    <b v="0"/>
    <s v="games/mobile games"/>
    <n v="4"/>
    <n v="25.43"/>
    <x v="6"/>
    <s v="mobile games"/>
    <x v="1127"/>
    <x v="1127"/>
    <x v="3"/>
  </r>
  <r>
    <n v="1128"/>
    <s v="Flying Turds"/>
    <s v="#havingfunFTW"/>
    <n v="15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15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1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15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5000"/>
    <n v="1438"/>
    <x v="2"/>
    <s v="CA"/>
    <s v="CAD"/>
    <n v="1483238771"/>
    <x v="1132"/>
    <b v="0"/>
    <n v="13"/>
    <b v="0"/>
    <s v="games/mobile games"/>
    <n v="10"/>
    <n v="110.62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15000"/>
    <n v="20"/>
    <x v="2"/>
    <s v="GB"/>
    <s v="GBP"/>
    <n v="1406799981"/>
    <x v="1133"/>
    <b v="0"/>
    <n v="1"/>
    <b v="0"/>
    <s v="games/mobile games"/>
    <n v="0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1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5000"/>
    <n v="50"/>
    <x v="2"/>
    <s v="DE"/>
    <s v="EUR"/>
    <n v="1470527094"/>
    <x v="1135"/>
    <b v="0"/>
    <n v="1"/>
    <b v="0"/>
    <s v="games/mobile games"/>
    <n v="0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15000"/>
    <n v="270"/>
    <x v="2"/>
    <s v="FR"/>
    <s v="EUR"/>
    <n v="1450541229"/>
    <x v="1136"/>
    <b v="0"/>
    <n v="6"/>
    <b v="0"/>
    <s v="games/mobile games"/>
    <n v="2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15000"/>
    <n v="9875"/>
    <x v="2"/>
    <s v="US"/>
    <s v="USD"/>
    <n v="1461440421"/>
    <x v="1137"/>
    <b v="0"/>
    <n v="39"/>
    <b v="0"/>
    <s v="games/mobile games"/>
    <n v="66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15000"/>
    <n v="125"/>
    <x v="2"/>
    <s v="US"/>
    <s v="USD"/>
    <n v="1485035131"/>
    <x v="1138"/>
    <b v="0"/>
    <n v="4"/>
    <b v="0"/>
    <s v="games/mobile games"/>
    <n v="1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15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n v="1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x v="1140"/>
    <x v="0"/>
  </r>
  <r>
    <n v="1141"/>
    <s v="Arena Z - Zombie Survival"/>
    <s v="I think this will be a great game!"/>
    <n v="150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15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15000"/>
    <n v="186"/>
    <x v="2"/>
    <s v="US"/>
    <s v="USD"/>
    <n v="1450327126"/>
    <x v="1143"/>
    <b v="0"/>
    <n v="8"/>
    <b v="0"/>
    <s v="games/mobile games"/>
    <n v="1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15000"/>
    <n v="0"/>
    <x v="2"/>
    <s v="US"/>
    <s v="USD"/>
    <n v="1430281320"/>
    <x v="1144"/>
    <b v="0"/>
    <n v="0"/>
    <b v="0"/>
    <s v="food/food trucks"/>
    <n v="0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14920"/>
    <n v="100"/>
    <x v="2"/>
    <s v="US"/>
    <s v="USD"/>
    <n v="1412272592"/>
    <x v="1145"/>
    <b v="0"/>
    <n v="1"/>
    <b v="0"/>
    <s v="food/food trucks"/>
    <n v="1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14500"/>
    <n v="530"/>
    <x v="2"/>
    <s v="US"/>
    <s v="USD"/>
    <n v="1399071173"/>
    <x v="1146"/>
    <b v="0"/>
    <n v="12"/>
    <b v="0"/>
    <s v="food/food trucks"/>
    <n v="4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14500"/>
    <n v="0"/>
    <x v="2"/>
    <s v="CA"/>
    <s v="CAD"/>
    <n v="1413760783"/>
    <x v="1147"/>
    <b v="0"/>
    <n v="0"/>
    <b v="0"/>
    <s v="food/food trucks"/>
    <n v="0"/>
    <n v="0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4500"/>
    <n v="73"/>
    <x v="2"/>
    <s v="US"/>
    <s v="USD"/>
    <n v="1480568781"/>
    <x v="1148"/>
    <b v="0"/>
    <n v="3"/>
    <b v="0"/>
    <s v="food/food trucks"/>
    <n v="1"/>
    <n v="24.33"/>
    <x v="7"/>
    <s v="food trucks"/>
    <x v="1148"/>
    <x v="1148"/>
    <x v="2"/>
  </r>
  <r>
    <n v="1149"/>
    <s v="The Floridian Food Truck"/>
    <s v="Bringing culturally diverse Floridian cuisine to the people!"/>
    <n v="14500"/>
    <n v="75"/>
    <x v="2"/>
    <s v="US"/>
    <s v="USD"/>
    <n v="1466096566"/>
    <x v="1149"/>
    <b v="0"/>
    <n v="2"/>
    <b v="0"/>
    <s v="food/food trucks"/>
    <n v="1"/>
    <n v="37.5"/>
    <x v="7"/>
    <s v="food trucks"/>
    <x v="1149"/>
    <x v="1149"/>
    <x v="2"/>
  </r>
  <r>
    <n v="1150"/>
    <s v="Chef Po's Food Truck"/>
    <s v="Bringing delicious authentic and fusion Taiwanese Food to the West Coast."/>
    <n v="14440"/>
    <n v="252"/>
    <x v="2"/>
    <s v="US"/>
    <s v="USD"/>
    <n v="1452293675"/>
    <x v="1150"/>
    <b v="0"/>
    <n v="6"/>
    <b v="0"/>
    <s v="food/food trucks"/>
    <n v="2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14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x v="1151"/>
    <x v="0"/>
  </r>
  <r>
    <n v="1152"/>
    <s v="Peruvian King Food Truck"/>
    <s v="Peruvian food truck with an LA twist."/>
    <n v="14000"/>
    <n v="911"/>
    <x v="2"/>
    <s v="US"/>
    <s v="USD"/>
    <n v="1431709312"/>
    <x v="1152"/>
    <b v="0"/>
    <n v="15"/>
    <b v="0"/>
    <s v="food/food trucks"/>
    <n v="7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14000"/>
    <n v="50"/>
    <x v="2"/>
    <s v="US"/>
    <s v="USD"/>
    <n v="1434647305"/>
    <x v="1153"/>
    <b v="0"/>
    <n v="1"/>
    <b v="0"/>
    <s v="food/food trucks"/>
    <n v="0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14000"/>
    <n v="325"/>
    <x v="2"/>
    <s v="US"/>
    <s v="USD"/>
    <n v="1441507006"/>
    <x v="1154"/>
    <b v="0"/>
    <n v="3"/>
    <b v="0"/>
    <s v="food/food trucks"/>
    <n v="2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14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14000"/>
    <n v="0"/>
    <x v="2"/>
    <s v="US"/>
    <s v="USD"/>
    <n v="1424742162"/>
    <x v="1156"/>
    <b v="0"/>
    <n v="0"/>
    <b v="0"/>
    <s v="food/food trucks"/>
    <n v="0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4000"/>
    <n v="151"/>
    <x v="2"/>
    <s v="US"/>
    <s v="USD"/>
    <n v="1417795480"/>
    <x v="1157"/>
    <b v="0"/>
    <n v="3"/>
    <b v="0"/>
    <s v="food/food trucks"/>
    <n v="1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140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14000"/>
    <n v="0"/>
    <x v="2"/>
    <s v="US"/>
    <s v="USD"/>
    <n v="1435679100"/>
    <x v="1159"/>
    <b v="0"/>
    <n v="0"/>
    <b v="0"/>
    <s v="food/food trucks"/>
    <n v="0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14000"/>
    <n v="1155"/>
    <x v="2"/>
    <s v="US"/>
    <s v="USD"/>
    <n v="1427510586"/>
    <x v="1160"/>
    <b v="0"/>
    <n v="19"/>
    <b v="0"/>
    <s v="food/food trucks"/>
    <n v="8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4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14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14000"/>
    <n v="0"/>
    <x v="2"/>
    <s v="US"/>
    <s v="USD"/>
    <n v="1407604920"/>
    <x v="1163"/>
    <b v="0"/>
    <n v="0"/>
    <b v="0"/>
    <s v="food/food trucks"/>
    <n v="0"/>
    <n v="0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3803"/>
    <n v="0"/>
    <x v="2"/>
    <s v="US"/>
    <s v="USD"/>
    <n v="1466270582"/>
    <x v="1164"/>
    <b v="0"/>
    <n v="0"/>
    <b v="0"/>
    <s v="food/food trucks"/>
    <n v="0"/>
    <n v="0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3500"/>
    <n v="2070.5"/>
    <x v="2"/>
    <s v="US"/>
    <s v="USD"/>
    <n v="1404623330"/>
    <x v="1165"/>
    <b v="0"/>
    <n v="25"/>
    <b v="0"/>
    <s v="food/food trucks"/>
    <n v="15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3111"/>
    <n v="2871"/>
    <x v="2"/>
    <s v="US"/>
    <s v="USD"/>
    <n v="1435291200"/>
    <x v="1166"/>
    <b v="0"/>
    <n v="8"/>
    <b v="0"/>
    <s v="food/food trucks"/>
    <n v="22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13000"/>
    <n v="979"/>
    <x v="2"/>
    <s v="US"/>
    <s v="USD"/>
    <n v="1410543495"/>
    <x v="1167"/>
    <b v="0"/>
    <n v="16"/>
    <b v="0"/>
    <s v="food/food trucks"/>
    <n v="8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3000"/>
    <n v="1020"/>
    <x v="2"/>
    <s v="US"/>
    <s v="USD"/>
    <n v="1474507065"/>
    <x v="1168"/>
    <b v="0"/>
    <n v="3"/>
    <b v="0"/>
    <s v="food/food trucks"/>
    <n v="8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3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13000"/>
    <n v="100"/>
    <x v="2"/>
    <s v="GB"/>
    <s v="GBP"/>
    <n v="1433021171"/>
    <x v="1170"/>
    <b v="0"/>
    <n v="2"/>
    <b v="0"/>
    <s v="food/food trucks"/>
    <n v="1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13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x v="1171"/>
    <x v="3"/>
  </r>
  <r>
    <n v="1172"/>
    <s v="let your dayz take you to the dogs."/>
    <s v="Bringing YOUR favorite dog recipes to the streets."/>
    <n v="13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3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3000"/>
    <n v="886"/>
    <x v="2"/>
    <s v="US"/>
    <s v="USD"/>
    <n v="1462738327"/>
    <x v="1174"/>
    <b v="0"/>
    <n v="19"/>
    <b v="0"/>
    <s v="food/food trucks"/>
    <n v="7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13000"/>
    <n v="585"/>
    <x v="2"/>
    <s v="US"/>
    <s v="USD"/>
    <n v="1436981339"/>
    <x v="1175"/>
    <b v="0"/>
    <n v="9"/>
    <b v="0"/>
    <s v="food/food trucks"/>
    <n v="5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3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13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13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13000"/>
    <n v="3200"/>
    <x v="2"/>
    <s v="CA"/>
    <s v="CAD"/>
    <n v="1446052627"/>
    <x v="1179"/>
    <b v="0"/>
    <n v="5"/>
    <b v="0"/>
    <s v="food/food trucks"/>
    <n v="2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13000"/>
    <n v="5875"/>
    <x v="2"/>
    <s v="US"/>
    <s v="USD"/>
    <n v="1403983314"/>
    <x v="1180"/>
    <b v="0"/>
    <n v="85"/>
    <b v="0"/>
    <s v="food/food trucks"/>
    <n v="45"/>
    <n v="69.12"/>
    <x v="7"/>
    <s v="food trucks"/>
    <x v="1180"/>
    <x v="1180"/>
    <x v="3"/>
  </r>
  <r>
    <n v="1181"/>
    <s v="Gringo Loco Tacos Food Truck"/>
    <s v="Bringing the best tacos to the streets of Chicago!"/>
    <n v="13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2999"/>
    <n v="42"/>
    <x v="2"/>
    <s v="US"/>
    <s v="USD"/>
    <n v="1484239320"/>
    <x v="1182"/>
    <b v="0"/>
    <n v="4"/>
    <b v="0"/>
    <s v="food/food trucks"/>
    <n v="0"/>
    <n v="10.5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12800"/>
    <n v="100"/>
    <x v="2"/>
    <s v="US"/>
    <s v="USD"/>
    <n v="1478059140"/>
    <x v="1183"/>
    <b v="0"/>
    <n v="3"/>
    <b v="0"/>
    <s v="food/food trucks"/>
    <n v="1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12700"/>
    <n v="23086"/>
    <x v="0"/>
    <s v="GB"/>
    <s v="GBP"/>
    <n v="1486391011"/>
    <x v="1184"/>
    <b v="0"/>
    <n v="375"/>
    <b v="1"/>
    <s v="photography/photobooks"/>
    <n v="182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700"/>
    <n v="13180"/>
    <x v="0"/>
    <s v="US"/>
    <s v="USD"/>
    <n v="1433736000"/>
    <x v="1185"/>
    <b v="0"/>
    <n v="111"/>
    <b v="1"/>
    <s v="photography/photobooks"/>
    <n v="104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12516"/>
    <n v="8005"/>
    <x v="0"/>
    <s v="GB"/>
    <s v="GBP"/>
    <n v="1433198520"/>
    <x v="1186"/>
    <b v="0"/>
    <n v="123"/>
    <b v="1"/>
    <s v="photography/photobooks"/>
    <n v="64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12500"/>
    <n v="9111"/>
    <x v="0"/>
    <s v="US"/>
    <s v="USD"/>
    <n v="1431885600"/>
    <x v="1187"/>
    <b v="0"/>
    <n v="70"/>
    <b v="1"/>
    <s v="photography/photobooks"/>
    <n v="73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12500"/>
    <n v="3211"/>
    <x v="0"/>
    <s v="CA"/>
    <s v="CAD"/>
    <n v="1482943740"/>
    <x v="1188"/>
    <b v="0"/>
    <n v="85"/>
    <b v="1"/>
    <s v="photography/photobooks"/>
    <n v="26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12500"/>
    <n v="9700"/>
    <x v="0"/>
    <s v="US"/>
    <s v="USD"/>
    <n v="1467242995"/>
    <x v="1189"/>
    <b v="0"/>
    <n v="86"/>
    <b v="1"/>
    <s v="photography/photobooks"/>
    <n v="7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12500"/>
    <n v="675"/>
    <x v="0"/>
    <s v="US"/>
    <s v="USD"/>
    <n v="1409500725"/>
    <x v="1190"/>
    <b v="0"/>
    <n v="13"/>
    <b v="1"/>
    <s v="photography/photobooks"/>
    <n v="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12500"/>
    <n v="2945"/>
    <x v="0"/>
    <s v="US"/>
    <s v="USD"/>
    <n v="1458480560"/>
    <x v="1191"/>
    <b v="0"/>
    <n v="33"/>
    <b v="1"/>
    <s v="photography/photobooks"/>
    <n v="24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2500"/>
    <n v="290"/>
    <x v="0"/>
    <s v="GB"/>
    <s v="GBP"/>
    <n v="1486814978"/>
    <x v="1192"/>
    <b v="0"/>
    <n v="15"/>
    <b v="1"/>
    <s v="photography/photobooks"/>
    <n v="2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12500"/>
    <n v="21831"/>
    <x v="0"/>
    <s v="US"/>
    <s v="USD"/>
    <n v="1460223453"/>
    <x v="1193"/>
    <b v="0"/>
    <n v="273"/>
    <b v="1"/>
    <s v="photography/photobooks"/>
    <n v="175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2500"/>
    <n v="13500"/>
    <x v="0"/>
    <s v="IT"/>
    <s v="EUR"/>
    <n v="1450602000"/>
    <x v="1195"/>
    <b v="0"/>
    <n v="170"/>
    <b v="1"/>
    <s v="photography/photobooks"/>
    <n v="108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2500"/>
    <n v="39137"/>
    <x v="0"/>
    <s v="GB"/>
    <s v="GBP"/>
    <n v="1450467539"/>
    <x v="1196"/>
    <b v="0"/>
    <n v="512"/>
    <b v="1"/>
    <s v="photography/photobooks"/>
    <n v="313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2444"/>
    <n v="37994"/>
    <x v="0"/>
    <s v="US"/>
    <s v="USD"/>
    <n v="1465797540"/>
    <x v="1197"/>
    <b v="0"/>
    <n v="314"/>
    <b v="1"/>
    <s v="photography/photobooks"/>
    <n v="305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12200"/>
    <n v="9121"/>
    <x v="0"/>
    <s v="US"/>
    <s v="USD"/>
    <n v="1451530800"/>
    <x v="1198"/>
    <b v="0"/>
    <n v="167"/>
    <b v="1"/>
    <s v="photography/photobooks"/>
    <n v="75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12100"/>
    <n v="2693"/>
    <x v="0"/>
    <s v="GB"/>
    <s v="GBP"/>
    <n v="1436380200"/>
    <x v="1199"/>
    <b v="0"/>
    <n v="9"/>
    <b v="1"/>
    <s v="photography/photobooks"/>
    <n v="22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12001"/>
    <n v="6029"/>
    <x v="0"/>
    <s v="US"/>
    <s v="USD"/>
    <n v="1429183656"/>
    <x v="1200"/>
    <b v="0"/>
    <n v="103"/>
    <b v="1"/>
    <s v="photography/photobooks"/>
    <n v="50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12000"/>
    <n v="6146.27"/>
    <x v="0"/>
    <s v="GB"/>
    <s v="GBP"/>
    <n v="1468593246"/>
    <x v="1201"/>
    <b v="0"/>
    <n v="111"/>
    <b v="1"/>
    <s v="photography/photobooks"/>
    <n v="51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12000"/>
    <n v="49811"/>
    <x v="0"/>
    <s v="AU"/>
    <s v="AUD"/>
    <n v="1435388154"/>
    <x v="1202"/>
    <b v="0"/>
    <n v="271"/>
    <b v="1"/>
    <s v="photography/photobooks"/>
    <n v="415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2000"/>
    <n v="16700"/>
    <x v="0"/>
    <s v="US"/>
    <s v="USD"/>
    <n v="1433083527"/>
    <x v="1203"/>
    <b v="0"/>
    <n v="101"/>
    <b v="1"/>
    <s v="photography/photobooks"/>
    <n v="139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2000"/>
    <n v="13383"/>
    <x v="0"/>
    <s v="US"/>
    <s v="USD"/>
    <n v="1449205200"/>
    <x v="1204"/>
    <b v="0"/>
    <n v="57"/>
    <b v="1"/>
    <s v="photography/photobooks"/>
    <n v="112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2000"/>
    <n v="13112"/>
    <x v="0"/>
    <s v="DE"/>
    <s v="EUR"/>
    <n v="1434197351"/>
    <x v="1205"/>
    <b v="0"/>
    <n v="62"/>
    <b v="1"/>
    <s v="photography/photobooks"/>
    <n v="109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12000"/>
    <n v="1035"/>
    <x v="0"/>
    <s v="AT"/>
    <s v="EUR"/>
    <n v="1489238940"/>
    <x v="1206"/>
    <b v="0"/>
    <n v="32"/>
    <b v="1"/>
    <s v="photography/photobooks"/>
    <n v="9"/>
    <n v="32.340000000000003"/>
    <x v="8"/>
    <s v="photobooks"/>
    <x v="1206"/>
    <x v="1206"/>
    <x v="1"/>
  </r>
  <r>
    <n v="1207"/>
    <s v="ITALIANA"/>
    <s v="A humanistic photo book about ancestral &amp; post-modern Italy."/>
    <n v="12000"/>
    <n v="17396"/>
    <x v="0"/>
    <s v="IT"/>
    <s v="EUR"/>
    <n v="1459418400"/>
    <x v="1207"/>
    <b v="0"/>
    <n v="141"/>
    <b v="1"/>
    <s v="photography/photobooks"/>
    <n v="145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2000"/>
    <n v="15530"/>
    <x v="0"/>
    <s v="US"/>
    <s v="USD"/>
    <n v="1458835264"/>
    <x v="1208"/>
    <b v="0"/>
    <n v="75"/>
    <b v="1"/>
    <s v="photography/photobooks"/>
    <n v="129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12000"/>
    <n v="6360"/>
    <x v="0"/>
    <s v="US"/>
    <s v="USD"/>
    <n v="1488053905"/>
    <x v="1209"/>
    <b v="0"/>
    <n v="46"/>
    <b v="1"/>
    <s v="photography/photobooks"/>
    <n v="53"/>
    <n v="138.26"/>
    <x v="8"/>
    <s v="photobooks"/>
    <x v="1209"/>
    <x v="1209"/>
    <x v="1"/>
  </r>
  <r>
    <n v="1210"/>
    <s v="Det Andra GÃ¶teborg"/>
    <s v="En fotobok om livet i det enda andra GÃ¶teborg i vÃ¤rlden"/>
    <n v="12000"/>
    <n v="50863"/>
    <x v="0"/>
    <s v="SE"/>
    <s v="SEK"/>
    <n v="1433106000"/>
    <x v="1210"/>
    <b v="0"/>
    <n v="103"/>
    <b v="1"/>
    <s v="photography/photobooks"/>
    <n v="42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2000"/>
    <n v="1011"/>
    <x v="0"/>
    <s v="CA"/>
    <s v="CAD"/>
    <n v="1465505261"/>
    <x v="1211"/>
    <b v="0"/>
    <n v="6"/>
    <b v="1"/>
    <s v="photography/photobooks"/>
    <n v="8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12000"/>
    <n v="3226"/>
    <x v="0"/>
    <s v="US"/>
    <s v="USD"/>
    <n v="1448586000"/>
    <x v="1212"/>
    <b v="0"/>
    <n v="83"/>
    <b v="1"/>
    <s v="photography/photobooks"/>
    <n v="27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12000"/>
    <n v="6645"/>
    <x v="0"/>
    <s v="GB"/>
    <s v="GBP"/>
    <n v="1485886100"/>
    <x v="1213"/>
    <b v="0"/>
    <n v="108"/>
    <b v="1"/>
    <s v="photography/photobooks"/>
    <n v="55"/>
    <n v="61.53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12000"/>
    <n v="2636"/>
    <x v="0"/>
    <s v="US"/>
    <s v="USD"/>
    <n v="1433880605"/>
    <x v="1214"/>
    <b v="0"/>
    <n v="25"/>
    <b v="1"/>
    <s v="photography/photobooks"/>
    <n v="2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12000"/>
    <n v="39304.01"/>
    <x v="0"/>
    <s v="US"/>
    <s v="USD"/>
    <n v="1401487756"/>
    <x v="1215"/>
    <b v="0"/>
    <n v="549"/>
    <b v="1"/>
    <s v="photography/photobooks"/>
    <n v="328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n v="12000"/>
    <n v="20398"/>
    <x v="0"/>
    <s v="US"/>
    <s v="USD"/>
    <n v="1443826980"/>
    <x v="1216"/>
    <b v="0"/>
    <n v="222"/>
    <b v="1"/>
    <s v="photography/photobooks"/>
    <n v="170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12000"/>
    <n v="27189"/>
    <x v="0"/>
    <s v="US"/>
    <s v="USD"/>
    <n v="1468524340"/>
    <x v="1217"/>
    <b v="0"/>
    <n v="183"/>
    <b v="1"/>
    <s v="photography/photobooks"/>
    <n v="227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12000"/>
    <n v="15505"/>
    <x v="0"/>
    <s v="US"/>
    <s v="USD"/>
    <n v="1446346800"/>
    <x v="1218"/>
    <b v="0"/>
    <n v="89"/>
    <b v="1"/>
    <s v="photography/photobooks"/>
    <n v="129"/>
    <n v="174.21"/>
    <x v="8"/>
    <s v="photobooks"/>
    <x v="1218"/>
    <x v="1218"/>
    <x v="0"/>
  </r>
  <r>
    <n v="1219"/>
    <s v="The Box"/>
    <s v="The Box is a fine art book of Ron Amato's innovative and seductive photography project."/>
    <n v="12000"/>
    <n v="26024"/>
    <x v="0"/>
    <s v="US"/>
    <s v="USD"/>
    <n v="1476961513"/>
    <x v="1219"/>
    <b v="0"/>
    <n v="253"/>
    <b v="1"/>
    <s v="photography/photobooks"/>
    <n v="217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2000"/>
    <n v="15565"/>
    <x v="0"/>
    <s v="DE"/>
    <s v="EUR"/>
    <n v="1440515112"/>
    <x v="1220"/>
    <b v="0"/>
    <n v="140"/>
    <b v="1"/>
    <s v="photography/photobooks"/>
    <n v="130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12000"/>
    <n v="2451.0100000000002"/>
    <x v="0"/>
    <s v="GB"/>
    <s v="GBP"/>
    <n v="1480809600"/>
    <x v="1221"/>
    <b v="0"/>
    <n v="103"/>
    <b v="1"/>
    <s v="photography/photobooks"/>
    <n v="20"/>
    <n v="23.8"/>
    <x v="8"/>
    <s v="photobooks"/>
    <x v="1221"/>
    <x v="1221"/>
    <x v="2"/>
  </r>
  <r>
    <n v="1222"/>
    <s v="Project Pilgrim"/>
    <s v="Project Pilgrim is my effort to work towards normalizing mental health."/>
    <n v="12000"/>
    <n v="11215"/>
    <x v="0"/>
    <s v="CA"/>
    <s v="CAD"/>
    <n v="1459483200"/>
    <x v="1222"/>
    <b v="0"/>
    <n v="138"/>
    <b v="1"/>
    <s v="photography/photobooks"/>
    <n v="93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n v="12000"/>
    <n v="22197"/>
    <x v="0"/>
    <s v="US"/>
    <s v="USD"/>
    <n v="1478754909"/>
    <x v="1223"/>
    <b v="0"/>
    <n v="191"/>
    <b v="1"/>
    <s v="photography/photobooks"/>
    <n v="185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2000"/>
    <n v="1060"/>
    <x v="1"/>
    <s v="US"/>
    <s v="USD"/>
    <n v="1402060302"/>
    <x v="1224"/>
    <b v="0"/>
    <n v="18"/>
    <b v="0"/>
    <s v="music/world music"/>
    <n v="9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12000"/>
    <n v="132"/>
    <x v="1"/>
    <s v="US"/>
    <s v="USD"/>
    <n v="1382478278"/>
    <x v="1225"/>
    <b v="0"/>
    <n v="3"/>
    <b v="0"/>
    <s v="music/world music"/>
    <n v="1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12000"/>
    <n v="1937"/>
    <x v="1"/>
    <s v="US"/>
    <s v="USD"/>
    <n v="1398042000"/>
    <x v="1226"/>
    <b v="0"/>
    <n v="40"/>
    <b v="0"/>
    <s v="music/world music"/>
    <n v="16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1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12000"/>
    <n v="1465"/>
    <x v="1"/>
    <s v="US"/>
    <s v="USD"/>
    <n v="1317231008"/>
    <x v="1228"/>
    <b v="0"/>
    <n v="24"/>
    <b v="0"/>
    <s v="music/world music"/>
    <n v="12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12000"/>
    <n v="25"/>
    <x v="1"/>
    <s v="US"/>
    <s v="USD"/>
    <n v="1334592000"/>
    <x v="1229"/>
    <b v="0"/>
    <n v="1"/>
    <b v="0"/>
    <s v="music/world music"/>
    <n v="0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12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12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12000"/>
    <n v="40"/>
    <x v="1"/>
    <s v="US"/>
    <s v="USD"/>
    <n v="1381090870"/>
    <x v="1232"/>
    <b v="0"/>
    <n v="1"/>
    <b v="0"/>
    <s v="music/world music"/>
    <n v="0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2000"/>
    <n v="116"/>
    <x v="1"/>
    <s v="US"/>
    <s v="USD"/>
    <n v="1329864374"/>
    <x v="1233"/>
    <b v="0"/>
    <n v="6"/>
    <b v="0"/>
    <s v="music/world music"/>
    <n v="1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12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12000"/>
    <n v="210"/>
    <x v="1"/>
    <s v="US"/>
    <s v="USD"/>
    <n v="1387077299"/>
    <x v="1235"/>
    <b v="0"/>
    <n v="6"/>
    <b v="0"/>
    <s v="music/world music"/>
    <n v="2"/>
    <n v="35"/>
    <x v="4"/>
    <s v="world music"/>
    <x v="1235"/>
    <x v="1235"/>
    <x v="4"/>
  </r>
  <r>
    <n v="1236"/>
    <s v="&quot;Volando&quot; CD Release (Canceled)"/>
    <s v="Raising money to give the musicians their due."/>
    <n v="120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12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2000"/>
    <n v="178"/>
    <x v="1"/>
    <s v="US"/>
    <s v="USD"/>
    <n v="1312641536"/>
    <x v="1238"/>
    <b v="0"/>
    <n v="3"/>
    <b v="0"/>
    <s v="music/world music"/>
    <n v="1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n v="120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n v="12000"/>
    <n v="241"/>
    <x v="1"/>
    <s v="US"/>
    <s v="USD"/>
    <n v="1373665860"/>
    <x v="1240"/>
    <b v="0"/>
    <n v="8"/>
    <b v="0"/>
    <s v="music/world music"/>
    <n v="2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12000"/>
    <n v="2537"/>
    <x v="1"/>
    <s v="US"/>
    <s v="USD"/>
    <n v="1414994340"/>
    <x v="1241"/>
    <b v="0"/>
    <n v="34"/>
    <b v="0"/>
    <s v="music/world music"/>
    <n v="21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12000"/>
    <n v="5"/>
    <x v="1"/>
    <s v="US"/>
    <s v="USD"/>
    <n v="1315747080"/>
    <x v="1242"/>
    <b v="0"/>
    <n v="1"/>
    <b v="0"/>
    <s v="music/world music"/>
    <n v="0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12000"/>
    <n v="2076"/>
    <x v="0"/>
    <s v="US"/>
    <s v="USD"/>
    <n v="1366664400"/>
    <x v="1244"/>
    <b v="1"/>
    <n v="45"/>
    <b v="1"/>
    <s v="music/rock"/>
    <n v="17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12000"/>
    <n v="2405"/>
    <x v="0"/>
    <s v="US"/>
    <s v="USD"/>
    <n v="1402755834"/>
    <x v="1245"/>
    <b v="1"/>
    <n v="17"/>
    <b v="1"/>
    <s v="music/rock"/>
    <n v="20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12000"/>
    <n v="2340"/>
    <x v="0"/>
    <s v="US"/>
    <s v="USD"/>
    <n v="1323136949"/>
    <x v="1246"/>
    <b v="1"/>
    <n v="31"/>
    <b v="1"/>
    <s v="music/rock"/>
    <n v="20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12000"/>
    <n v="4275"/>
    <x v="0"/>
    <s v="US"/>
    <s v="USD"/>
    <n v="1367823655"/>
    <x v="1247"/>
    <b v="1"/>
    <n v="50"/>
    <b v="1"/>
    <s v="music/rock"/>
    <n v="36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12000"/>
    <n v="3791"/>
    <x v="0"/>
    <s v="US"/>
    <s v="USD"/>
    <n v="1402642740"/>
    <x v="1248"/>
    <b v="1"/>
    <n v="59"/>
    <b v="1"/>
    <s v="music/rock"/>
    <n v="3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12000"/>
    <n v="5222"/>
    <x v="0"/>
    <s v="US"/>
    <s v="USD"/>
    <n v="1341683211"/>
    <x v="1249"/>
    <b v="1"/>
    <n v="81"/>
    <b v="1"/>
    <s v="music/rock"/>
    <n v="44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12000"/>
    <n v="60046"/>
    <x v="0"/>
    <s v="US"/>
    <s v="USD"/>
    <n v="1410017131"/>
    <x v="1250"/>
    <b v="1"/>
    <n v="508"/>
    <b v="1"/>
    <s v="music/rock"/>
    <n v="500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12000"/>
    <n v="6108"/>
    <x v="0"/>
    <s v="US"/>
    <s v="USD"/>
    <n v="1316979167"/>
    <x v="1251"/>
    <b v="1"/>
    <n v="74"/>
    <b v="1"/>
    <s v="music/rock"/>
    <n v="51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12000"/>
    <n v="4818"/>
    <x v="0"/>
    <s v="US"/>
    <s v="USD"/>
    <n v="1382658169"/>
    <x v="1252"/>
    <b v="1"/>
    <n v="141"/>
    <b v="1"/>
    <s v="music/rock"/>
    <n v="40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2000"/>
    <n v="30383.32"/>
    <x v="0"/>
    <s v="US"/>
    <s v="USD"/>
    <n v="1409770107"/>
    <x v="1253"/>
    <b v="1"/>
    <n v="711"/>
    <b v="1"/>
    <s v="music/rock"/>
    <n v="253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12000"/>
    <n v="13323"/>
    <x v="0"/>
    <s v="US"/>
    <s v="USD"/>
    <n v="1293857940"/>
    <x v="1254"/>
    <b v="1"/>
    <n v="141"/>
    <b v="1"/>
    <s v="music/rock"/>
    <n v="111"/>
    <n v="94.49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11999"/>
    <n v="6071"/>
    <x v="0"/>
    <s v="US"/>
    <s v="USD"/>
    <n v="1385932652"/>
    <x v="1255"/>
    <b v="1"/>
    <n v="109"/>
    <b v="1"/>
    <s v="music/rock"/>
    <n v="51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11737"/>
    <n v="35389.129999999997"/>
    <x v="0"/>
    <s v="US"/>
    <s v="USD"/>
    <n v="1329084231"/>
    <x v="1256"/>
    <b v="1"/>
    <n v="361"/>
    <b v="1"/>
    <s v="music/rock"/>
    <n v="302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11500"/>
    <n v="16210"/>
    <x v="0"/>
    <s v="US"/>
    <s v="USD"/>
    <n v="1301792590"/>
    <x v="1257"/>
    <b v="1"/>
    <n v="176"/>
    <b v="1"/>
    <s v="music/rock"/>
    <n v="141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1500"/>
    <n v="25577.56"/>
    <x v="0"/>
    <s v="US"/>
    <s v="USD"/>
    <n v="1377960012"/>
    <x v="1258"/>
    <b v="1"/>
    <n v="670"/>
    <b v="1"/>
    <s v="music/rock"/>
    <n v="222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11500"/>
    <n v="2606"/>
    <x v="0"/>
    <s v="US"/>
    <s v="USD"/>
    <n v="1402286340"/>
    <x v="1259"/>
    <b v="1"/>
    <n v="96"/>
    <b v="1"/>
    <s v="music/rock"/>
    <n v="23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11260"/>
    <n v="3751"/>
    <x v="0"/>
    <s v="US"/>
    <s v="USD"/>
    <n v="1393445620"/>
    <x v="1260"/>
    <b v="1"/>
    <n v="74"/>
    <b v="1"/>
    <s v="music/rock"/>
    <n v="33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11200"/>
    <n v="2025"/>
    <x v="0"/>
    <s v="US"/>
    <s v="USD"/>
    <n v="1390983227"/>
    <x v="1261"/>
    <b v="1"/>
    <n v="52"/>
    <b v="1"/>
    <s v="music/rock"/>
    <n v="18"/>
    <n v="38.94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11180"/>
    <n v="8152"/>
    <x v="0"/>
    <s v="CA"/>
    <s v="CAD"/>
    <n v="1392574692"/>
    <x v="1262"/>
    <b v="1"/>
    <n v="105"/>
    <b v="1"/>
    <s v="music/rock"/>
    <n v="73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1140"/>
    <n v="1785"/>
    <x v="0"/>
    <s v="US"/>
    <s v="USD"/>
    <n v="1396054800"/>
    <x v="1263"/>
    <b v="1"/>
    <n v="41"/>
    <b v="1"/>
    <s v="music/rock"/>
    <n v="16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11000"/>
    <n v="1082"/>
    <x v="0"/>
    <s v="US"/>
    <s v="USD"/>
    <n v="1383062083"/>
    <x v="1264"/>
    <b v="1"/>
    <n v="34"/>
    <b v="1"/>
    <s v="music/rock"/>
    <n v="10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11000"/>
    <n v="4170.17"/>
    <x v="0"/>
    <s v="US"/>
    <s v="USD"/>
    <n v="1291131815"/>
    <x v="1265"/>
    <b v="1"/>
    <n v="66"/>
    <b v="1"/>
    <s v="music/rock"/>
    <n v="38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n v="11000"/>
    <n v="9545"/>
    <x v="0"/>
    <s v="US"/>
    <s v="USD"/>
    <n v="1389474145"/>
    <x v="1266"/>
    <b v="1"/>
    <n v="50"/>
    <b v="1"/>
    <s v="music/rock"/>
    <n v="87"/>
    <n v="190.9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11000"/>
    <n v="22396"/>
    <x v="0"/>
    <s v="US"/>
    <s v="USD"/>
    <n v="1374674558"/>
    <x v="1267"/>
    <b v="1"/>
    <n v="159"/>
    <b v="1"/>
    <s v="music/rock"/>
    <n v="204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1000"/>
    <n v="14000"/>
    <x v="0"/>
    <s v="US"/>
    <s v="USD"/>
    <n v="1379708247"/>
    <x v="1268"/>
    <b v="1"/>
    <n v="182"/>
    <b v="1"/>
    <s v="music/rock"/>
    <n v="127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1000"/>
    <n v="20426"/>
    <x v="0"/>
    <s v="US"/>
    <s v="USD"/>
    <n v="1460764800"/>
    <x v="1269"/>
    <b v="1"/>
    <n v="206"/>
    <b v="1"/>
    <s v="music/rock"/>
    <n v="186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1000"/>
    <n v="11472"/>
    <x v="0"/>
    <s v="US"/>
    <s v="USD"/>
    <n v="1332704042"/>
    <x v="1270"/>
    <b v="1"/>
    <n v="169"/>
    <b v="1"/>
    <s v="music/rock"/>
    <n v="104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11000"/>
    <n v="7635"/>
    <x v="0"/>
    <s v="US"/>
    <s v="USD"/>
    <n v="1384363459"/>
    <x v="1271"/>
    <b v="1"/>
    <n v="31"/>
    <b v="1"/>
    <s v="music/rock"/>
    <n v="69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11000"/>
    <n v="5300"/>
    <x v="0"/>
    <s v="US"/>
    <s v="USD"/>
    <n v="1276574400"/>
    <x v="1272"/>
    <b v="1"/>
    <n v="28"/>
    <b v="1"/>
    <s v="music/rock"/>
    <n v="48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10600"/>
    <n v="4140"/>
    <x v="0"/>
    <s v="CA"/>
    <s v="CAD"/>
    <n v="1409506291"/>
    <x v="1273"/>
    <b v="1"/>
    <n v="54"/>
    <b v="1"/>
    <s v="music/rock"/>
    <n v="39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10557"/>
    <n v="38743.839999999997"/>
    <x v="0"/>
    <s v="US"/>
    <s v="USD"/>
    <n v="1346344425"/>
    <x v="1274"/>
    <b v="1"/>
    <n v="467"/>
    <b v="1"/>
    <s v="music/rock"/>
    <n v="367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0500"/>
    <n v="24321.1"/>
    <x v="0"/>
    <s v="US"/>
    <s v="USD"/>
    <n v="1375908587"/>
    <x v="1275"/>
    <b v="1"/>
    <n v="389"/>
    <b v="1"/>
    <s v="music/rock"/>
    <n v="232"/>
    <n v="62.52"/>
    <x v="4"/>
    <s v="rock"/>
    <x v="1275"/>
    <x v="1275"/>
    <x v="4"/>
  </r>
  <r>
    <n v="1276"/>
    <s v="MR. DREAM GOES TO JAIL"/>
    <s v="Sponsor this Brooklyn punk band's debut seven-inch, MR. DREAM GOES TO JAIL."/>
    <n v="10500"/>
    <n v="3132.63"/>
    <x v="0"/>
    <s v="US"/>
    <s v="USD"/>
    <n v="1251777600"/>
    <x v="1276"/>
    <b v="1"/>
    <n v="68"/>
    <b v="1"/>
    <s v="music/rock"/>
    <n v="30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0500"/>
    <n v="15918.65"/>
    <x v="0"/>
    <s v="US"/>
    <s v="USD"/>
    <n v="1346765347"/>
    <x v="1277"/>
    <b v="1"/>
    <n v="413"/>
    <b v="1"/>
    <s v="music/rock"/>
    <n v="152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10500"/>
    <n v="10071"/>
    <x v="0"/>
    <s v="US"/>
    <s v="USD"/>
    <n v="1403661600"/>
    <x v="1278"/>
    <b v="1"/>
    <n v="190"/>
    <b v="1"/>
    <s v="music/rock"/>
    <n v="96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0500"/>
    <n v="13864.17"/>
    <x v="0"/>
    <s v="US"/>
    <s v="USD"/>
    <n v="1395624170"/>
    <x v="1279"/>
    <b v="1"/>
    <n v="189"/>
    <b v="1"/>
    <s v="music/rock"/>
    <n v="132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0500"/>
    <n v="16636.78"/>
    <x v="0"/>
    <s v="US"/>
    <s v="USD"/>
    <n v="1299003054"/>
    <x v="1280"/>
    <b v="1"/>
    <n v="130"/>
    <b v="1"/>
    <s v="music/rock"/>
    <n v="158"/>
    <n v="127.98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10275"/>
    <n v="7750"/>
    <x v="0"/>
    <s v="US"/>
    <s v="USD"/>
    <n v="1375033836"/>
    <x v="1281"/>
    <b v="1"/>
    <n v="74"/>
    <b v="1"/>
    <s v="music/rock"/>
    <n v="75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0115"/>
    <n v="18542"/>
    <x v="0"/>
    <s v="US"/>
    <s v="USD"/>
    <n v="1386565140"/>
    <x v="1282"/>
    <b v="1"/>
    <n v="274"/>
    <b v="1"/>
    <s v="music/rock"/>
    <n v="183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50"/>
    <n v="2110.5"/>
    <x v="0"/>
    <s v="US"/>
    <s v="USD"/>
    <n v="1362974400"/>
    <x v="1283"/>
    <b v="1"/>
    <n v="22"/>
    <b v="1"/>
    <s v="music/rock"/>
    <n v="21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10000"/>
    <n v="2020"/>
    <x v="0"/>
    <s v="US"/>
    <s v="USD"/>
    <n v="1483203540"/>
    <x v="1284"/>
    <b v="0"/>
    <n v="31"/>
    <b v="1"/>
    <s v="theater/plays"/>
    <n v="20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10000"/>
    <n v="2033"/>
    <x v="0"/>
    <s v="GB"/>
    <s v="GBP"/>
    <n v="1434808775"/>
    <x v="1285"/>
    <b v="0"/>
    <n v="63"/>
    <b v="1"/>
    <s v="theater/plays"/>
    <n v="20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0000"/>
    <n v="1625"/>
    <x v="0"/>
    <s v="GB"/>
    <s v="GBP"/>
    <n v="1424181600"/>
    <x v="1286"/>
    <b v="0"/>
    <n v="20"/>
    <b v="1"/>
    <s v="theater/plays"/>
    <n v="16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10000"/>
    <n v="605"/>
    <x v="0"/>
    <s v="GB"/>
    <s v="GBP"/>
    <n v="1434120856"/>
    <x v="1287"/>
    <b v="0"/>
    <n v="25"/>
    <b v="1"/>
    <s v="theater/plays"/>
    <n v="6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10000"/>
    <n v="4018"/>
    <x v="0"/>
    <s v="US"/>
    <s v="USD"/>
    <n v="1470801600"/>
    <x v="1288"/>
    <b v="0"/>
    <n v="61"/>
    <b v="1"/>
    <s v="theater/plays"/>
    <n v="40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0000"/>
    <n v="1876"/>
    <x v="0"/>
    <s v="US"/>
    <s v="USD"/>
    <n v="1483499645"/>
    <x v="1289"/>
    <b v="0"/>
    <n v="52"/>
    <b v="1"/>
    <s v="theater/plays"/>
    <n v="19"/>
    <n v="36.08"/>
    <x v="1"/>
    <s v="plays"/>
    <x v="1289"/>
    <x v="1289"/>
    <x v="2"/>
  </r>
  <r>
    <n v="1290"/>
    <s v="I Died... I Came Back, ... Whatever"/>
    <s v="Sometimes your Heart has to STOP for your Life to START."/>
    <n v="10000"/>
    <n v="3800"/>
    <x v="0"/>
    <s v="US"/>
    <s v="USD"/>
    <n v="1429772340"/>
    <x v="1290"/>
    <b v="0"/>
    <n v="86"/>
    <b v="1"/>
    <s v="theater/plays"/>
    <n v="38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10000"/>
    <n v="4371"/>
    <x v="0"/>
    <s v="US"/>
    <s v="USD"/>
    <n v="1428390000"/>
    <x v="1291"/>
    <b v="0"/>
    <n v="42"/>
    <b v="1"/>
    <s v="theater/plays"/>
    <n v="44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0000"/>
    <n v="1870"/>
    <x v="0"/>
    <s v="GB"/>
    <s v="GBP"/>
    <n v="1444172340"/>
    <x v="1292"/>
    <b v="0"/>
    <n v="52"/>
    <b v="1"/>
    <s v="theater/plays"/>
    <n v="19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0000"/>
    <n v="15335"/>
    <x v="0"/>
    <s v="US"/>
    <s v="USD"/>
    <n v="1447523371"/>
    <x v="1293"/>
    <b v="0"/>
    <n v="120"/>
    <b v="1"/>
    <s v="theater/plays"/>
    <n v="153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10000"/>
    <n v="610"/>
    <x v="0"/>
    <s v="GB"/>
    <s v="GBP"/>
    <n v="1445252400"/>
    <x v="1294"/>
    <b v="0"/>
    <n v="22"/>
    <b v="1"/>
    <s v="theater/plays"/>
    <n v="6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10000"/>
    <n v="2549"/>
    <x v="0"/>
    <s v="GB"/>
    <s v="GBP"/>
    <n v="1438189200"/>
    <x v="1295"/>
    <b v="0"/>
    <n v="64"/>
    <b v="1"/>
    <s v="theater/plays"/>
    <n v="25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10000"/>
    <n v="1200"/>
    <x v="0"/>
    <s v="GB"/>
    <s v="GBP"/>
    <n v="1457914373"/>
    <x v="1296"/>
    <b v="0"/>
    <n v="23"/>
    <b v="1"/>
    <s v="theater/plays"/>
    <n v="12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10000"/>
    <n v="21905"/>
    <x v="0"/>
    <s v="US"/>
    <s v="USD"/>
    <n v="1462125358"/>
    <x v="1297"/>
    <b v="0"/>
    <n v="238"/>
    <b v="1"/>
    <s v="theater/plays"/>
    <n v="219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10000"/>
    <n v="2093"/>
    <x v="0"/>
    <s v="GB"/>
    <s v="GBP"/>
    <n v="1461860432"/>
    <x v="1298"/>
    <b v="0"/>
    <n v="33"/>
    <b v="1"/>
    <s v="theater/plays"/>
    <n v="21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10000"/>
    <n v="4340"/>
    <x v="0"/>
    <s v="US"/>
    <s v="USD"/>
    <n v="1436902359"/>
    <x v="1299"/>
    <b v="0"/>
    <n v="32"/>
    <b v="1"/>
    <s v="theater/plays"/>
    <n v="43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10000"/>
    <n v="4050"/>
    <x v="0"/>
    <s v="US"/>
    <s v="USD"/>
    <n v="1464807420"/>
    <x v="1300"/>
    <b v="0"/>
    <n v="24"/>
    <b v="1"/>
    <s v="theater/plays"/>
    <n v="41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10000"/>
    <n v="2055"/>
    <x v="0"/>
    <s v="US"/>
    <s v="USD"/>
    <n v="1437447600"/>
    <x v="1301"/>
    <b v="0"/>
    <n v="29"/>
    <b v="1"/>
    <s v="theater/plays"/>
    <n v="21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10000"/>
    <n v="2500"/>
    <x v="0"/>
    <s v="US"/>
    <s v="USD"/>
    <n v="1480559011"/>
    <x v="1302"/>
    <b v="0"/>
    <n v="50"/>
    <b v="1"/>
    <s v="theater/plays"/>
    <n v="25"/>
    <n v="50"/>
    <x v="1"/>
    <s v="plays"/>
    <x v="1302"/>
    <x v="1302"/>
    <x v="2"/>
  </r>
  <r>
    <n v="1303"/>
    <s v="Forward Arena Theatre Company: Summer Season"/>
    <s v="Groundbreaking queer theatre."/>
    <n v="10000"/>
    <n v="4559.13"/>
    <x v="0"/>
    <s v="GB"/>
    <s v="GBP"/>
    <n v="1469962800"/>
    <x v="1303"/>
    <b v="0"/>
    <n v="108"/>
    <b v="1"/>
    <s v="theater/plays"/>
    <n v="46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10000"/>
    <n v="15851"/>
    <x v="1"/>
    <s v="GB"/>
    <s v="GBP"/>
    <n v="1489376405"/>
    <x v="1304"/>
    <b v="0"/>
    <n v="104"/>
    <b v="0"/>
    <s v="technology/wearables"/>
    <n v="159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10000"/>
    <n v="7793"/>
    <x v="1"/>
    <s v="US"/>
    <s v="USD"/>
    <n v="1469122200"/>
    <x v="1305"/>
    <b v="0"/>
    <n v="86"/>
    <b v="0"/>
    <s v="technology/wearables"/>
    <n v="78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0000"/>
    <n v="71771"/>
    <x v="1"/>
    <s v="US"/>
    <s v="USD"/>
    <n v="1417690734"/>
    <x v="1306"/>
    <b v="0"/>
    <n v="356"/>
    <b v="0"/>
    <s v="technology/wearables"/>
    <n v="718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n v="10000"/>
    <n v="5757"/>
    <x v="1"/>
    <s v="US"/>
    <s v="USD"/>
    <n v="1455710679"/>
    <x v="1307"/>
    <b v="0"/>
    <n v="45"/>
    <b v="0"/>
    <s v="technology/wearables"/>
    <n v="58"/>
    <n v="127.93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0000"/>
    <n v="12879"/>
    <x v="1"/>
    <s v="US"/>
    <s v="USD"/>
    <n v="1444943468"/>
    <x v="1309"/>
    <b v="0"/>
    <n v="35"/>
    <b v="0"/>
    <s v="technology/wearables"/>
    <n v="129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10000"/>
    <n v="3100"/>
    <x v="1"/>
    <s v="US"/>
    <s v="USD"/>
    <n v="1471622450"/>
    <x v="1310"/>
    <b v="0"/>
    <n v="24"/>
    <b v="0"/>
    <s v="technology/wearables"/>
    <n v="31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10000"/>
    <n v="80070"/>
    <x v="1"/>
    <s v="US"/>
    <s v="USD"/>
    <n v="1480536919"/>
    <x v="1311"/>
    <b v="0"/>
    <n v="100"/>
    <b v="0"/>
    <s v="technology/wearables"/>
    <n v="801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10000"/>
    <n v="28"/>
    <x v="1"/>
    <s v="US"/>
    <s v="USD"/>
    <n v="1429375922"/>
    <x v="1312"/>
    <b v="0"/>
    <n v="1"/>
    <b v="0"/>
    <s v="technology/wearables"/>
    <n v="0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10000"/>
    <n v="12446"/>
    <x v="1"/>
    <s v="US"/>
    <s v="USD"/>
    <n v="1457024514"/>
    <x v="1313"/>
    <b v="0"/>
    <n v="122"/>
    <b v="0"/>
    <s v="technology/wearables"/>
    <n v="124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0000"/>
    <n v="2028"/>
    <x v="1"/>
    <s v="US"/>
    <s v="USD"/>
    <n v="1477065860"/>
    <x v="1314"/>
    <b v="0"/>
    <n v="11"/>
    <b v="0"/>
    <s v="technology/wearables"/>
    <n v="20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"/>
    <n v="40404"/>
    <x v="1"/>
    <s v="US"/>
    <s v="USD"/>
    <n v="1446771600"/>
    <x v="1315"/>
    <b v="0"/>
    <n v="248"/>
    <b v="0"/>
    <s v="technology/wearables"/>
    <n v="404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10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10000"/>
    <n v="11467"/>
    <x v="1"/>
    <s v="DK"/>
    <s v="DKK"/>
    <n v="1469109600"/>
    <x v="1317"/>
    <b v="0"/>
    <n v="19"/>
    <b v="0"/>
    <s v="technology/wearables"/>
    <n v="115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10000"/>
    <n v="6130"/>
    <x v="1"/>
    <s v="US"/>
    <s v="USD"/>
    <n v="1420938172"/>
    <x v="1318"/>
    <b v="0"/>
    <n v="135"/>
    <b v="0"/>
    <s v="technology/wearables"/>
    <n v="61"/>
    <n v="45.41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10000"/>
    <n v="876"/>
    <x v="1"/>
    <s v="GB"/>
    <s v="GBP"/>
    <n v="1405094400"/>
    <x v="1319"/>
    <b v="0"/>
    <n v="9"/>
    <b v="0"/>
    <s v="technology/wearables"/>
    <n v="9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"/>
    <n v="503"/>
    <x v="1"/>
    <s v="NL"/>
    <s v="EUR"/>
    <n v="1483138800"/>
    <x v="1320"/>
    <b v="0"/>
    <n v="3"/>
    <b v="0"/>
    <s v="technology/wearables"/>
    <n v="5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10000"/>
    <n v="6019"/>
    <x v="1"/>
    <s v="SE"/>
    <s v="SEK"/>
    <n v="1482515937"/>
    <x v="1321"/>
    <b v="0"/>
    <n v="7"/>
    <b v="0"/>
    <s v="technology/wearables"/>
    <n v="60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10000"/>
    <n v="106"/>
    <x v="1"/>
    <s v="GB"/>
    <s v="GBP"/>
    <n v="1432223125"/>
    <x v="1322"/>
    <b v="0"/>
    <n v="4"/>
    <b v="0"/>
    <s v="technology/wearables"/>
    <n v="1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0000"/>
    <n v="1332"/>
    <x v="1"/>
    <s v="US"/>
    <s v="USD"/>
    <n v="1461653700"/>
    <x v="1323"/>
    <b v="0"/>
    <n v="44"/>
    <b v="0"/>
    <s v="technology/wearables"/>
    <n v="13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10000"/>
    <n v="4920"/>
    <x v="1"/>
    <s v="US"/>
    <s v="USD"/>
    <n v="1476371552"/>
    <x v="1324"/>
    <b v="0"/>
    <n v="90"/>
    <b v="0"/>
    <s v="technology/wearables"/>
    <n v="49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10000"/>
    <n v="486"/>
    <x v="1"/>
    <s v="US"/>
    <s v="USD"/>
    <n v="1483063435"/>
    <x v="1325"/>
    <b v="0"/>
    <n v="8"/>
    <b v="0"/>
    <s v="technology/wearables"/>
    <n v="5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"/>
    <n v="1130"/>
    <x v="1"/>
    <s v="US"/>
    <s v="USD"/>
    <n v="1421348428"/>
    <x v="1326"/>
    <b v="0"/>
    <n v="11"/>
    <b v="0"/>
    <s v="technology/wearables"/>
    <n v="11"/>
    <n v="102.73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10000"/>
    <n v="1705"/>
    <x v="1"/>
    <s v="US"/>
    <s v="USD"/>
    <n v="1432916235"/>
    <x v="1327"/>
    <b v="0"/>
    <n v="41"/>
    <b v="0"/>
    <s v="technology/wearables"/>
    <n v="17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10000"/>
    <n v="1748"/>
    <x v="1"/>
    <s v="US"/>
    <s v="USD"/>
    <n v="1476458734"/>
    <x v="1328"/>
    <b v="0"/>
    <n v="15"/>
    <b v="0"/>
    <s v="technology/wearables"/>
    <n v="17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10000"/>
    <n v="408"/>
    <x v="1"/>
    <s v="US"/>
    <s v="USD"/>
    <n v="1417501145"/>
    <x v="1329"/>
    <b v="0"/>
    <n v="9"/>
    <b v="0"/>
    <s v="technology/wearables"/>
    <n v="4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10000"/>
    <n v="7873"/>
    <x v="1"/>
    <s v="US"/>
    <s v="USD"/>
    <n v="1467432000"/>
    <x v="1330"/>
    <b v="0"/>
    <n v="50"/>
    <b v="0"/>
    <s v="technology/wearables"/>
    <n v="79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10000"/>
    <n v="3417"/>
    <x v="1"/>
    <s v="US"/>
    <s v="USD"/>
    <n v="1471435554"/>
    <x v="1331"/>
    <b v="0"/>
    <n v="34"/>
    <b v="0"/>
    <s v="technology/wearables"/>
    <n v="34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000"/>
    <n v="0"/>
    <x v="1"/>
    <s v="CH"/>
    <s v="CHF"/>
    <n v="1485480408"/>
    <x v="1332"/>
    <b v="0"/>
    <n v="0"/>
    <b v="0"/>
    <s v="technology/wearables"/>
    <n v="0"/>
    <n v="0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100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0000"/>
    <n v="14303"/>
    <x v="1"/>
    <s v="US"/>
    <s v="USD"/>
    <n v="1457721287"/>
    <x v="1334"/>
    <b v="0"/>
    <n v="276"/>
    <b v="0"/>
    <s v="technology/wearables"/>
    <n v="143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10000"/>
    <n v="4940"/>
    <x v="1"/>
    <s v="US"/>
    <s v="USD"/>
    <n v="1449354502"/>
    <x v="1335"/>
    <b v="0"/>
    <n v="16"/>
    <b v="0"/>
    <s v="technology/wearables"/>
    <n v="49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"/>
    <n v="84947"/>
    <x v="1"/>
    <s v="US"/>
    <s v="USD"/>
    <n v="1418849028"/>
    <x v="1336"/>
    <b v="0"/>
    <n v="224"/>
    <b v="0"/>
    <s v="technology/wearables"/>
    <n v="849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10000"/>
    <n v="24691"/>
    <x v="1"/>
    <s v="US"/>
    <s v="USD"/>
    <n v="1488549079"/>
    <x v="1337"/>
    <b v="0"/>
    <n v="140"/>
    <b v="0"/>
    <s v="technology/wearables"/>
    <n v="247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10000"/>
    <n v="991"/>
    <x v="1"/>
    <s v="US"/>
    <s v="USD"/>
    <n v="1438543033"/>
    <x v="1338"/>
    <b v="0"/>
    <n v="15"/>
    <b v="0"/>
    <s v="technology/wearables"/>
    <n v="10"/>
    <n v="66.069999999999993"/>
    <x v="2"/>
    <s v="wearables"/>
    <x v="1338"/>
    <x v="1338"/>
    <x v="0"/>
  </r>
  <r>
    <n v="1339"/>
    <s v="Linkoo (Canceled)"/>
    <s v="World's Smallest customizable Phone &amp; GPS Watch for kids !"/>
    <n v="10000"/>
    <n v="3317"/>
    <x v="1"/>
    <s v="US"/>
    <s v="USD"/>
    <n v="1418056315"/>
    <x v="1339"/>
    <b v="0"/>
    <n v="37"/>
    <b v="0"/>
    <s v="technology/wearables"/>
    <n v="33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000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10000"/>
    <n v="17590"/>
    <x v="1"/>
    <s v="GB"/>
    <s v="GBP"/>
    <n v="1475333917"/>
    <x v="1341"/>
    <b v="0"/>
    <n v="46"/>
    <b v="0"/>
    <s v="technology/wearables"/>
    <n v="176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10000"/>
    <n v="100"/>
    <x v="1"/>
    <s v="US"/>
    <s v="USD"/>
    <n v="1437161739"/>
    <x v="1342"/>
    <b v="0"/>
    <n v="1"/>
    <b v="0"/>
    <s v="technology/wearables"/>
    <n v="1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10000"/>
    <n v="51149"/>
    <x v="1"/>
    <s v="US"/>
    <s v="USD"/>
    <n v="1471579140"/>
    <x v="1343"/>
    <b v="0"/>
    <n v="323"/>
    <b v="0"/>
    <s v="technology/wearables"/>
    <n v="511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0000"/>
    <n v="5666"/>
    <x v="0"/>
    <s v="CA"/>
    <s v="CAD"/>
    <n v="1467313039"/>
    <x v="1344"/>
    <b v="0"/>
    <n v="139"/>
    <b v="1"/>
    <s v="publishing/nonfiction"/>
    <n v="57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10000"/>
    <n v="375"/>
    <x v="0"/>
    <s v="US"/>
    <s v="USD"/>
    <n v="1405366359"/>
    <x v="1345"/>
    <b v="0"/>
    <n v="7"/>
    <b v="1"/>
    <s v="publishing/nonfiction"/>
    <n v="4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10000"/>
    <n v="7219"/>
    <x v="0"/>
    <s v="US"/>
    <s v="USD"/>
    <n v="1372297751"/>
    <x v="1346"/>
    <b v="0"/>
    <n v="149"/>
    <b v="1"/>
    <s v="publishing/nonfiction"/>
    <n v="72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10000"/>
    <n v="2555"/>
    <x v="0"/>
    <s v="US"/>
    <s v="USD"/>
    <n v="1425741525"/>
    <x v="1347"/>
    <b v="0"/>
    <n v="31"/>
    <b v="1"/>
    <s v="publishing/nonfiction"/>
    <n v="26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10000"/>
    <n v="5985"/>
    <x v="0"/>
    <s v="US"/>
    <s v="USD"/>
    <n v="1418904533"/>
    <x v="1348"/>
    <b v="0"/>
    <n v="26"/>
    <b v="1"/>
    <s v="publishing/nonfiction"/>
    <n v="60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10000"/>
    <n v="10210"/>
    <x v="0"/>
    <s v="CA"/>
    <s v="CAD"/>
    <n v="1450249140"/>
    <x v="1349"/>
    <b v="0"/>
    <n v="172"/>
    <b v="1"/>
    <s v="publishing/nonfiction"/>
    <n v="102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10000"/>
    <n v="5202.5"/>
    <x v="0"/>
    <s v="US"/>
    <s v="USD"/>
    <n v="1451089134"/>
    <x v="1350"/>
    <b v="0"/>
    <n v="78"/>
    <b v="1"/>
    <s v="publishing/nonfiction"/>
    <n v="52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10000"/>
    <n v="20253"/>
    <x v="0"/>
    <s v="US"/>
    <s v="USD"/>
    <n v="1455299144"/>
    <x v="1351"/>
    <b v="0"/>
    <n v="120"/>
    <b v="1"/>
    <s v="publishing/nonfiction"/>
    <n v="203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0"/>
    <n v="1336"/>
    <x v="0"/>
    <s v="US"/>
    <s v="USD"/>
    <n v="1362960000"/>
    <x v="1353"/>
    <b v="0"/>
    <n v="42"/>
    <b v="1"/>
    <s v="publishing/nonfiction"/>
    <n v="13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0000"/>
    <n v="1563"/>
    <x v="0"/>
    <s v="GB"/>
    <s v="GBP"/>
    <n v="1465672979"/>
    <x v="1354"/>
    <b v="0"/>
    <n v="64"/>
    <b v="1"/>
    <s v="publishing/nonfiction"/>
    <n v="16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10000"/>
    <n v="3067"/>
    <x v="0"/>
    <s v="GB"/>
    <s v="GBP"/>
    <n v="1354269600"/>
    <x v="1355"/>
    <b v="0"/>
    <n v="121"/>
    <b v="1"/>
    <s v="publishing/nonfiction"/>
    <n v="31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10000"/>
    <n v="6215.56"/>
    <x v="0"/>
    <s v="US"/>
    <s v="USD"/>
    <n v="1372985760"/>
    <x v="1356"/>
    <b v="0"/>
    <n v="87"/>
    <b v="1"/>
    <s v="publishing/nonfiction"/>
    <n v="62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10000"/>
    <n v="2506"/>
    <x v="0"/>
    <s v="US"/>
    <s v="USD"/>
    <n v="1362117540"/>
    <x v="1357"/>
    <b v="0"/>
    <n v="65"/>
    <b v="1"/>
    <s v="publishing/nonfiction"/>
    <n v="2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10000"/>
    <n v="3350"/>
    <x v="0"/>
    <s v="US"/>
    <s v="USD"/>
    <n v="1309009323"/>
    <x v="1358"/>
    <b v="0"/>
    <n v="49"/>
    <b v="1"/>
    <s v="publishing/nonfiction"/>
    <n v="34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10000"/>
    <n v="764"/>
    <x v="0"/>
    <s v="US"/>
    <s v="USD"/>
    <n v="1309980790"/>
    <x v="1359"/>
    <b v="0"/>
    <n v="19"/>
    <b v="1"/>
    <s v="publishing/nonfiction"/>
    <n v="8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0000"/>
    <n v="2598"/>
    <x v="0"/>
    <s v="US"/>
    <s v="USD"/>
    <n v="1343943420"/>
    <x v="1360"/>
    <b v="0"/>
    <n v="81"/>
    <b v="1"/>
    <s v="publishing/nonfiction"/>
    <n v="26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10000"/>
    <n v="7559"/>
    <x v="0"/>
    <s v="GB"/>
    <s v="GBP"/>
    <n v="1403370772"/>
    <x v="1361"/>
    <b v="0"/>
    <n v="264"/>
    <b v="1"/>
    <s v="publishing/nonfiction"/>
    <n v="76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0"/>
    <n v="1091"/>
    <x v="0"/>
    <s v="US"/>
    <s v="USD"/>
    <n v="1378592731"/>
    <x v="1362"/>
    <b v="0"/>
    <n v="25"/>
    <b v="1"/>
    <s v="publishing/nonfiction"/>
    <n v="11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10000"/>
    <n v="200"/>
    <x v="0"/>
    <s v="US"/>
    <s v="USD"/>
    <n v="1455523140"/>
    <x v="1363"/>
    <b v="0"/>
    <n v="5"/>
    <b v="1"/>
    <s v="publishing/nonfiction"/>
    <n v="2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"/>
    <n v="49830"/>
    <x v="0"/>
    <s v="DK"/>
    <s v="DKK"/>
    <n v="1420648906"/>
    <x v="1364"/>
    <b v="0"/>
    <n v="144"/>
    <b v="1"/>
    <s v="music/rock"/>
    <n v="498"/>
    <n v="346.04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10000"/>
    <n v="7520"/>
    <x v="0"/>
    <s v="US"/>
    <s v="USD"/>
    <n v="1426523752"/>
    <x v="1365"/>
    <b v="0"/>
    <n v="92"/>
    <b v="1"/>
    <s v="music/rock"/>
    <n v="75"/>
    <n v="81.739999999999995"/>
    <x v="4"/>
    <s v="rock"/>
    <x v="1365"/>
    <x v="1365"/>
    <x v="0"/>
  </r>
  <r>
    <n v="1366"/>
    <s v="Kick It! A Tribute to the A.K.s"/>
    <s v="A musical memorial for Alexi Petersen."/>
    <n v="10000"/>
    <n v="9486.69"/>
    <x v="0"/>
    <s v="US"/>
    <s v="USD"/>
    <n v="1417049663"/>
    <x v="1366"/>
    <b v="0"/>
    <n v="147"/>
    <b v="1"/>
    <s v="music/rock"/>
    <n v="95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10000"/>
    <n v="5713"/>
    <x v="0"/>
    <s v="US"/>
    <s v="USD"/>
    <n v="1447463050"/>
    <x v="1367"/>
    <b v="0"/>
    <n v="90"/>
    <b v="1"/>
    <s v="music/rock"/>
    <n v="57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10000"/>
    <n v="5535"/>
    <x v="0"/>
    <s v="US"/>
    <s v="USD"/>
    <n v="1434342894"/>
    <x v="1368"/>
    <b v="0"/>
    <n v="87"/>
    <b v="1"/>
    <s v="music/rock"/>
    <n v="55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10000"/>
    <n v="34090.629999999997"/>
    <x v="0"/>
    <s v="US"/>
    <s v="USD"/>
    <n v="1397225746"/>
    <x v="1369"/>
    <b v="0"/>
    <n v="406"/>
    <b v="1"/>
    <s v="music/rock"/>
    <n v="341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0000"/>
    <n v="1555"/>
    <x v="0"/>
    <s v="US"/>
    <s v="USD"/>
    <n v="1381881890"/>
    <x v="1370"/>
    <b v="0"/>
    <n v="20"/>
    <b v="1"/>
    <s v="music/rock"/>
    <n v="16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10000"/>
    <n v="7495"/>
    <x v="0"/>
    <s v="US"/>
    <s v="USD"/>
    <n v="1431022342"/>
    <x v="1371"/>
    <b v="0"/>
    <n v="70"/>
    <b v="1"/>
    <s v="music/rock"/>
    <n v="75"/>
    <n v="107.07"/>
    <x v="4"/>
    <s v="rock"/>
    <x v="1371"/>
    <x v="1371"/>
    <x v="0"/>
  </r>
  <r>
    <n v="1372"/>
    <s v="Ted Lukas &amp; the Misled new CD - &quot;FEED&quot;"/>
    <s v="Please help us raise funds to press our new CD!"/>
    <n v="10000"/>
    <n v="620"/>
    <x v="0"/>
    <s v="US"/>
    <s v="USD"/>
    <n v="1342115132"/>
    <x v="1372"/>
    <b v="0"/>
    <n v="16"/>
    <b v="1"/>
    <s v="music/rock"/>
    <n v="6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0000"/>
    <n v="2842"/>
    <x v="0"/>
    <s v="US"/>
    <s v="USD"/>
    <n v="1458874388"/>
    <x v="1374"/>
    <b v="0"/>
    <n v="66"/>
    <b v="1"/>
    <s v="music/rock"/>
    <n v="28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10000"/>
    <n v="6853"/>
    <x v="0"/>
    <s v="FR"/>
    <s v="EUR"/>
    <n v="1484444119"/>
    <x v="1375"/>
    <b v="0"/>
    <n v="109"/>
    <b v="1"/>
    <s v="music/rock"/>
    <n v="69"/>
    <n v="62.87"/>
    <x v="4"/>
    <s v="rock"/>
    <x v="1375"/>
    <x v="1375"/>
    <x v="2"/>
  </r>
  <r>
    <n v="1376"/>
    <s v="Dead Pirates / HIGHMARE LP 2nd pressing"/>
    <s v="Dead Pirates are planning a second pressing of HIGHMARE LP, who wants one ?"/>
    <n v="10000"/>
    <n v="9342"/>
    <x v="0"/>
    <s v="GB"/>
    <s v="GBP"/>
    <n v="1480784606"/>
    <x v="1376"/>
    <b v="0"/>
    <n v="168"/>
    <b v="1"/>
    <s v="music/rock"/>
    <n v="93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0000"/>
    <n v="1510"/>
    <x v="0"/>
    <s v="US"/>
    <s v="USD"/>
    <n v="1486095060"/>
    <x v="1377"/>
    <b v="0"/>
    <n v="31"/>
    <b v="1"/>
    <s v="music/rock"/>
    <n v="15"/>
    <n v="48.71"/>
    <x v="4"/>
    <s v="rock"/>
    <x v="1377"/>
    <x v="1377"/>
    <x v="1"/>
  </r>
  <r>
    <n v="1378"/>
    <s v="SIX BY SEVEN"/>
    <s v="A psychedelic post rock masterpiece!"/>
    <n v="10000"/>
    <n v="4067"/>
    <x v="0"/>
    <s v="GB"/>
    <s v="GBP"/>
    <n v="1470075210"/>
    <x v="1378"/>
    <b v="0"/>
    <n v="133"/>
    <b v="1"/>
    <s v="music/rock"/>
    <n v="41"/>
    <n v="30.58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10000"/>
    <n v="106"/>
    <x v="0"/>
    <s v="US"/>
    <s v="USD"/>
    <n v="1433815200"/>
    <x v="1380"/>
    <b v="0"/>
    <n v="5"/>
    <b v="1"/>
    <s v="music/rock"/>
    <n v="1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0000"/>
    <n v="5355"/>
    <x v="0"/>
    <s v="US"/>
    <s v="USD"/>
    <n v="1482988125"/>
    <x v="1381"/>
    <b v="0"/>
    <n v="73"/>
    <b v="1"/>
    <s v="music/rock"/>
    <n v="54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10000"/>
    <n v="8349"/>
    <x v="0"/>
    <s v="US"/>
    <s v="USD"/>
    <n v="1367867536"/>
    <x v="1382"/>
    <b v="0"/>
    <n v="148"/>
    <b v="1"/>
    <s v="music/rock"/>
    <n v="83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10000"/>
    <n v="4673"/>
    <x v="0"/>
    <s v="CA"/>
    <s v="CAD"/>
    <n v="1482457678"/>
    <x v="1383"/>
    <b v="0"/>
    <n v="93"/>
    <b v="1"/>
    <s v="music/rock"/>
    <n v="47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10000"/>
    <n v="4343"/>
    <x v="0"/>
    <s v="US"/>
    <s v="USD"/>
    <n v="1436117922"/>
    <x v="1384"/>
    <b v="0"/>
    <n v="63"/>
    <b v="1"/>
    <s v="music/rock"/>
    <n v="43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10000"/>
    <n v="8832.49"/>
    <x v="0"/>
    <s v="DE"/>
    <s v="EUR"/>
    <n v="1461931860"/>
    <x v="1385"/>
    <b v="0"/>
    <n v="134"/>
    <b v="1"/>
    <s v="music/rock"/>
    <n v="88"/>
    <n v="65.91"/>
    <x v="4"/>
    <s v="rock"/>
    <x v="1385"/>
    <x v="1385"/>
    <x v="2"/>
  </r>
  <r>
    <n v="1386"/>
    <s v="MALTESE CROSS: The First Album"/>
    <s v="We are a classic hard rock/heavy metal band just trying to keep rock alive!"/>
    <n v="10000"/>
    <n v="875"/>
    <x v="0"/>
    <s v="US"/>
    <s v="USD"/>
    <n v="1438183889"/>
    <x v="1386"/>
    <b v="0"/>
    <n v="14"/>
    <b v="1"/>
    <s v="music/rock"/>
    <n v="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10000"/>
    <n v="5465"/>
    <x v="0"/>
    <s v="US"/>
    <s v="USD"/>
    <n v="1433305800"/>
    <x v="1387"/>
    <b v="0"/>
    <n v="78"/>
    <b v="1"/>
    <s v="music/rock"/>
    <n v="55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10000"/>
    <n v="6740.37"/>
    <x v="0"/>
    <s v="US"/>
    <s v="USD"/>
    <n v="1476720840"/>
    <x v="1388"/>
    <b v="0"/>
    <n v="112"/>
    <b v="1"/>
    <s v="music/rock"/>
    <n v="67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n v="10000"/>
    <n v="727"/>
    <x v="0"/>
    <s v="GB"/>
    <s v="GBP"/>
    <n v="1471087957"/>
    <x v="1389"/>
    <b v="0"/>
    <n v="34"/>
    <b v="1"/>
    <s v="music/rock"/>
    <n v="7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10000"/>
    <n v="3055"/>
    <x v="0"/>
    <s v="US"/>
    <s v="USD"/>
    <n v="1430154720"/>
    <x v="1390"/>
    <b v="0"/>
    <n v="19"/>
    <b v="1"/>
    <s v="music/rock"/>
    <n v="31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10000"/>
    <n v="551"/>
    <x v="0"/>
    <s v="US"/>
    <s v="USD"/>
    <n v="1440219540"/>
    <x v="1391"/>
    <b v="0"/>
    <n v="13"/>
    <b v="1"/>
    <s v="music/rock"/>
    <n v="6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10000"/>
    <n v="2841"/>
    <x v="0"/>
    <s v="US"/>
    <s v="USD"/>
    <n v="1456976586"/>
    <x v="1392"/>
    <b v="0"/>
    <n v="104"/>
    <b v="1"/>
    <s v="music/rock"/>
    <n v="28"/>
    <n v="27.32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10000"/>
    <n v="916"/>
    <x v="0"/>
    <s v="US"/>
    <s v="USD"/>
    <n v="1488337200"/>
    <x v="1394"/>
    <b v="0"/>
    <n v="17"/>
    <b v="1"/>
    <s v="music/rock"/>
    <n v="9"/>
    <n v="53.88"/>
    <x v="4"/>
    <s v="rock"/>
    <x v="1394"/>
    <x v="1394"/>
    <x v="1"/>
  </r>
  <r>
    <n v="1395"/>
    <s v="Quiet Oaks Full Length Album"/>
    <s v="Help Quiet Oaks record their debut album!!!"/>
    <n v="10000"/>
    <n v="3916"/>
    <x v="0"/>
    <s v="US"/>
    <s v="USD"/>
    <n v="1484430481"/>
    <x v="1395"/>
    <b v="0"/>
    <n v="82"/>
    <b v="1"/>
    <s v="music/rock"/>
    <n v="39"/>
    <n v="47.76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10000"/>
    <n v="6438"/>
    <x v="0"/>
    <s v="US"/>
    <s v="USD"/>
    <n v="1423871882"/>
    <x v="1396"/>
    <b v="0"/>
    <n v="73"/>
    <b v="1"/>
    <s v="music/rock"/>
    <n v="64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10000"/>
    <n v="4826"/>
    <x v="0"/>
    <s v="US"/>
    <s v="USD"/>
    <n v="1467752334"/>
    <x v="1398"/>
    <b v="0"/>
    <n v="65"/>
    <b v="1"/>
    <s v="music/rock"/>
    <n v="48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10000"/>
    <n v="11353"/>
    <x v="0"/>
    <s v="US"/>
    <s v="USD"/>
    <n v="1412640373"/>
    <x v="1399"/>
    <b v="0"/>
    <n v="184"/>
    <b v="1"/>
    <s v="music/rock"/>
    <n v="114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10000"/>
    <n v="586"/>
    <x v="0"/>
    <s v="GB"/>
    <s v="GBP"/>
    <n v="1465709400"/>
    <x v="1400"/>
    <b v="0"/>
    <n v="34"/>
    <b v="1"/>
    <s v="music/rock"/>
    <n v="6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10000"/>
    <n v="12413"/>
    <x v="0"/>
    <s v="US"/>
    <s v="USD"/>
    <n v="1369612474"/>
    <x v="1401"/>
    <b v="0"/>
    <n v="240"/>
    <b v="1"/>
    <s v="music/rock"/>
    <n v="124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10000"/>
    <n v="2729"/>
    <x v="0"/>
    <s v="GB"/>
    <s v="GBP"/>
    <n v="1430439411"/>
    <x v="1402"/>
    <b v="0"/>
    <n v="113"/>
    <b v="1"/>
    <s v="music/rock"/>
    <n v="27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10000"/>
    <n v="4103"/>
    <x v="0"/>
    <s v="US"/>
    <s v="USD"/>
    <n v="1374802235"/>
    <x v="1403"/>
    <b v="0"/>
    <n v="66"/>
    <b v="1"/>
    <s v="music/rock"/>
    <n v="41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00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10000"/>
    <n v="105"/>
    <x v="2"/>
    <s v="US"/>
    <s v="USD"/>
    <n v="1417195201"/>
    <x v="1405"/>
    <b v="1"/>
    <n v="17"/>
    <b v="0"/>
    <s v="publishing/translations"/>
    <n v="1"/>
    <n v="6.18"/>
    <x v="3"/>
    <s v="translations"/>
    <x v="1405"/>
    <x v="1405"/>
    <x v="3"/>
  </r>
  <r>
    <n v="1406"/>
    <s v="Man Down! Translation project"/>
    <s v="The White coat and the battle dress uniform"/>
    <n v="10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10000"/>
    <n v="15"/>
    <x v="2"/>
    <s v="US"/>
    <s v="USD"/>
    <n v="1407847978"/>
    <x v="1407"/>
    <b v="0"/>
    <n v="2"/>
    <b v="0"/>
    <s v="publishing/translations"/>
    <n v="0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0"/>
    <n v="72"/>
    <x v="2"/>
    <s v="GB"/>
    <s v="GBP"/>
    <n v="1447451756"/>
    <x v="1408"/>
    <b v="0"/>
    <n v="6"/>
    <b v="0"/>
    <s v="publishing/translations"/>
    <n v="1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10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10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10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10000"/>
    <n v="320"/>
    <x v="2"/>
    <s v="US"/>
    <s v="USD"/>
    <n v="1417656699"/>
    <x v="1412"/>
    <b v="0"/>
    <n v="13"/>
    <b v="0"/>
    <s v="publishing/translations"/>
    <n v="3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10000"/>
    <n v="100"/>
    <x v="2"/>
    <s v="IT"/>
    <s v="EUR"/>
    <n v="1455964170"/>
    <x v="1413"/>
    <b v="0"/>
    <n v="1"/>
    <b v="0"/>
    <s v="publishing/translations"/>
    <n v="1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100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10000"/>
    <n v="800"/>
    <x v="2"/>
    <s v="US"/>
    <s v="USD"/>
    <n v="1439741591"/>
    <x v="1415"/>
    <b v="0"/>
    <n v="9"/>
    <b v="0"/>
    <s v="publishing/translations"/>
    <n v="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1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100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10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10000"/>
    <n v="445"/>
    <x v="2"/>
    <s v="US"/>
    <s v="USD"/>
    <n v="1476010619"/>
    <x v="1419"/>
    <b v="0"/>
    <n v="10"/>
    <b v="0"/>
    <s v="publishing/translations"/>
    <n v="4"/>
    <n v="44.5"/>
    <x v="3"/>
    <s v="translations"/>
    <x v="1419"/>
    <x v="1419"/>
    <x v="2"/>
  </r>
  <r>
    <n v="1420"/>
    <s v="Shakespeare in the Hood - Romeo and Juliet"/>
    <s v="Help me butcher Shakespeare in a satirical fashion."/>
    <n v="10000"/>
    <n v="3"/>
    <x v="2"/>
    <s v="US"/>
    <s v="USD"/>
    <n v="1467129686"/>
    <x v="1420"/>
    <b v="0"/>
    <n v="3"/>
    <b v="0"/>
    <s v="publishing/translations"/>
    <n v="0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10000"/>
    <n v="200"/>
    <x v="2"/>
    <s v="SE"/>
    <s v="SEK"/>
    <n v="1423432709"/>
    <x v="1421"/>
    <b v="0"/>
    <n v="2"/>
    <b v="0"/>
    <s v="publishing/translations"/>
    <n v="2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10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10000"/>
    <n v="100"/>
    <x v="2"/>
    <s v="AU"/>
    <s v="AUD"/>
    <n v="1451637531"/>
    <x v="1423"/>
    <b v="0"/>
    <n v="1"/>
    <b v="0"/>
    <s v="publishing/translations"/>
    <n v="1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10000"/>
    <n v="1527"/>
    <x v="2"/>
    <s v="US"/>
    <s v="USD"/>
    <n v="1479233602"/>
    <x v="1424"/>
    <b v="0"/>
    <n v="14"/>
    <b v="0"/>
    <s v="publishing/translations"/>
    <n v="15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0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10000"/>
    <n v="419"/>
    <x v="2"/>
    <s v="DE"/>
    <s v="EUR"/>
    <n v="1474230385"/>
    <x v="1427"/>
    <b v="0"/>
    <n v="4"/>
    <b v="0"/>
    <s v="publishing/translations"/>
    <n v="4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0"/>
    <n v="45"/>
    <x v="2"/>
    <s v="ES"/>
    <s v="EUR"/>
    <n v="1459584417"/>
    <x v="1428"/>
    <b v="0"/>
    <n v="3"/>
    <b v="0"/>
    <s v="publishing/translations"/>
    <n v="0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10000"/>
    <n v="403"/>
    <x v="2"/>
    <s v="US"/>
    <s v="USD"/>
    <n v="1419017488"/>
    <x v="1430"/>
    <b v="0"/>
    <n v="5"/>
    <b v="0"/>
    <s v="publishing/translations"/>
    <n v="4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0000"/>
    <n v="5431"/>
    <x v="2"/>
    <s v="US"/>
    <s v="USD"/>
    <n v="1448517816"/>
    <x v="1431"/>
    <b v="0"/>
    <n v="47"/>
    <b v="0"/>
    <s v="publishing/translations"/>
    <n v="54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1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0000"/>
    <n v="805"/>
    <x v="2"/>
    <s v="IT"/>
    <s v="EUR"/>
    <n v="1481367600"/>
    <x v="1433"/>
    <b v="0"/>
    <n v="10"/>
    <b v="0"/>
    <s v="publishing/translations"/>
    <n v="8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10000"/>
    <n v="8190"/>
    <x v="2"/>
    <s v="DK"/>
    <s v="DKK"/>
    <n v="1433775600"/>
    <x v="1434"/>
    <b v="0"/>
    <n v="11"/>
    <b v="0"/>
    <s v="publishing/translations"/>
    <n v="82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0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10000"/>
    <n v="807"/>
    <x v="2"/>
    <s v="US"/>
    <s v="USD"/>
    <n v="1405227540"/>
    <x v="1437"/>
    <b v="0"/>
    <n v="22"/>
    <b v="0"/>
    <s v="publishing/translations"/>
    <n v="8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10000"/>
    <n v="600"/>
    <x v="2"/>
    <s v="DK"/>
    <s v="DKK"/>
    <n v="1461765300"/>
    <x v="1438"/>
    <b v="0"/>
    <n v="8"/>
    <b v="0"/>
    <s v="publishing/translations"/>
    <n v="6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10000"/>
    <n v="180"/>
    <x v="2"/>
    <s v="CA"/>
    <s v="CAD"/>
    <n v="1425758101"/>
    <x v="1439"/>
    <b v="0"/>
    <n v="6"/>
    <b v="0"/>
    <s v="publishing/translations"/>
    <n v="2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0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0000"/>
    <n v="2020"/>
    <x v="2"/>
    <s v="GB"/>
    <s v="GBP"/>
    <n v="1441995769"/>
    <x v="1441"/>
    <b v="0"/>
    <n v="3"/>
    <b v="0"/>
    <s v="publishing/translations"/>
    <n v="20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00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0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n v="1000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100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x v="1446"/>
    <x v="2"/>
  </r>
  <r>
    <n v="1447"/>
    <s v="Indian Language Dictionary"/>
    <s v="I'm creating a dictionary of multiple Indian languages."/>
    <n v="10000"/>
    <n v="75"/>
    <x v="2"/>
    <s v="US"/>
    <s v="USD"/>
    <n v="1467999134"/>
    <x v="1447"/>
    <b v="0"/>
    <n v="3"/>
    <b v="0"/>
    <s v="publishing/translations"/>
    <n v="1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1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10000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000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0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10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0000"/>
    <n v="15"/>
    <x v="1"/>
    <s v="ES"/>
    <s v="EUR"/>
    <n v="1461535140"/>
    <x v="1454"/>
    <b v="0"/>
    <n v="1"/>
    <b v="0"/>
    <s v="publishing/translations"/>
    <n v="0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0000"/>
    <n v="1575"/>
    <x v="1"/>
    <s v="US"/>
    <s v="USD"/>
    <n v="1409924340"/>
    <x v="1455"/>
    <b v="0"/>
    <n v="7"/>
    <b v="0"/>
    <s v="publishing/translations"/>
    <n v="16"/>
    <n v="225"/>
    <x v="3"/>
    <s v="translations"/>
    <x v="1455"/>
    <x v="1455"/>
    <x v="3"/>
  </r>
  <r>
    <n v="1456"/>
    <s v="Sometimes you don't need love (Canceled)"/>
    <s v="English Version of my auto-published novel"/>
    <n v="10000"/>
    <n v="145"/>
    <x v="1"/>
    <s v="IT"/>
    <s v="EUR"/>
    <n v="1483459365"/>
    <x v="1456"/>
    <b v="0"/>
    <n v="3"/>
    <b v="0"/>
    <s v="publishing/translations"/>
    <n v="1"/>
    <n v="48.33"/>
    <x v="3"/>
    <s v="translations"/>
    <x v="1456"/>
    <x v="1456"/>
    <x v="2"/>
  </r>
  <r>
    <n v="1457"/>
    <s v="Hey! I&quot;m not invisable, I am Just Old (Canceled)"/>
    <s v="Age is more than just a number, I hope your younger than you feel."/>
    <n v="10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10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10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1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x v="1460"/>
    <x v="3"/>
  </r>
  <r>
    <n v="1461"/>
    <s v="Relatively Prime Series 2"/>
    <s v="Series 2 of Relatively Prime, a podcast of stories from the Mathematical Domain"/>
    <n v="10000"/>
    <n v="15186.69"/>
    <x v="0"/>
    <s v="US"/>
    <s v="USD"/>
    <n v="1413849600"/>
    <x v="1461"/>
    <b v="1"/>
    <n v="340"/>
    <b v="1"/>
    <s v="publishing/radio &amp; podcasts"/>
    <n v="152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n v="10000"/>
    <n v="4340.7"/>
    <x v="0"/>
    <s v="US"/>
    <s v="USD"/>
    <n v="1365609271"/>
    <x v="1462"/>
    <b v="1"/>
    <n v="150"/>
    <b v="1"/>
    <s v="publishing/radio &amp; podcasts"/>
    <n v="43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10000"/>
    <n v="886"/>
    <x v="0"/>
    <s v="US"/>
    <s v="USD"/>
    <n v="1365367938"/>
    <x v="1463"/>
    <b v="1"/>
    <n v="25"/>
    <b v="1"/>
    <s v="publishing/radio &amp; podcasts"/>
    <n v="9"/>
    <n v="35.44"/>
    <x v="3"/>
    <s v="radio &amp; podcasts"/>
    <x v="1463"/>
    <x v="1463"/>
    <x v="4"/>
  </r>
  <r>
    <n v="1464"/>
    <s v="Science Studio"/>
    <s v="The Best Science Media on the Web"/>
    <n v="10000"/>
    <n v="8160"/>
    <x v="0"/>
    <s v="US"/>
    <s v="USD"/>
    <n v="1361029958"/>
    <x v="1464"/>
    <b v="1"/>
    <n v="234"/>
    <b v="1"/>
    <s v="publishing/radio &amp; podcasts"/>
    <n v="82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10000"/>
    <n v="136924.35"/>
    <x v="0"/>
    <s v="US"/>
    <s v="USD"/>
    <n v="1332385200"/>
    <x v="1465"/>
    <b v="1"/>
    <n v="2602"/>
    <b v="1"/>
    <s v="publishing/radio &amp; podcasts"/>
    <n v="1369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0000"/>
    <n v="17260.37"/>
    <x v="0"/>
    <s v="US"/>
    <s v="USD"/>
    <n v="1452574800"/>
    <x v="1466"/>
    <b v="1"/>
    <n v="248"/>
    <b v="1"/>
    <s v="publishing/radio &amp; podcasts"/>
    <n v="173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10000"/>
    <n v="46032"/>
    <x v="0"/>
    <s v="US"/>
    <s v="USD"/>
    <n v="1332699285"/>
    <x v="1467"/>
    <b v="1"/>
    <n v="600"/>
    <b v="1"/>
    <s v="publishing/radio &amp; podcasts"/>
    <n v="460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10000"/>
    <n v="9725"/>
    <x v="0"/>
    <s v="US"/>
    <s v="USD"/>
    <n v="1307838049"/>
    <x v="1468"/>
    <b v="1"/>
    <n v="293"/>
    <b v="1"/>
    <s v="publishing/radio &amp; podcasts"/>
    <n v="97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10000"/>
    <n v="47978"/>
    <x v="0"/>
    <s v="US"/>
    <s v="USD"/>
    <n v="1360938109"/>
    <x v="1469"/>
    <b v="1"/>
    <n v="321"/>
    <b v="1"/>
    <s v="publishing/radio &amp; podcasts"/>
    <n v="480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0000"/>
    <n v="1877"/>
    <x v="0"/>
    <s v="US"/>
    <s v="USD"/>
    <n v="1356724263"/>
    <x v="1470"/>
    <b v="1"/>
    <n v="81"/>
    <b v="1"/>
    <s v="publishing/radio &amp; podcasts"/>
    <n v="19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10000"/>
    <n v="33229"/>
    <x v="0"/>
    <s v="US"/>
    <s v="USD"/>
    <n v="1428620334"/>
    <x v="1471"/>
    <b v="1"/>
    <n v="343"/>
    <b v="1"/>
    <s v="publishing/radio &amp; podcasts"/>
    <n v="332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10000"/>
    <n v="34676"/>
    <x v="0"/>
    <s v="US"/>
    <s v="USD"/>
    <n v="1381928503"/>
    <x v="1472"/>
    <b v="1"/>
    <n v="336"/>
    <b v="1"/>
    <s v="publishing/radio &amp; podcasts"/>
    <n v="347"/>
    <n v="103.2"/>
    <x v="3"/>
    <s v="radio &amp; podcasts"/>
    <x v="1472"/>
    <x v="1472"/>
    <x v="4"/>
  </r>
  <r>
    <n v="1473"/>
    <s v="ONE LOVES ONLY FORM"/>
    <s v="Public Radio Project"/>
    <n v="10000"/>
    <n v="1807.74"/>
    <x v="0"/>
    <s v="US"/>
    <s v="USD"/>
    <n v="1330644639"/>
    <x v="1473"/>
    <b v="1"/>
    <n v="47"/>
    <b v="1"/>
    <s v="publishing/radio &amp; podcasts"/>
    <n v="18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10000"/>
    <n v="3368"/>
    <x v="0"/>
    <s v="US"/>
    <s v="USD"/>
    <n v="1379093292"/>
    <x v="1474"/>
    <b v="1"/>
    <n v="76"/>
    <b v="1"/>
    <s v="publishing/radio &amp; podcasts"/>
    <n v="34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0000"/>
    <n v="28300.45"/>
    <x v="0"/>
    <s v="US"/>
    <s v="USD"/>
    <n v="1419051540"/>
    <x v="1475"/>
    <b v="1"/>
    <n v="441"/>
    <b v="1"/>
    <s v="publishing/radio &amp; podcasts"/>
    <n v="283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10000"/>
    <n v="39693.279999999999"/>
    <x v="0"/>
    <s v="US"/>
    <s v="USD"/>
    <n v="1315616422"/>
    <x v="1476"/>
    <b v="1"/>
    <n v="916"/>
    <b v="1"/>
    <s v="publishing/radio &amp; podcasts"/>
    <n v="397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10000"/>
    <n v="33393"/>
    <x v="0"/>
    <s v="US"/>
    <s v="USD"/>
    <n v="1324609200"/>
    <x v="1477"/>
    <b v="1"/>
    <n v="369"/>
    <b v="1"/>
    <s v="publishing/radio &amp; podcasts"/>
    <n v="334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10000"/>
    <n v="590807.11"/>
    <x v="0"/>
    <s v="US"/>
    <s v="USD"/>
    <n v="1368564913"/>
    <x v="1478"/>
    <b v="1"/>
    <n v="20242"/>
    <b v="1"/>
    <s v="publishing/radio &amp; podcasts"/>
    <n v="5908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0000"/>
    <n v="2198"/>
    <x v="0"/>
    <s v="US"/>
    <s v="USD"/>
    <n v="1399694340"/>
    <x v="1479"/>
    <b v="1"/>
    <n v="71"/>
    <b v="1"/>
    <s v="publishing/radio &amp; podcasts"/>
    <n v="22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10000"/>
    <n v="58520.2"/>
    <x v="0"/>
    <s v="US"/>
    <s v="USD"/>
    <n v="1374858000"/>
    <x v="1480"/>
    <b v="1"/>
    <n v="635"/>
    <b v="1"/>
    <s v="publishing/radio &amp; podcasts"/>
    <n v="585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10000"/>
    <n v="105"/>
    <x v="2"/>
    <s v="CA"/>
    <s v="CAD"/>
    <n v="1383430145"/>
    <x v="1481"/>
    <b v="0"/>
    <n v="6"/>
    <b v="0"/>
    <s v="publishing/fiction"/>
    <n v="1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10000"/>
    <n v="5"/>
    <x v="2"/>
    <s v="US"/>
    <s v="USD"/>
    <n v="1347004260"/>
    <x v="1482"/>
    <b v="0"/>
    <n v="1"/>
    <b v="0"/>
    <s v="publishing/fiction"/>
    <n v="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10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x v="1483"/>
    <x v="2"/>
  </r>
  <r>
    <n v="1484"/>
    <s v="a book called filtered down thru the stars"/>
    <s v="The mussings of an old wizard"/>
    <n v="10000"/>
    <n v="0"/>
    <x v="2"/>
    <s v="US"/>
    <s v="USD"/>
    <n v="1342882260"/>
    <x v="1484"/>
    <b v="0"/>
    <n v="0"/>
    <b v="0"/>
    <s v="publishing/fiction"/>
    <n v="0"/>
    <n v="0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100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1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x v="1487"/>
    <x v="2"/>
  </r>
  <r>
    <n v="1488"/>
    <s v="Nanolution"/>
    <s v="A blockbuster sci-fi adventure. What would you do if one day your life changed to beyond the imaginable?"/>
    <n v="10000"/>
    <n v="360"/>
    <x v="2"/>
    <s v="AU"/>
    <s v="AUD"/>
    <n v="1388928660"/>
    <x v="1488"/>
    <b v="0"/>
    <n v="6"/>
    <b v="0"/>
    <s v="publishing/fiction"/>
    <n v="4"/>
    <n v="60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10000"/>
    <n v="0"/>
    <x v="2"/>
    <s v="US"/>
    <s v="USD"/>
    <n v="1352994052"/>
    <x v="1489"/>
    <b v="0"/>
    <n v="0"/>
    <b v="0"/>
    <s v="publishing/fiction"/>
    <n v="0"/>
    <n v="0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10000"/>
    <n v="895"/>
    <x v="2"/>
    <s v="US"/>
    <s v="USD"/>
    <n v="1380720474"/>
    <x v="1490"/>
    <b v="0"/>
    <n v="19"/>
    <b v="0"/>
    <s v="publishing/fiction"/>
    <n v="9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0000"/>
    <n v="100"/>
    <x v="2"/>
    <s v="US"/>
    <s v="USD"/>
    <n v="1424014680"/>
    <x v="1491"/>
    <b v="0"/>
    <n v="1"/>
    <b v="0"/>
    <s v="publishing/fiction"/>
    <n v="1"/>
    <n v="100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10000"/>
    <n v="30"/>
    <x v="2"/>
    <s v="US"/>
    <s v="USD"/>
    <n v="1308431646"/>
    <x v="1492"/>
    <b v="0"/>
    <n v="2"/>
    <b v="0"/>
    <s v="publishing/fiction"/>
    <n v="0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10000"/>
    <n v="0"/>
    <x v="2"/>
    <s v="US"/>
    <s v="USD"/>
    <n v="1371415675"/>
    <x v="1493"/>
    <b v="0"/>
    <n v="0"/>
    <b v="0"/>
    <s v="publishing/fiction"/>
    <n v="0"/>
    <n v="0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10000"/>
    <n v="445"/>
    <x v="2"/>
    <s v="US"/>
    <s v="USD"/>
    <n v="1428075480"/>
    <x v="1494"/>
    <b v="0"/>
    <n v="11"/>
    <b v="0"/>
    <s v="publishing/fiction"/>
    <n v="4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10000"/>
    <n v="0"/>
    <x v="2"/>
    <s v="US"/>
    <s v="USD"/>
    <n v="1314471431"/>
    <x v="1495"/>
    <b v="0"/>
    <n v="0"/>
    <b v="0"/>
    <s v="publishing/fiction"/>
    <n v="0"/>
    <n v="0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0000"/>
    <n v="0"/>
    <x v="2"/>
    <s v="US"/>
    <s v="USD"/>
    <n v="1410866659"/>
    <x v="1496"/>
    <b v="0"/>
    <n v="0"/>
    <b v="0"/>
    <s v="publishing/fiction"/>
    <n v="0"/>
    <n v="0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0000"/>
    <n v="1"/>
    <x v="2"/>
    <s v="US"/>
    <s v="USD"/>
    <n v="1375299780"/>
    <x v="1497"/>
    <b v="0"/>
    <n v="1"/>
    <b v="0"/>
    <s v="publishing/fiction"/>
    <n v="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10000"/>
    <n v="57"/>
    <x v="2"/>
    <s v="US"/>
    <s v="USD"/>
    <n v="1409787378"/>
    <x v="1498"/>
    <b v="0"/>
    <n v="3"/>
    <b v="0"/>
    <s v="publishing/fiction"/>
    <n v="1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10000"/>
    <n v="5"/>
    <x v="2"/>
    <s v="US"/>
    <s v="USD"/>
    <n v="1470355833"/>
    <x v="1499"/>
    <b v="0"/>
    <n v="1"/>
    <b v="0"/>
    <s v="publishing/fiction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10000"/>
    <n v="701"/>
    <x v="2"/>
    <s v="US"/>
    <s v="USD"/>
    <n v="1367444557"/>
    <x v="1500"/>
    <b v="0"/>
    <n v="15"/>
    <b v="0"/>
    <s v="publishing/fiction"/>
    <n v="7"/>
    <n v="46.73"/>
    <x v="3"/>
    <s v="fiction"/>
    <x v="1500"/>
    <x v="1500"/>
    <x v="4"/>
  </r>
  <r>
    <n v="1501"/>
    <s v="This is Nowhere"/>
    <s v="A hardcover book of surf, outdoor and nature photos from the British Columbia coast."/>
    <n v="10000"/>
    <n v="86492"/>
    <x v="0"/>
    <s v="CA"/>
    <s v="CAD"/>
    <n v="1436364023"/>
    <x v="1501"/>
    <b v="1"/>
    <n v="885"/>
    <b v="1"/>
    <s v="photography/photobooks"/>
    <n v="865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10000"/>
    <n v="22318"/>
    <x v="0"/>
    <s v="GB"/>
    <s v="GBP"/>
    <n v="1458943200"/>
    <x v="1502"/>
    <b v="1"/>
    <n v="329"/>
    <b v="1"/>
    <s v="photography/photobooks"/>
    <n v="223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10000"/>
    <n v="4045.93"/>
    <x v="0"/>
    <s v="BE"/>
    <s v="EUR"/>
    <n v="1477210801"/>
    <x v="1503"/>
    <b v="1"/>
    <n v="71"/>
    <b v="1"/>
    <s v="photography/photobooks"/>
    <n v="40"/>
    <n v="56.98"/>
    <x v="8"/>
    <s v="photobooks"/>
    <x v="1503"/>
    <x v="1503"/>
    <x v="2"/>
  </r>
  <r>
    <n v="1504"/>
    <s v="RYU X RIO"/>
    <s v="A football photography book like no other about the 2014 World Cup in Brazil, by Ryu Voelkel."/>
    <n v="10000"/>
    <n v="18066"/>
    <x v="0"/>
    <s v="GB"/>
    <s v="GBP"/>
    <n v="1402389180"/>
    <x v="1504"/>
    <b v="1"/>
    <n v="269"/>
    <b v="1"/>
    <s v="photography/photobooks"/>
    <n v="181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16573"/>
    <x v="0"/>
    <s v="DE"/>
    <s v="EUR"/>
    <n v="1458676860"/>
    <x v="1505"/>
    <b v="1"/>
    <n v="345"/>
    <b v="1"/>
    <s v="photography/photobooks"/>
    <n v="166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9999"/>
    <n v="1671"/>
    <x v="0"/>
    <s v="GB"/>
    <s v="GBP"/>
    <n v="1406227904"/>
    <x v="1506"/>
    <b v="1"/>
    <n v="43"/>
    <b v="1"/>
    <s v="photography/photobooks"/>
    <n v="17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9999"/>
    <n v="2580"/>
    <x v="0"/>
    <s v="US"/>
    <s v="USD"/>
    <n v="1273911000"/>
    <x v="1507"/>
    <b v="1"/>
    <n v="33"/>
    <b v="1"/>
    <s v="photography/photobooks"/>
    <n v="26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9999"/>
    <n v="20491"/>
    <x v="0"/>
    <s v="US"/>
    <s v="USD"/>
    <n v="1403880281"/>
    <x v="1508"/>
    <b v="1"/>
    <n v="211"/>
    <b v="1"/>
    <s v="photography/photobooks"/>
    <n v="205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9850"/>
    <n v="21637.22"/>
    <x v="0"/>
    <s v="DE"/>
    <s v="EUR"/>
    <n v="1487113140"/>
    <x v="1509"/>
    <b v="1"/>
    <n v="196"/>
    <b v="1"/>
    <s v="photography/photobooks"/>
    <n v="220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9800"/>
    <n v="16165.6"/>
    <x v="0"/>
    <s v="GB"/>
    <s v="GBP"/>
    <n v="1405761278"/>
    <x v="1510"/>
    <b v="1"/>
    <n v="405"/>
    <b v="1"/>
    <s v="photography/photobooks"/>
    <n v="165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9800"/>
    <n v="15651"/>
    <x v="0"/>
    <s v="US"/>
    <s v="USD"/>
    <n v="1447858804"/>
    <x v="1511"/>
    <b v="1"/>
    <n v="206"/>
    <b v="1"/>
    <s v="photography/photobooks"/>
    <n v="160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9665"/>
    <n v="19557"/>
    <x v="0"/>
    <s v="US"/>
    <s v="USD"/>
    <n v="1486311939"/>
    <x v="1512"/>
    <b v="1"/>
    <n v="335"/>
    <b v="1"/>
    <s v="photography/photobooks"/>
    <n v="202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9600"/>
    <n v="12001.5"/>
    <x v="0"/>
    <s v="GB"/>
    <s v="GBP"/>
    <n v="1405523866"/>
    <x v="1513"/>
    <b v="1"/>
    <n v="215"/>
    <b v="1"/>
    <s v="photography/photobooks"/>
    <n v="125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9600"/>
    <n v="26619"/>
    <x v="0"/>
    <s v="US"/>
    <s v="USD"/>
    <n v="1443363640"/>
    <x v="1514"/>
    <b v="1"/>
    <n v="176"/>
    <b v="1"/>
    <s v="photography/photobooks"/>
    <n v="277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9500"/>
    <n v="471567"/>
    <x v="0"/>
    <s v="NO"/>
    <s v="NOK"/>
    <n v="1458104697"/>
    <x v="1515"/>
    <b v="1"/>
    <n v="555"/>
    <b v="1"/>
    <s v="photography/photobooks"/>
    <n v="4964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9500"/>
    <n v="18472"/>
    <x v="0"/>
    <s v="US"/>
    <s v="USD"/>
    <n v="1475762400"/>
    <x v="1516"/>
    <b v="1"/>
    <n v="116"/>
    <b v="1"/>
    <s v="photography/photobooks"/>
    <n v="194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9500"/>
    <n v="24297"/>
    <x v="0"/>
    <s v="US"/>
    <s v="USD"/>
    <n v="1417845600"/>
    <x v="1517"/>
    <b v="1"/>
    <n v="615"/>
    <b v="1"/>
    <s v="photography/photobooks"/>
    <n v="256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9500"/>
    <n v="30805"/>
    <x v="0"/>
    <s v="US"/>
    <s v="USD"/>
    <n v="1401565252"/>
    <x v="1518"/>
    <b v="1"/>
    <n v="236"/>
    <b v="1"/>
    <s v="photography/photobooks"/>
    <n v="324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500"/>
    <n v="9302.75"/>
    <x v="0"/>
    <s v="US"/>
    <s v="USD"/>
    <n v="1403301540"/>
    <x v="1519"/>
    <b v="1"/>
    <n v="145"/>
    <b v="1"/>
    <s v="photography/photobooks"/>
    <n v="98"/>
    <n v="64.16"/>
    <x v="8"/>
    <s v="photobooks"/>
    <x v="1519"/>
    <x v="1519"/>
    <x v="3"/>
  </r>
  <r>
    <n v="1520"/>
    <s v="TULIPS"/>
    <s v="A self-published photography book by Andrew Miksys from his new series about Belarus"/>
    <n v="9500"/>
    <n v="18625"/>
    <x v="0"/>
    <s v="US"/>
    <s v="USD"/>
    <n v="1418961600"/>
    <x v="1520"/>
    <b v="1"/>
    <n v="167"/>
    <b v="1"/>
    <s v="photography/photobooks"/>
    <n v="196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9500"/>
    <n v="40055"/>
    <x v="0"/>
    <s v="US"/>
    <s v="USD"/>
    <n v="1465272091"/>
    <x v="1521"/>
    <b v="1"/>
    <n v="235"/>
    <b v="1"/>
    <s v="photography/photobooks"/>
    <n v="422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9500"/>
    <n v="60450.1"/>
    <x v="0"/>
    <s v="US"/>
    <s v="USD"/>
    <n v="1413575739"/>
    <x v="1522"/>
    <b v="1"/>
    <n v="452"/>
    <b v="1"/>
    <s v="photography/photobooks"/>
    <n v="636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9500"/>
    <n v="23096"/>
    <x v="0"/>
    <s v="US"/>
    <s v="USD"/>
    <n v="1419292800"/>
    <x v="1523"/>
    <b v="1"/>
    <n v="241"/>
    <b v="1"/>
    <s v="photography/photobooks"/>
    <n v="243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9300"/>
    <n v="6210"/>
    <x v="0"/>
    <s v="SE"/>
    <s v="SEK"/>
    <n v="1487592090"/>
    <x v="1524"/>
    <b v="1"/>
    <n v="28"/>
    <b v="1"/>
    <s v="photography/photobooks"/>
    <n v="67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9072"/>
    <n v="4524.1499999999996"/>
    <x v="0"/>
    <s v="US"/>
    <s v="USD"/>
    <n v="1471539138"/>
    <x v="1525"/>
    <b v="1"/>
    <n v="140"/>
    <b v="1"/>
    <s v="photography/photobooks"/>
    <n v="50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9041"/>
    <n v="27675"/>
    <x v="0"/>
    <s v="US"/>
    <s v="USD"/>
    <n v="1453185447"/>
    <x v="1526"/>
    <b v="1"/>
    <n v="280"/>
    <b v="1"/>
    <s v="photography/photobooks"/>
    <n v="306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9000"/>
    <n v="3865.55"/>
    <x v="0"/>
    <s v="US"/>
    <s v="USD"/>
    <n v="1489497886"/>
    <x v="1527"/>
    <b v="1"/>
    <n v="70"/>
    <b v="1"/>
    <s v="photography/photobooks"/>
    <n v="43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n v="9000"/>
    <n v="8447"/>
    <x v="0"/>
    <s v="US"/>
    <s v="USD"/>
    <n v="1485907200"/>
    <x v="1528"/>
    <b v="1"/>
    <n v="160"/>
    <b v="1"/>
    <s v="photography/photobooks"/>
    <n v="94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9000"/>
    <n v="19129"/>
    <x v="0"/>
    <s v="US"/>
    <s v="USD"/>
    <n v="1426773920"/>
    <x v="1529"/>
    <b v="1"/>
    <n v="141"/>
    <b v="1"/>
    <s v="photography/photobooks"/>
    <n v="213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9000"/>
    <n v="47189"/>
    <x v="0"/>
    <s v="US"/>
    <s v="USD"/>
    <n v="1445624695"/>
    <x v="1530"/>
    <b v="1"/>
    <n v="874"/>
    <b v="1"/>
    <s v="photography/photobooks"/>
    <n v="524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9000"/>
    <n v="4135"/>
    <x v="0"/>
    <s v="US"/>
    <s v="USD"/>
    <n v="1417402800"/>
    <x v="1531"/>
    <b v="1"/>
    <n v="73"/>
    <b v="1"/>
    <s v="photography/photobooks"/>
    <n v="46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9000"/>
    <n v="24201"/>
    <x v="0"/>
    <s v="AU"/>
    <s v="AUD"/>
    <n v="1455548400"/>
    <x v="1532"/>
    <b v="1"/>
    <n v="294"/>
    <b v="1"/>
    <s v="photography/photobooks"/>
    <n v="269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9000"/>
    <n v="65313"/>
    <x v="0"/>
    <s v="US"/>
    <s v="USD"/>
    <n v="1462161540"/>
    <x v="1533"/>
    <b v="1"/>
    <n v="740"/>
    <b v="1"/>
    <s v="photography/photobooks"/>
    <n v="726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9000"/>
    <n v="31330"/>
    <x v="0"/>
    <s v="US"/>
    <s v="USD"/>
    <n v="1441383062"/>
    <x v="1534"/>
    <b v="1"/>
    <n v="369"/>
    <b v="1"/>
    <s v="photography/photobooks"/>
    <n v="34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9000"/>
    <n v="5297"/>
    <x v="0"/>
    <s v="US"/>
    <s v="USD"/>
    <n v="1464040800"/>
    <x v="1535"/>
    <b v="1"/>
    <n v="110"/>
    <b v="1"/>
    <s v="photography/photobooks"/>
    <n v="59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9000"/>
    <n v="30037.01"/>
    <x v="0"/>
    <s v="US"/>
    <s v="USD"/>
    <n v="1440702910"/>
    <x v="1536"/>
    <b v="1"/>
    <n v="455"/>
    <b v="1"/>
    <s v="photography/photobooks"/>
    <n v="334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9000"/>
    <n v="21588"/>
    <x v="0"/>
    <s v="DE"/>
    <s v="EUR"/>
    <n v="1470506400"/>
    <x v="1537"/>
    <b v="1"/>
    <n v="224"/>
    <b v="1"/>
    <s v="photography/photobooks"/>
    <n v="24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9000"/>
    <n v="7184"/>
    <x v="0"/>
    <s v="US"/>
    <s v="USD"/>
    <n v="1421952370"/>
    <x v="1538"/>
    <b v="1"/>
    <n v="46"/>
    <b v="1"/>
    <s v="photography/photobooks"/>
    <n v="80"/>
    <n v="156.16999999999999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9000"/>
    <n v="27197.22"/>
    <x v="0"/>
    <s v="US"/>
    <s v="USD"/>
    <n v="1483481019"/>
    <x v="1539"/>
    <b v="0"/>
    <n v="284"/>
    <b v="1"/>
    <s v="photography/photobooks"/>
    <n v="302"/>
    <n v="95.76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9000"/>
    <n v="17680"/>
    <x v="0"/>
    <s v="US"/>
    <s v="USD"/>
    <n v="1416964500"/>
    <x v="1540"/>
    <b v="1"/>
    <n v="98"/>
    <b v="1"/>
    <s v="photography/photobooks"/>
    <n v="196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9000"/>
    <n v="6"/>
    <x v="2"/>
    <s v="US"/>
    <s v="USD"/>
    <n v="1420045538"/>
    <x v="1541"/>
    <b v="0"/>
    <n v="2"/>
    <b v="0"/>
    <s v="photography/nature"/>
    <n v="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9000"/>
    <n v="20"/>
    <x v="2"/>
    <s v="CA"/>
    <s v="CAD"/>
    <n v="1435708500"/>
    <x v="1542"/>
    <b v="0"/>
    <n v="1"/>
    <b v="0"/>
    <s v="photography/nature"/>
    <n v="0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9000"/>
    <n v="10"/>
    <x v="2"/>
    <s v="US"/>
    <s v="USD"/>
    <n v="1416662034"/>
    <x v="1543"/>
    <b v="0"/>
    <n v="1"/>
    <b v="0"/>
    <s v="photography/nature"/>
    <n v="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9000"/>
    <n v="0"/>
    <x v="2"/>
    <s v="US"/>
    <s v="USD"/>
    <n v="1427847480"/>
    <x v="1544"/>
    <b v="0"/>
    <n v="0"/>
    <b v="0"/>
    <s v="photography/nature"/>
    <n v="0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9000"/>
    <n v="1"/>
    <x v="2"/>
    <s v="US"/>
    <s v="USD"/>
    <n v="1425330960"/>
    <x v="1545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9000"/>
    <n v="289"/>
    <x v="2"/>
    <s v="GB"/>
    <s v="GBP"/>
    <n v="1410930399"/>
    <x v="1546"/>
    <b v="0"/>
    <n v="11"/>
    <b v="0"/>
    <s v="photography/nature"/>
    <n v="3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9000"/>
    <n v="0"/>
    <x v="2"/>
    <s v="US"/>
    <s v="USD"/>
    <n v="1487844882"/>
    <x v="1547"/>
    <b v="0"/>
    <n v="0"/>
    <b v="0"/>
    <s v="photography/nature"/>
    <n v="0"/>
    <n v="0"/>
    <x v="8"/>
    <s v="nature"/>
    <x v="1547"/>
    <x v="1547"/>
    <x v="1"/>
  </r>
  <r>
    <n v="1548"/>
    <s v="Change the World through Color"/>
    <s v="Beauty is in the eye of the beholder and I want to inspire conservation through color."/>
    <n v="8925"/>
    <n v="60"/>
    <x v="2"/>
    <s v="US"/>
    <s v="USD"/>
    <n v="1447020620"/>
    <x v="1548"/>
    <b v="0"/>
    <n v="1"/>
    <b v="0"/>
    <s v="photography/nature"/>
    <n v="1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8888"/>
    <n v="170"/>
    <x v="2"/>
    <s v="US"/>
    <s v="USD"/>
    <n v="1446524159"/>
    <x v="1549"/>
    <b v="0"/>
    <n v="6"/>
    <b v="0"/>
    <s v="photography/nature"/>
    <n v="2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8888"/>
    <n v="101"/>
    <x v="2"/>
    <s v="GB"/>
    <s v="GBP"/>
    <n v="1463050034"/>
    <x v="1550"/>
    <b v="0"/>
    <n v="7"/>
    <b v="0"/>
    <s v="photography/nature"/>
    <n v="1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8880"/>
    <n v="0"/>
    <x v="2"/>
    <s v="US"/>
    <s v="USD"/>
    <n v="1432756039"/>
    <x v="1551"/>
    <b v="0"/>
    <n v="0"/>
    <b v="0"/>
    <s v="photography/nature"/>
    <n v="0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8800"/>
    <n v="2115"/>
    <x v="2"/>
    <s v="US"/>
    <s v="USD"/>
    <n v="1412135940"/>
    <x v="1552"/>
    <b v="0"/>
    <n v="16"/>
    <b v="0"/>
    <s v="photography/nature"/>
    <n v="24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8750"/>
    <n v="0"/>
    <x v="2"/>
    <s v="US"/>
    <s v="USD"/>
    <n v="1441176447"/>
    <x v="1553"/>
    <b v="0"/>
    <n v="0"/>
    <b v="0"/>
    <s v="photography/nature"/>
    <n v="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8750"/>
    <n v="0"/>
    <x v="2"/>
    <s v="AU"/>
    <s v="AUD"/>
    <n v="1438495390"/>
    <x v="1554"/>
    <b v="0"/>
    <n v="0"/>
    <b v="0"/>
    <s v="photography/nature"/>
    <n v="0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8750"/>
    <n v="0"/>
    <x v="2"/>
    <s v="US"/>
    <s v="USD"/>
    <n v="1442509200"/>
    <x v="1555"/>
    <b v="0"/>
    <n v="0"/>
    <b v="0"/>
    <s v="photography/nature"/>
    <n v="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8600"/>
    <n v="677"/>
    <x v="2"/>
    <s v="CA"/>
    <s v="CAD"/>
    <n v="1467603624"/>
    <x v="1556"/>
    <b v="0"/>
    <n v="12"/>
    <b v="0"/>
    <s v="photography/nature"/>
    <n v="8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8500"/>
    <n v="100"/>
    <x v="2"/>
    <s v="US"/>
    <s v="USD"/>
    <n v="1411227633"/>
    <x v="1557"/>
    <b v="0"/>
    <n v="1"/>
    <b v="0"/>
    <s v="photography/nature"/>
    <n v="1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8500"/>
    <n v="35"/>
    <x v="2"/>
    <s v="GB"/>
    <s v="GBP"/>
    <n v="1440763920"/>
    <x v="1558"/>
    <b v="0"/>
    <n v="3"/>
    <b v="0"/>
    <s v="photography/nature"/>
    <n v="0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8500"/>
    <n v="50"/>
    <x v="2"/>
    <s v="US"/>
    <s v="USD"/>
    <n v="1430270199"/>
    <x v="1559"/>
    <b v="0"/>
    <n v="1"/>
    <b v="0"/>
    <s v="photography/nature"/>
    <n v="1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8500"/>
    <n v="94"/>
    <x v="2"/>
    <s v="US"/>
    <s v="USD"/>
    <n v="1415842193"/>
    <x v="1560"/>
    <b v="0"/>
    <n v="4"/>
    <b v="0"/>
    <s v="photography/nature"/>
    <n v="1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85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85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85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85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8500"/>
    <n v="100"/>
    <x v="1"/>
    <s v="US"/>
    <s v="USD"/>
    <n v="1307554261"/>
    <x v="1565"/>
    <b v="0"/>
    <n v="1"/>
    <b v="0"/>
    <s v="publishing/art books"/>
    <n v="1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8500"/>
    <n v="6375"/>
    <x v="1"/>
    <s v="US"/>
    <s v="USD"/>
    <n v="1469656800"/>
    <x v="1566"/>
    <b v="0"/>
    <n v="59"/>
    <b v="0"/>
    <s v="publishing/art books"/>
    <n v="75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8500"/>
    <n v="3410"/>
    <x v="1"/>
    <s v="US"/>
    <s v="USD"/>
    <n v="1419384585"/>
    <x v="1568"/>
    <b v="0"/>
    <n v="22"/>
    <b v="0"/>
    <s v="publishing/art books"/>
    <n v="40"/>
    <n v="155"/>
    <x v="3"/>
    <s v="art books"/>
    <x v="1568"/>
    <x v="1567"/>
    <x v="3"/>
  </r>
  <r>
    <n v="1569"/>
    <s v="to be removed (Canceled)"/>
    <s v="to be removed"/>
    <n v="85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8500"/>
    <n v="2484"/>
    <x v="1"/>
    <s v="US"/>
    <s v="USD"/>
    <n v="1460140282"/>
    <x v="1570"/>
    <b v="0"/>
    <n v="52"/>
    <b v="0"/>
    <s v="publishing/art books"/>
    <n v="29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85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8500"/>
    <n v="125"/>
    <x v="1"/>
    <s v="GB"/>
    <s v="GBP"/>
    <n v="1456703940"/>
    <x v="1572"/>
    <b v="0"/>
    <n v="3"/>
    <b v="0"/>
    <s v="publishing/art books"/>
    <n v="1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8400"/>
    <n v="223"/>
    <x v="1"/>
    <s v="CA"/>
    <s v="CAD"/>
    <n v="1491019140"/>
    <x v="1573"/>
    <b v="0"/>
    <n v="3"/>
    <b v="0"/>
    <s v="publishing/art books"/>
    <n v="3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8400"/>
    <n v="506"/>
    <x v="1"/>
    <s v="US"/>
    <s v="USD"/>
    <n v="1424211329"/>
    <x v="1574"/>
    <b v="0"/>
    <n v="6"/>
    <b v="0"/>
    <s v="publishing/art books"/>
    <n v="6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8300"/>
    <n v="2291"/>
    <x v="1"/>
    <s v="US"/>
    <s v="USD"/>
    <n v="1404909296"/>
    <x v="1575"/>
    <b v="0"/>
    <n v="35"/>
    <b v="0"/>
    <s v="publishing/art books"/>
    <n v="28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8200"/>
    <n v="650"/>
    <x v="1"/>
    <s v="US"/>
    <s v="USD"/>
    <n v="1435698368"/>
    <x v="1576"/>
    <b v="0"/>
    <n v="10"/>
    <b v="0"/>
    <s v="publishing/art books"/>
    <n v="8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8012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8000"/>
    <n v="205"/>
    <x v="1"/>
    <s v="US"/>
    <s v="USD"/>
    <n v="1283392800"/>
    <x v="1578"/>
    <b v="0"/>
    <n v="4"/>
    <b v="0"/>
    <s v="publishing/art books"/>
    <n v="3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8000"/>
    <n v="28"/>
    <x v="1"/>
    <s v="US"/>
    <s v="USD"/>
    <n v="1377734091"/>
    <x v="1579"/>
    <b v="0"/>
    <n v="2"/>
    <b v="0"/>
    <s v="publishing/art books"/>
    <n v="0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800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8000"/>
    <n v="5"/>
    <x v="2"/>
    <s v="GB"/>
    <s v="GBP"/>
    <n v="1450521990"/>
    <x v="1581"/>
    <b v="0"/>
    <n v="1"/>
    <b v="0"/>
    <s v="photography/places"/>
    <n v="0"/>
    <n v="5"/>
    <x v="8"/>
    <s v="places"/>
    <x v="1581"/>
    <x v="1580"/>
    <x v="0"/>
  </r>
  <r>
    <n v="1582"/>
    <s v="Scenes from New Orleans"/>
    <s v="I create canvas prints of images from in and around New Orleans"/>
    <n v="8000"/>
    <n v="93"/>
    <x v="2"/>
    <s v="US"/>
    <s v="USD"/>
    <n v="1445894400"/>
    <x v="1582"/>
    <b v="0"/>
    <n v="3"/>
    <b v="0"/>
    <s v="photography/places"/>
    <n v="1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8000"/>
    <n v="15"/>
    <x v="2"/>
    <s v="GB"/>
    <s v="GBP"/>
    <n v="1411681391"/>
    <x v="1583"/>
    <b v="0"/>
    <n v="1"/>
    <b v="0"/>
    <s v="photography/places"/>
    <n v="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8000"/>
    <n v="0"/>
    <x v="2"/>
    <s v="US"/>
    <s v="USD"/>
    <n v="1401464101"/>
    <x v="1584"/>
    <b v="0"/>
    <n v="0"/>
    <b v="0"/>
    <s v="photography/places"/>
    <n v="0"/>
    <n v="0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8000"/>
    <n v="1580"/>
    <x v="2"/>
    <s v="CA"/>
    <s v="CAD"/>
    <n v="1482663600"/>
    <x v="1585"/>
    <b v="0"/>
    <n v="12"/>
    <b v="0"/>
    <s v="photography/places"/>
    <n v="20"/>
    <n v="131.66999999999999"/>
    <x v="8"/>
    <s v="places"/>
    <x v="1585"/>
    <x v="1584"/>
    <x v="2"/>
  </r>
  <r>
    <n v="1586"/>
    <s v="Missouri In Pictures"/>
    <s v="Show the world the beauty that is in all of our back yards!"/>
    <n v="8000"/>
    <n v="0"/>
    <x v="2"/>
    <s v="US"/>
    <s v="USD"/>
    <n v="1428197422"/>
    <x v="1586"/>
    <b v="0"/>
    <n v="0"/>
    <b v="0"/>
    <s v="photography/places"/>
    <n v="0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8000"/>
    <n v="1"/>
    <x v="2"/>
    <s v="US"/>
    <s v="USD"/>
    <n v="1418510965"/>
    <x v="1587"/>
    <b v="0"/>
    <n v="1"/>
    <b v="0"/>
    <s v="photography/places"/>
    <n v="0"/>
    <n v="1"/>
    <x v="8"/>
    <s v="places"/>
    <x v="1587"/>
    <x v="1586"/>
    <x v="3"/>
  </r>
  <r>
    <n v="1588"/>
    <s v="The Right Side of Texas"/>
    <s v="Southeast Texas as seen through the lens of a cell phone camera"/>
    <n v="8000"/>
    <n v="0"/>
    <x v="2"/>
    <s v="US"/>
    <s v="USD"/>
    <n v="1422735120"/>
    <x v="1588"/>
    <b v="0"/>
    <n v="0"/>
    <b v="0"/>
    <s v="photography/places"/>
    <n v="0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8000"/>
    <n v="0"/>
    <x v="2"/>
    <s v="US"/>
    <s v="USD"/>
    <n v="1444433886"/>
    <x v="1589"/>
    <b v="0"/>
    <n v="0"/>
    <b v="0"/>
    <s v="photography/places"/>
    <n v="0"/>
    <n v="0"/>
    <x v="8"/>
    <s v="places"/>
    <x v="1589"/>
    <x v="1588"/>
    <x v="0"/>
  </r>
  <r>
    <n v="1590"/>
    <s v="An Italian Adventure"/>
    <s v="Discover Italy through photography."/>
    <n v="8000"/>
    <n v="1020"/>
    <x v="2"/>
    <s v="IT"/>
    <s v="EUR"/>
    <n v="1443040464"/>
    <x v="1590"/>
    <b v="0"/>
    <n v="2"/>
    <b v="0"/>
    <s v="photography/places"/>
    <n v="13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8000"/>
    <n v="4092"/>
    <x v="2"/>
    <s v="GB"/>
    <s v="GBP"/>
    <n v="1459700741"/>
    <x v="1591"/>
    <b v="0"/>
    <n v="92"/>
    <b v="0"/>
    <s v="photography/places"/>
    <n v="51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n v="8000"/>
    <n v="0"/>
    <x v="2"/>
    <s v="US"/>
    <s v="USD"/>
    <n v="1427503485"/>
    <x v="1592"/>
    <b v="0"/>
    <n v="0"/>
    <b v="0"/>
    <s v="photography/places"/>
    <n v="0"/>
    <n v="0"/>
    <x v="8"/>
    <s v="places"/>
    <x v="1592"/>
    <x v="1591"/>
    <x v="0"/>
  </r>
  <r>
    <n v="1593"/>
    <s v="Picturing Italy"/>
    <s v="A trip to fulfill a dream of capturing the wonders and history of ancient Italy in person."/>
    <n v="8000"/>
    <n v="3"/>
    <x v="2"/>
    <s v="US"/>
    <s v="USD"/>
    <n v="1425154655"/>
    <x v="1593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8000"/>
    <n v="205"/>
    <x v="2"/>
    <s v="US"/>
    <s v="USD"/>
    <n v="1463329260"/>
    <x v="1594"/>
    <b v="0"/>
    <n v="10"/>
    <b v="0"/>
    <s v="photography/places"/>
    <n v="3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8000"/>
    <n v="280"/>
    <x v="2"/>
    <s v="US"/>
    <s v="USD"/>
    <n v="1403122380"/>
    <x v="1595"/>
    <b v="0"/>
    <n v="7"/>
    <b v="0"/>
    <s v="photography/places"/>
    <n v="4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8000"/>
    <n v="75"/>
    <x v="2"/>
    <s v="GB"/>
    <s v="GBP"/>
    <n v="1418469569"/>
    <x v="1596"/>
    <b v="0"/>
    <n v="3"/>
    <b v="0"/>
    <s v="photography/places"/>
    <n v="1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8000"/>
    <n v="0"/>
    <x v="2"/>
    <s v="US"/>
    <s v="USD"/>
    <n v="1474360197"/>
    <x v="1597"/>
    <b v="0"/>
    <n v="0"/>
    <b v="0"/>
    <s v="photography/places"/>
    <n v="0"/>
    <n v="0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0"/>
    <n v="1"/>
    <x v="2"/>
    <s v="US"/>
    <s v="USD"/>
    <n v="1437926458"/>
    <x v="159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8000"/>
    <n v="0"/>
    <x v="2"/>
    <s v="GB"/>
    <s v="GBP"/>
    <n v="1460116576"/>
    <x v="1599"/>
    <b v="0"/>
    <n v="0"/>
    <b v="0"/>
    <s v="photography/places"/>
    <n v="0"/>
    <n v="0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8000"/>
    <n v="367"/>
    <x v="2"/>
    <s v="US"/>
    <s v="USD"/>
    <n v="1405401060"/>
    <x v="1600"/>
    <b v="0"/>
    <n v="9"/>
    <b v="0"/>
    <s v="photography/places"/>
    <n v="5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8000"/>
    <n v="2706.23"/>
    <x v="0"/>
    <s v="US"/>
    <s v="USD"/>
    <n v="1304561633"/>
    <x v="1601"/>
    <b v="0"/>
    <n v="56"/>
    <b v="1"/>
    <s v="music/rock"/>
    <n v="34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8000"/>
    <n v="1502.5"/>
    <x v="0"/>
    <s v="US"/>
    <s v="USD"/>
    <n v="1318633200"/>
    <x v="1602"/>
    <b v="0"/>
    <n v="32"/>
    <b v="1"/>
    <s v="music/rock"/>
    <n v="19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n v="8000"/>
    <n v="2000.66"/>
    <x v="0"/>
    <s v="US"/>
    <s v="USD"/>
    <n v="1327723459"/>
    <x v="1603"/>
    <b v="0"/>
    <n v="30"/>
    <b v="1"/>
    <s v="music/rock"/>
    <n v="25"/>
    <n v="66.69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8000"/>
    <n v="3419"/>
    <x v="0"/>
    <s v="US"/>
    <s v="USD"/>
    <n v="1332011835"/>
    <x v="1604"/>
    <b v="0"/>
    <n v="70"/>
    <b v="1"/>
    <s v="music/rock"/>
    <n v="43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8000"/>
    <n v="6041.6"/>
    <x v="0"/>
    <s v="US"/>
    <s v="USD"/>
    <n v="1312182000"/>
    <x v="1605"/>
    <b v="0"/>
    <n v="44"/>
    <b v="1"/>
    <s v="music/rock"/>
    <n v="76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n v="8000"/>
    <n v="14511"/>
    <x v="0"/>
    <s v="US"/>
    <s v="USD"/>
    <n v="1339701851"/>
    <x v="1607"/>
    <b v="0"/>
    <n v="205"/>
    <b v="1"/>
    <s v="music/rock"/>
    <n v="181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8000"/>
    <n v="1215"/>
    <x v="0"/>
    <s v="US"/>
    <s v="USD"/>
    <n v="1388553960"/>
    <x v="1608"/>
    <b v="0"/>
    <n v="23"/>
    <b v="1"/>
    <s v="music/rock"/>
    <n v="15"/>
    <n v="52.83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8000"/>
    <n v="1775"/>
    <x v="0"/>
    <s v="US"/>
    <s v="USD"/>
    <n v="1320220800"/>
    <x v="1609"/>
    <b v="0"/>
    <n v="4"/>
    <b v="1"/>
    <s v="music/rock"/>
    <n v="22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8000"/>
    <n v="5437"/>
    <x v="0"/>
    <s v="US"/>
    <s v="USD"/>
    <n v="1355609510"/>
    <x v="1610"/>
    <b v="0"/>
    <n v="112"/>
    <b v="1"/>
    <s v="music/rock"/>
    <n v="68"/>
    <n v="48.54"/>
    <x v="4"/>
    <s v="rock"/>
    <x v="1610"/>
    <x v="1609"/>
    <x v="5"/>
  </r>
  <r>
    <n v="1611"/>
    <s v="Skelton-Luns CD/7&quot;             No Big Deal."/>
    <s v="Skelton-Luns CD/7&quot; No Big Deal."/>
    <n v="8000"/>
    <n v="1001"/>
    <x v="0"/>
    <s v="US"/>
    <s v="USD"/>
    <n v="1370390432"/>
    <x v="1611"/>
    <b v="0"/>
    <n v="27"/>
    <b v="1"/>
    <s v="music/rock"/>
    <n v="13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8000"/>
    <n v="550"/>
    <x v="0"/>
    <s v="US"/>
    <s v="USD"/>
    <n v="1357160384"/>
    <x v="1612"/>
    <b v="0"/>
    <n v="11"/>
    <b v="1"/>
    <s v="music/rock"/>
    <n v="7"/>
    <n v="50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8000"/>
    <n v="1015"/>
    <x v="0"/>
    <s v="US"/>
    <s v="USD"/>
    <n v="1342921202"/>
    <x v="1613"/>
    <b v="0"/>
    <n v="26"/>
    <b v="1"/>
    <s v="music/rock"/>
    <n v="13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8000"/>
    <n v="5135"/>
    <x v="0"/>
    <s v="US"/>
    <s v="USD"/>
    <n v="1407085200"/>
    <x v="1614"/>
    <b v="0"/>
    <n v="77"/>
    <b v="1"/>
    <s v="music/rock"/>
    <n v="64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8000"/>
    <n v="10420"/>
    <x v="0"/>
    <s v="US"/>
    <s v="USD"/>
    <n v="1353621600"/>
    <x v="1616"/>
    <b v="0"/>
    <n v="157"/>
    <b v="1"/>
    <s v="music/rock"/>
    <n v="130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n v="8000"/>
    <n v="10210"/>
    <x v="0"/>
    <s v="US"/>
    <s v="USD"/>
    <n v="1383332400"/>
    <x v="1617"/>
    <b v="0"/>
    <n v="158"/>
    <b v="1"/>
    <s v="music/rock"/>
    <n v="128"/>
    <n v="64.62"/>
    <x v="4"/>
    <s v="rock"/>
    <x v="1617"/>
    <x v="1616"/>
    <x v="4"/>
  </r>
  <r>
    <n v="1618"/>
    <s v="Janus Word Album"/>
    <s v="Janus Word combines hard rock with melodic acoustic music for a unique and awesome sound."/>
    <n v="8000"/>
    <n v="1576"/>
    <x v="0"/>
    <s v="US"/>
    <s v="USD"/>
    <n v="1362757335"/>
    <x v="1618"/>
    <b v="0"/>
    <n v="27"/>
    <b v="1"/>
    <s v="music/rock"/>
    <n v="20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8000"/>
    <n v="2000"/>
    <x v="0"/>
    <s v="US"/>
    <s v="USD"/>
    <n v="1410755286"/>
    <x v="1619"/>
    <b v="0"/>
    <n v="23"/>
    <b v="1"/>
    <s v="music/rock"/>
    <n v="25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n v="8000"/>
    <n v="1130"/>
    <x v="0"/>
    <s v="US"/>
    <s v="USD"/>
    <n v="1361606940"/>
    <x v="1620"/>
    <b v="0"/>
    <n v="17"/>
    <b v="1"/>
    <s v="music/rock"/>
    <n v="14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8000"/>
    <n v="6060"/>
    <x v="0"/>
    <s v="US"/>
    <s v="USD"/>
    <n v="1338177540"/>
    <x v="1621"/>
    <b v="0"/>
    <n v="37"/>
    <b v="1"/>
    <s v="music/rock"/>
    <n v="76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8000"/>
    <n v="7019"/>
    <x v="0"/>
    <s v="US"/>
    <s v="USD"/>
    <n v="1418803140"/>
    <x v="1622"/>
    <b v="0"/>
    <n v="65"/>
    <b v="1"/>
    <s v="music/rock"/>
    <n v="88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8000"/>
    <n v="758"/>
    <x v="0"/>
    <s v="GB"/>
    <s v="GBP"/>
    <n v="1377621089"/>
    <x v="1623"/>
    <b v="0"/>
    <n v="18"/>
    <b v="1"/>
    <s v="music/rock"/>
    <n v="9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8000"/>
    <n v="1180"/>
    <x v="0"/>
    <s v="US"/>
    <s v="USD"/>
    <n v="1357721335"/>
    <x v="1624"/>
    <b v="0"/>
    <n v="25"/>
    <b v="1"/>
    <s v="music/rock"/>
    <n v="15"/>
    <n v="47.2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8000"/>
    <n v="11650"/>
    <x v="0"/>
    <s v="US"/>
    <s v="USD"/>
    <n v="1347382053"/>
    <x v="1625"/>
    <b v="0"/>
    <n v="104"/>
    <b v="1"/>
    <s v="music/rock"/>
    <n v="146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8000"/>
    <n v="2340"/>
    <x v="0"/>
    <s v="US"/>
    <s v="USD"/>
    <n v="1353905940"/>
    <x v="1627"/>
    <b v="0"/>
    <n v="38"/>
    <b v="1"/>
    <s v="music/rock"/>
    <n v="29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n v="8000"/>
    <n v="4037"/>
    <x v="0"/>
    <s v="US"/>
    <s v="USD"/>
    <n v="1403026882"/>
    <x v="1628"/>
    <b v="0"/>
    <n v="88"/>
    <b v="1"/>
    <s v="music/rock"/>
    <n v="50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8000"/>
    <n v="6220"/>
    <x v="0"/>
    <s v="US"/>
    <s v="USD"/>
    <n v="1392929333"/>
    <x v="1629"/>
    <b v="0"/>
    <n v="82"/>
    <b v="1"/>
    <s v="music/rock"/>
    <n v="78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8000"/>
    <n v="10610"/>
    <x v="0"/>
    <s v="US"/>
    <s v="USD"/>
    <n v="1330671540"/>
    <x v="1630"/>
    <b v="0"/>
    <n v="126"/>
    <b v="1"/>
    <s v="music/rock"/>
    <n v="133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8000"/>
    <n v="15591"/>
    <x v="0"/>
    <s v="US"/>
    <s v="USD"/>
    <n v="1350074261"/>
    <x v="1631"/>
    <b v="0"/>
    <n v="133"/>
    <b v="1"/>
    <s v="music/rock"/>
    <n v="195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8000"/>
    <n v="4065"/>
    <x v="0"/>
    <s v="US"/>
    <s v="USD"/>
    <n v="1316851854"/>
    <x v="1632"/>
    <b v="0"/>
    <n v="47"/>
    <b v="1"/>
    <s v="music/rock"/>
    <n v="51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8000"/>
    <n v="10000"/>
    <x v="0"/>
    <s v="US"/>
    <s v="USD"/>
    <n v="1326690000"/>
    <x v="1633"/>
    <b v="0"/>
    <n v="58"/>
    <b v="1"/>
    <s v="music/rock"/>
    <n v="125"/>
    <n v="172.41"/>
    <x v="4"/>
    <s v="rock"/>
    <x v="1633"/>
    <x v="1632"/>
    <x v="6"/>
  </r>
  <r>
    <n v="1634"/>
    <s v="RUBEDO: Debut Full Length Album"/>
    <s v="Recording Debut  Album w/ Producer Ikey Owens from Free Moral Agents/ The Mars Volta"/>
    <n v="8000"/>
    <n v="2010"/>
    <x v="0"/>
    <s v="US"/>
    <s v="USD"/>
    <n v="1306994340"/>
    <x v="1634"/>
    <b v="0"/>
    <n v="32"/>
    <b v="1"/>
    <s v="music/rock"/>
    <n v="25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8000"/>
    <n v="2506"/>
    <x v="0"/>
    <s v="US"/>
    <s v="USD"/>
    <n v="1468270261"/>
    <x v="1635"/>
    <b v="0"/>
    <n v="37"/>
    <b v="1"/>
    <s v="music/rock"/>
    <n v="31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8000"/>
    <n v="4660"/>
    <x v="0"/>
    <s v="US"/>
    <s v="USD"/>
    <n v="1307851200"/>
    <x v="1636"/>
    <b v="0"/>
    <n v="87"/>
    <b v="1"/>
    <s v="music/rock"/>
    <n v="58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8000"/>
    <n v="519"/>
    <x v="0"/>
    <s v="US"/>
    <s v="USD"/>
    <n v="1262302740"/>
    <x v="1637"/>
    <b v="0"/>
    <n v="15"/>
    <b v="1"/>
    <s v="music/rock"/>
    <n v="6"/>
    <n v="34.6"/>
    <x v="4"/>
    <s v="rock"/>
    <x v="1637"/>
    <x v="1636"/>
    <x v="8"/>
  </r>
  <r>
    <n v="1638"/>
    <s v="Avenues EP 2013"/>
    <s v="Avenues will be going in to the studio to record a new EP with Matt Allison!"/>
    <n v="8000"/>
    <n v="1050"/>
    <x v="0"/>
    <s v="US"/>
    <s v="USD"/>
    <n v="1362086700"/>
    <x v="1638"/>
    <b v="0"/>
    <n v="27"/>
    <b v="1"/>
    <s v="music/rock"/>
    <n v="13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8000"/>
    <n v="1800"/>
    <x v="0"/>
    <s v="US"/>
    <s v="USD"/>
    <n v="1330789165"/>
    <x v="1639"/>
    <b v="0"/>
    <n v="19"/>
    <b v="1"/>
    <s v="music/rock"/>
    <n v="23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8000"/>
    <n v="679.44"/>
    <x v="0"/>
    <s v="US"/>
    <s v="USD"/>
    <n v="1280800740"/>
    <x v="1640"/>
    <b v="0"/>
    <n v="17"/>
    <b v="1"/>
    <s v="music/rock"/>
    <n v="8"/>
    <n v="39.97"/>
    <x v="4"/>
    <s v="rock"/>
    <x v="1640"/>
    <x v="1639"/>
    <x v="7"/>
  </r>
  <r>
    <n v="1641"/>
    <s v="Tanya Dartson- Run for Your Life music video"/>
    <s v="Music Video For Upbeat and Inspiring Song - Run For Your Life"/>
    <n v="8000"/>
    <n v="2535"/>
    <x v="0"/>
    <s v="US"/>
    <s v="USD"/>
    <n v="1418998744"/>
    <x v="1641"/>
    <b v="0"/>
    <n v="26"/>
    <b v="1"/>
    <s v="music/pop"/>
    <n v="32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8000"/>
    <n v="1200"/>
    <x v="0"/>
    <s v="US"/>
    <s v="USD"/>
    <n v="1308011727"/>
    <x v="1642"/>
    <b v="0"/>
    <n v="28"/>
    <b v="1"/>
    <s v="music/pop"/>
    <n v="15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n v="8000"/>
    <n v="6235"/>
    <x v="0"/>
    <s v="US"/>
    <s v="USD"/>
    <n v="1348516012"/>
    <x v="1643"/>
    <b v="0"/>
    <n v="37"/>
    <b v="1"/>
    <s v="music/pop"/>
    <n v="78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8000"/>
    <n v="10950"/>
    <x v="0"/>
    <s v="US"/>
    <s v="USD"/>
    <n v="1353551160"/>
    <x v="1644"/>
    <b v="0"/>
    <n v="128"/>
    <b v="1"/>
    <s v="music/pop"/>
    <n v="137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8000"/>
    <n v="5540"/>
    <x v="0"/>
    <s v="US"/>
    <s v="USD"/>
    <n v="1379515740"/>
    <x v="1645"/>
    <b v="0"/>
    <n v="10"/>
    <b v="1"/>
    <s v="music/pop"/>
    <n v="69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8000"/>
    <n v="2204"/>
    <x v="0"/>
    <s v="GB"/>
    <s v="GBP"/>
    <n v="1408039860"/>
    <x v="1646"/>
    <b v="0"/>
    <n v="83"/>
    <b v="1"/>
    <s v="music/pop"/>
    <n v="28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8000"/>
    <n v="5236"/>
    <x v="0"/>
    <s v="US"/>
    <s v="USD"/>
    <n v="1339235377"/>
    <x v="1647"/>
    <b v="0"/>
    <n v="46"/>
    <b v="1"/>
    <s v="music/pop"/>
    <n v="65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8000"/>
    <n v="2881"/>
    <x v="0"/>
    <s v="US"/>
    <s v="USD"/>
    <n v="1300636482"/>
    <x v="1648"/>
    <b v="0"/>
    <n v="90"/>
    <b v="1"/>
    <s v="music/pop"/>
    <n v="36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8000"/>
    <n v="3822.33"/>
    <x v="0"/>
    <s v="US"/>
    <s v="USD"/>
    <n v="1400862355"/>
    <x v="1649"/>
    <b v="0"/>
    <n v="81"/>
    <b v="1"/>
    <s v="music/pop"/>
    <n v="48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8000"/>
    <n v="2831"/>
    <x v="0"/>
    <s v="US"/>
    <s v="USD"/>
    <n v="1381314437"/>
    <x v="1650"/>
    <b v="0"/>
    <n v="32"/>
    <b v="1"/>
    <s v="music/pop"/>
    <n v="35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8000"/>
    <n v="2015"/>
    <x v="0"/>
    <s v="US"/>
    <s v="USD"/>
    <n v="1303801140"/>
    <x v="1651"/>
    <b v="0"/>
    <n v="20"/>
    <b v="1"/>
    <s v="music/pop"/>
    <n v="25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8000"/>
    <n v="4530"/>
    <x v="0"/>
    <s v="US"/>
    <s v="USD"/>
    <n v="1385297393"/>
    <x v="1652"/>
    <b v="0"/>
    <n v="70"/>
    <b v="1"/>
    <s v="music/pop"/>
    <n v="57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8000"/>
    <n v="8711.52"/>
    <x v="0"/>
    <s v="US"/>
    <s v="USD"/>
    <n v="1303675296"/>
    <x v="1653"/>
    <b v="0"/>
    <n v="168"/>
    <b v="1"/>
    <s v="music/pop"/>
    <n v="109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8000"/>
    <n v="1319"/>
    <x v="0"/>
    <s v="US"/>
    <s v="USD"/>
    <n v="1334784160"/>
    <x v="1654"/>
    <b v="0"/>
    <n v="34"/>
    <b v="1"/>
    <s v="music/pop"/>
    <n v="16"/>
    <n v="38.79"/>
    <x v="4"/>
    <s v="pop"/>
    <x v="1654"/>
    <x v="1653"/>
    <x v="5"/>
  </r>
  <r>
    <n v="1655"/>
    <s v="Meg Porter Debut EP!"/>
    <s v="Berklee College of Music student, Meg Porter needs YOUR help to fund her very first EP!"/>
    <n v="8000"/>
    <n v="2143"/>
    <x v="0"/>
    <s v="US"/>
    <s v="USD"/>
    <n v="1333648820"/>
    <x v="1655"/>
    <b v="0"/>
    <n v="48"/>
    <b v="1"/>
    <s v="music/pop"/>
    <n v="27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8000"/>
    <n v="7525.12"/>
    <x v="0"/>
    <s v="US"/>
    <s v="USD"/>
    <n v="1355437052"/>
    <x v="1656"/>
    <b v="0"/>
    <n v="48"/>
    <b v="1"/>
    <s v="music/pop"/>
    <n v="94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8000"/>
    <n v="26233.45"/>
    <x v="0"/>
    <s v="US"/>
    <s v="USD"/>
    <n v="1337885168"/>
    <x v="1657"/>
    <b v="0"/>
    <n v="221"/>
    <b v="1"/>
    <s v="music/pop"/>
    <n v="328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8000"/>
    <n v="7934"/>
    <x v="0"/>
    <s v="US"/>
    <s v="USD"/>
    <n v="1355840400"/>
    <x v="1658"/>
    <b v="0"/>
    <n v="107"/>
    <b v="1"/>
    <s v="music/pop"/>
    <n v="99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8000"/>
    <n v="564"/>
    <x v="0"/>
    <s v="GB"/>
    <s v="GBP"/>
    <n v="1387281600"/>
    <x v="1659"/>
    <b v="0"/>
    <n v="45"/>
    <b v="1"/>
    <s v="music/pop"/>
    <n v="7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7900"/>
    <n v="1003"/>
    <x v="0"/>
    <s v="IT"/>
    <s v="EUR"/>
    <n v="1462053540"/>
    <x v="1660"/>
    <b v="0"/>
    <n v="36"/>
    <b v="1"/>
    <s v="music/pop"/>
    <n v="13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7900"/>
    <n v="8211"/>
    <x v="0"/>
    <s v="US"/>
    <s v="USD"/>
    <n v="1325310336"/>
    <x v="1662"/>
    <b v="0"/>
    <n v="62"/>
    <b v="1"/>
    <s v="music/pop"/>
    <n v="104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7777"/>
    <n v="1080"/>
    <x v="0"/>
    <s v="US"/>
    <s v="USD"/>
    <n v="1422750707"/>
    <x v="1663"/>
    <b v="0"/>
    <n v="32"/>
    <b v="1"/>
    <s v="music/pop"/>
    <n v="14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7777"/>
    <n v="3060.22"/>
    <x v="0"/>
    <s v="US"/>
    <s v="USD"/>
    <n v="1331870340"/>
    <x v="1664"/>
    <b v="0"/>
    <n v="89"/>
    <b v="1"/>
    <s v="music/pop"/>
    <n v="39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7750"/>
    <n v="4181"/>
    <x v="0"/>
    <s v="US"/>
    <s v="USD"/>
    <n v="1298343600"/>
    <x v="1665"/>
    <b v="0"/>
    <n v="93"/>
    <b v="1"/>
    <s v="music/pop"/>
    <n v="54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7534"/>
    <n v="4022"/>
    <x v="0"/>
    <s v="US"/>
    <s v="USD"/>
    <n v="1364447073"/>
    <x v="1666"/>
    <b v="0"/>
    <n v="98"/>
    <b v="1"/>
    <s v="music/pop"/>
    <n v="53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7501"/>
    <n v="4313"/>
    <x v="0"/>
    <s v="US"/>
    <s v="USD"/>
    <n v="1394521140"/>
    <x v="1667"/>
    <b v="0"/>
    <n v="82"/>
    <b v="1"/>
    <s v="music/pop"/>
    <n v="5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7500"/>
    <n v="8211"/>
    <x v="0"/>
    <s v="US"/>
    <s v="USD"/>
    <n v="1322454939"/>
    <x v="1668"/>
    <b v="0"/>
    <n v="116"/>
    <b v="1"/>
    <s v="music/pop"/>
    <n v="109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7500"/>
    <n v="2795"/>
    <x v="0"/>
    <s v="US"/>
    <s v="USD"/>
    <n v="1464729276"/>
    <x v="1669"/>
    <b v="0"/>
    <n v="52"/>
    <b v="1"/>
    <s v="music/pop"/>
    <n v="37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7500"/>
    <n v="1026"/>
    <x v="0"/>
    <s v="US"/>
    <s v="USD"/>
    <n v="1278302400"/>
    <x v="1670"/>
    <b v="0"/>
    <n v="23"/>
    <b v="1"/>
    <s v="music/pop"/>
    <n v="14"/>
    <n v="44.61"/>
    <x v="4"/>
    <s v="pop"/>
    <x v="1670"/>
    <x v="1669"/>
    <x v="7"/>
  </r>
  <r>
    <n v="1671"/>
    <s v="Luke O'Brien's Kickstarter"/>
    <s v="I am seeking funding in order to help take my music from a hobby to a career."/>
    <n v="7500"/>
    <n v="2013.47"/>
    <x v="0"/>
    <s v="US"/>
    <s v="USD"/>
    <n v="1470056614"/>
    <x v="1671"/>
    <b v="0"/>
    <n v="77"/>
    <b v="1"/>
    <s v="music/pop"/>
    <n v="27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n v="7500"/>
    <n v="1920"/>
    <x v="0"/>
    <s v="US"/>
    <s v="USD"/>
    <n v="1338824730"/>
    <x v="1672"/>
    <b v="0"/>
    <n v="49"/>
    <b v="1"/>
    <s v="music/pop"/>
    <n v="26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7500"/>
    <n v="2690"/>
    <x v="0"/>
    <s v="US"/>
    <s v="USD"/>
    <n v="1425675892"/>
    <x v="1673"/>
    <b v="0"/>
    <n v="59"/>
    <b v="1"/>
    <s v="music/pop"/>
    <n v="36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7500"/>
    <n v="10085"/>
    <x v="0"/>
    <s v="US"/>
    <s v="USD"/>
    <n v="1471503540"/>
    <x v="1674"/>
    <b v="0"/>
    <n v="113"/>
    <b v="1"/>
    <s v="music/pop"/>
    <n v="134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n v="7500"/>
    <n v="1374.16"/>
    <x v="0"/>
    <s v="US"/>
    <s v="USD"/>
    <n v="1318802580"/>
    <x v="1675"/>
    <b v="0"/>
    <n v="34"/>
    <b v="1"/>
    <s v="music/pop"/>
    <n v="18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n v="7500"/>
    <n v="3460"/>
    <x v="0"/>
    <s v="US"/>
    <s v="USD"/>
    <n v="1334980740"/>
    <x v="1676"/>
    <b v="0"/>
    <n v="42"/>
    <b v="1"/>
    <s v="music/pop"/>
    <n v="46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7500"/>
    <n v="6700"/>
    <x v="0"/>
    <s v="ES"/>
    <s v="EUR"/>
    <n v="1460786340"/>
    <x v="1677"/>
    <b v="0"/>
    <n v="42"/>
    <b v="1"/>
    <s v="music/pop"/>
    <n v="89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7500"/>
    <n v="1776"/>
    <x v="0"/>
    <s v="US"/>
    <s v="USD"/>
    <n v="1391718671"/>
    <x v="1678"/>
    <b v="0"/>
    <n v="49"/>
    <b v="1"/>
    <s v="music/pop"/>
    <n v="24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7500"/>
    <n v="3500"/>
    <x v="0"/>
    <s v="US"/>
    <s v="USD"/>
    <n v="1311298745"/>
    <x v="1679"/>
    <b v="0"/>
    <n v="56"/>
    <b v="1"/>
    <s v="music/pop"/>
    <n v="47"/>
    <n v="62.5"/>
    <x v="4"/>
    <s v="pop"/>
    <x v="1679"/>
    <x v="1678"/>
    <x v="6"/>
  </r>
  <r>
    <n v="1680"/>
    <s v="Kick Out a Record"/>
    <s v="Working Musician dilemma #164: how the taxman put Kick the Record 2.0 on hold"/>
    <n v="7500"/>
    <n v="1175"/>
    <x v="0"/>
    <s v="US"/>
    <s v="USD"/>
    <n v="1405188667"/>
    <x v="1680"/>
    <b v="0"/>
    <n v="25"/>
    <b v="1"/>
    <s v="music/pop"/>
    <n v="16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7500"/>
    <n v="65924.38"/>
    <x v="3"/>
    <s v="US"/>
    <s v="USD"/>
    <n v="1490752800"/>
    <x v="1681"/>
    <b v="0"/>
    <n v="884"/>
    <b v="0"/>
    <s v="music/faith"/>
    <n v="879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7500"/>
    <n v="0"/>
    <x v="3"/>
    <s v="US"/>
    <s v="USD"/>
    <n v="1492142860"/>
    <x v="1682"/>
    <b v="0"/>
    <n v="0"/>
    <b v="0"/>
    <s v="music/faith"/>
    <n v="0"/>
    <n v="0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7500"/>
    <n v="760"/>
    <x v="3"/>
    <s v="FR"/>
    <s v="EUR"/>
    <n v="1491590738"/>
    <x v="1683"/>
    <b v="0"/>
    <n v="10"/>
    <b v="0"/>
    <s v="music/faith"/>
    <n v="10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7500"/>
    <n v="8730"/>
    <x v="3"/>
    <s v="US"/>
    <s v="USD"/>
    <n v="1489775641"/>
    <x v="1684"/>
    <b v="0"/>
    <n v="101"/>
    <b v="0"/>
    <s v="music/faith"/>
    <n v="116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7500"/>
    <n v="360"/>
    <x v="3"/>
    <s v="US"/>
    <s v="USD"/>
    <n v="1490331623"/>
    <x v="1685"/>
    <b v="0"/>
    <n v="15"/>
    <b v="0"/>
    <s v="music/faith"/>
    <n v="5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7500"/>
    <n v="18"/>
    <x v="3"/>
    <s v="CA"/>
    <s v="CAD"/>
    <n v="1493320519"/>
    <x v="1686"/>
    <b v="0"/>
    <n v="1"/>
    <b v="0"/>
    <s v="music/faith"/>
    <n v="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7500"/>
    <n v="3125"/>
    <x v="3"/>
    <s v="US"/>
    <s v="USD"/>
    <n v="1491855300"/>
    <x v="1687"/>
    <b v="0"/>
    <n v="39"/>
    <b v="0"/>
    <s v="music/faith"/>
    <n v="42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7500"/>
    <n v="1772"/>
    <x v="3"/>
    <s v="US"/>
    <s v="USD"/>
    <n v="1491738594"/>
    <x v="1688"/>
    <b v="0"/>
    <n v="7"/>
    <b v="0"/>
    <s v="music/faith"/>
    <n v="24"/>
    <n v="253.14"/>
    <x v="4"/>
    <s v="faith"/>
    <x v="1688"/>
    <x v="1687"/>
    <x v="1"/>
  </r>
  <r>
    <n v="1689"/>
    <s v="Fly Away"/>
    <s v="Praising the Living God in the second half of life."/>
    <n v="7500"/>
    <n v="2400"/>
    <x v="3"/>
    <s v="US"/>
    <s v="USD"/>
    <n v="1489700230"/>
    <x v="1689"/>
    <b v="0"/>
    <n v="14"/>
    <b v="0"/>
    <s v="music/faith"/>
    <n v="32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7500"/>
    <n v="635"/>
    <x v="3"/>
    <s v="US"/>
    <s v="USD"/>
    <n v="1491470442"/>
    <x v="1690"/>
    <b v="0"/>
    <n v="11"/>
    <b v="0"/>
    <s v="music/faith"/>
    <n v="8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7500"/>
    <n v="10042"/>
    <x v="3"/>
    <s v="US"/>
    <s v="USD"/>
    <n v="1491181200"/>
    <x v="1691"/>
    <b v="0"/>
    <n v="38"/>
    <b v="0"/>
    <s v="music/faith"/>
    <n v="134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7500"/>
    <n v="2390"/>
    <x v="3"/>
    <s v="US"/>
    <s v="USD"/>
    <n v="1490572740"/>
    <x v="1692"/>
    <b v="0"/>
    <n v="15"/>
    <b v="0"/>
    <s v="music/faith"/>
    <n v="32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7500"/>
    <n v="280"/>
    <x v="3"/>
    <s v="GB"/>
    <s v="GBP"/>
    <n v="1491768000"/>
    <x v="1693"/>
    <b v="0"/>
    <n v="8"/>
    <b v="0"/>
    <s v="music/faith"/>
    <n v="4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7500"/>
    <n v="5"/>
    <x v="3"/>
    <s v="US"/>
    <s v="USD"/>
    <n v="1490589360"/>
    <x v="1694"/>
    <b v="0"/>
    <n v="1"/>
    <b v="0"/>
    <s v="music/faith"/>
    <n v="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7500"/>
    <n v="1405"/>
    <x v="3"/>
    <s v="US"/>
    <s v="USD"/>
    <n v="1491786000"/>
    <x v="1695"/>
    <b v="0"/>
    <n v="23"/>
    <b v="0"/>
    <s v="music/faith"/>
    <n v="19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7500"/>
    <n v="0"/>
    <x v="3"/>
    <s v="US"/>
    <s v="USD"/>
    <n v="1491007211"/>
    <x v="1696"/>
    <b v="0"/>
    <n v="0"/>
    <b v="0"/>
    <s v="music/faith"/>
    <n v="0"/>
    <n v="0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7500"/>
    <n v="2526"/>
    <x v="3"/>
    <s v="US"/>
    <s v="USD"/>
    <n v="1491781648"/>
    <x v="1697"/>
    <b v="0"/>
    <n v="22"/>
    <b v="0"/>
    <s v="music/faith"/>
    <n v="34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7500"/>
    <n v="0"/>
    <x v="3"/>
    <s v="US"/>
    <s v="USD"/>
    <n v="1490499180"/>
    <x v="1698"/>
    <b v="0"/>
    <n v="0"/>
    <b v="0"/>
    <s v="music/faith"/>
    <n v="0"/>
    <n v="0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7500"/>
    <n v="216"/>
    <x v="3"/>
    <s v="US"/>
    <s v="USD"/>
    <n v="1491943445"/>
    <x v="1699"/>
    <b v="0"/>
    <n v="4"/>
    <b v="0"/>
    <s v="music/faith"/>
    <n v="3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7500"/>
    <n v="5212"/>
    <x v="3"/>
    <s v="US"/>
    <s v="USD"/>
    <n v="1491019200"/>
    <x v="1700"/>
    <b v="0"/>
    <n v="79"/>
    <b v="0"/>
    <s v="music/faith"/>
    <n v="69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7500"/>
    <n v="10"/>
    <x v="2"/>
    <s v="US"/>
    <s v="USD"/>
    <n v="1421337405"/>
    <x v="1701"/>
    <b v="0"/>
    <n v="2"/>
    <b v="0"/>
    <s v="music/faith"/>
    <n v="0"/>
    <n v="5"/>
    <x v="4"/>
    <s v="faith"/>
    <x v="1701"/>
    <x v="1700"/>
    <x v="3"/>
  </r>
  <r>
    <n v="1702"/>
    <s v="lyndale lewis and new vision prosper cd release"/>
    <s v="I can do all things through christ jesus"/>
    <n v="7500"/>
    <n v="1"/>
    <x v="2"/>
    <s v="US"/>
    <s v="USD"/>
    <n v="1427745150"/>
    <x v="1702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7500"/>
    <n v="51"/>
    <x v="2"/>
    <s v="US"/>
    <s v="USD"/>
    <n v="1441003537"/>
    <x v="1703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7500"/>
    <n v="1302"/>
    <x v="2"/>
    <s v="US"/>
    <s v="USD"/>
    <n v="1424056873"/>
    <x v="1704"/>
    <b v="0"/>
    <n v="11"/>
    <b v="0"/>
    <s v="music/faith"/>
    <n v="17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7500"/>
    <n v="0"/>
    <x v="2"/>
    <s v="US"/>
    <s v="USD"/>
    <n v="1441814400"/>
    <x v="1705"/>
    <b v="0"/>
    <n v="0"/>
    <b v="0"/>
    <s v="music/faith"/>
    <n v="0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7500"/>
    <n v="0"/>
    <x v="2"/>
    <s v="DE"/>
    <s v="EUR"/>
    <n v="1440314472"/>
    <x v="1706"/>
    <b v="0"/>
    <n v="0"/>
    <b v="0"/>
    <s v="music/faith"/>
    <n v="0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7500"/>
    <n v="487"/>
    <x v="2"/>
    <s v="US"/>
    <s v="USD"/>
    <n v="1459181895"/>
    <x v="1707"/>
    <b v="0"/>
    <n v="9"/>
    <b v="0"/>
    <s v="music/faith"/>
    <n v="6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500"/>
    <n v="0"/>
    <x v="2"/>
    <s v="US"/>
    <s v="USD"/>
    <n v="1462135706"/>
    <x v="1708"/>
    <b v="0"/>
    <n v="0"/>
    <b v="0"/>
    <s v="music/faith"/>
    <n v="0"/>
    <n v="0"/>
    <x v="4"/>
    <s v="faith"/>
    <x v="1708"/>
    <x v="1707"/>
    <x v="2"/>
  </r>
  <r>
    <n v="1709"/>
    <s v="Psalms"/>
    <s v="A project to set psalms to music. The psalms are taken from the English Standard Version (ESV) of the Bible."/>
    <n v="7500"/>
    <n v="85"/>
    <x v="2"/>
    <s v="US"/>
    <s v="USD"/>
    <n v="1409513940"/>
    <x v="1709"/>
    <b v="0"/>
    <n v="4"/>
    <b v="0"/>
    <s v="music/faith"/>
    <n v="1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7500"/>
    <n v="34"/>
    <x v="2"/>
    <s v="DE"/>
    <s v="EUR"/>
    <n v="1453122000"/>
    <x v="1710"/>
    <b v="0"/>
    <n v="1"/>
    <b v="0"/>
    <s v="music/faith"/>
    <n v="0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7500"/>
    <n v="1050"/>
    <x v="2"/>
    <s v="US"/>
    <s v="USD"/>
    <n v="1409585434"/>
    <x v="1711"/>
    <b v="0"/>
    <n v="2"/>
    <b v="0"/>
    <s v="music/faith"/>
    <n v="14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7500"/>
    <n v="0"/>
    <x v="2"/>
    <s v="US"/>
    <s v="USD"/>
    <n v="1435701353"/>
    <x v="1712"/>
    <b v="0"/>
    <n v="0"/>
    <b v="0"/>
    <s v="music/faith"/>
    <n v="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7500"/>
    <n v="50"/>
    <x v="2"/>
    <s v="US"/>
    <s v="USD"/>
    <n v="1412536412"/>
    <x v="1713"/>
    <b v="0"/>
    <n v="1"/>
    <b v="0"/>
    <s v="music/faith"/>
    <n v="1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7500"/>
    <n v="1967"/>
    <x v="2"/>
    <s v="US"/>
    <s v="USD"/>
    <n v="1430517761"/>
    <x v="1714"/>
    <b v="0"/>
    <n v="17"/>
    <b v="0"/>
    <s v="music/faith"/>
    <n v="26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7214"/>
    <n v="11"/>
    <x v="2"/>
    <s v="US"/>
    <s v="USD"/>
    <n v="1427772120"/>
    <x v="171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7200"/>
    <n v="150"/>
    <x v="2"/>
    <s v="US"/>
    <s v="USD"/>
    <n v="1481295099"/>
    <x v="1716"/>
    <b v="0"/>
    <n v="3"/>
    <b v="0"/>
    <s v="music/faith"/>
    <n v="2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7200"/>
    <n v="1395"/>
    <x v="2"/>
    <s v="US"/>
    <s v="USD"/>
    <n v="1461211200"/>
    <x v="1717"/>
    <b v="0"/>
    <n v="41"/>
    <b v="0"/>
    <s v="music/faith"/>
    <n v="19"/>
    <n v="34.020000000000003"/>
    <x v="4"/>
    <s v="faith"/>
    <x v="1717"/>
    <x v="1716"/>
    <x v="2"/>
  </r>
  <r>
    <n v="1718"/>
    <s v="The Prodigal Son"/>
    <s v="A melody for the galaxy."/>
    <n v="7175"/>
    <n v="75"/>
    <x v="2"/>
    <s v="US"/>
    <s v="USD"/>
    <n v="1463201940"/>
    <x v="1718"/>
    <b v="0"/>
    <n v="2"/>
    <b v="0"/>
    <s v="music/faith"/>
    <n v="1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7000"/>
    <n v="35"/>
    <x v="2"/>
    <s v="US"/>
    <s v="USD"/>
    <n v="1410958191"/>
    <x v="1719"/>
    <b v="0"/>
    <n v="3"/>
    <b v="0"/>
    <s v="music/faith"/>
    <n v="1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7000"/>
    <n v="225"/>
    <x v="2"/>
    <s v="US"/>
    <s v="USD"/>
    <n v="1415562471"/>
    <x v="1720"/>
    <b v="0"/>
    <n v="8"/>
    <b v="0"/>
    <s v="music/faith"/>
    <n v="3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7000"/>
    <n v="0"/>
    <x v="2"/>
    <s v="US"/>
    <s v="USD"/>
    <n v="1449831863"/>
    <x v="1721"/>
    <b v="0"/>
    <n v="0"/>
    <b v="0"/>
    <s v="music/faith"/>
    <n v="0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7000"/>
    <n v="1"/>
    <x v="2"/>
    <s v="US"/>
    <s v="USD"/>
    <n v="1459642200"/>
    <x v="1722"/>
    <b v="0"/>
    <n v="1"/>
    <b v="0"/>
    <s v="music/faith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7000"/>
    <n v="650"/>
    <x v="2"/>
    <s v="US"/>
    <s v="USD"/>
    <n v="1435730400"/>
    <x v="1723"/>
    <b v="0"/>
    <n v="3"/>
    <b v="0"/>
    <s v="music/faith"/>
    <n v="9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7000"/>
    <n v="35"/>
    <x v="2"/>
    <s v="US"/>
    <s v="USD"/>
    <n v="1414707762"/>
    <x v="1724"/>
    <b v="0"/>
    <n v="4"/>
    <b v="0"/>
    <s v="music/faith"/>
    <n v="1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7000"/>
    <n v="560"/>
    <x v="2"/>
    <s v="US"/>
    <s v="USD"/>
    <n v="1408922049"/>
    <x v="1725"/>
    <b v="0"/>
    <n v="9"/>
    <b v="0"/>
    <s v="music/faith"/>
    <n v="8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7000"/>
    <n v="2196"/>
    <x v="2"/>
    <s v="US"/>
    <s v="USD"/>
    <n v="1403906664"/>
    <x v="1726"/>
    <b v="0"/>
    <n v="16"/>
    <b v="0"/>
    <s v="music/faith"/>
    <n v="31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7000"/>
    <n v="1"/>
    <x v="2"/>
    <s v="GB"/>
    <s v="GBP"/>
    <n v="1428231600"/>
    <x v="172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7000"/>
    <n v="855"/>
    <x v="2"/>
    <s v="US"/>
    <s v="USD"/>
    <n v="1445439674"/>
    <x v="1728"/>
    <b v="0"/>
    <n v="7"/>
    <b v="0"/>
    <s v="music/faith"/>
    <n v="12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7000"/>
    <n v="0"/>
    <x v="2"/>
    <s v="US"/>
    <s v="USD"/>
    <n v="1465521306"/>
    <x v="1729"/>
    <b v="0"/>
    <n v="0"/>
    <b v="0"/>
    <s v="music/faith"/>
    <n v="0"/>
    <n v="0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7000"/>
    <n v="0"/>
    <x v="2"/>
    <s v="US"/>
    <s v="USD"/>
    <n v="1445738783"/>
    <x v="1730"/>
    <b v="0"/>
    <n v="0"/>
    <b v="0"/>
    <s v="music/faith"/>
    <n v="0"/>
    <n v="0"/>
    <x v="4"/>
    <s v="faith"/>
    <x v="1730"/>
    <x v="1729"/>
    <x v="0"/>
  </r>
  <r>
    <n v="1731"/>
    <s v="Sam Cox Band First Christian Tour"/>
    <s v="We are a Christin Worship band looking to midwest tour. God Bless!"/>
    <n v="7000"/>
    <n v="0"/>
    <x v="2"/>
    <s v="US"/>
    <s v="USD"/>
    <n v="1434034800"/>
    <x v="1731"/>
    <b v="0"/>
    <n v="0"/>
    <b v="0"/>
    <s v="music/faith"/>
    <n v="0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7000"/>
    <n v="0"/>
    <x v="2"/>
    <s v="US"/>
    <s v="USD"/>
    <n v="1452920400"/>
    <x v="1732"/>
    <b v="0"/>
    <n v="0"/>
    <b v="0"/>
    <s v="music/faith"/>
    <n v="0"/>
    <n v="0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7000"/>
    <n v="0"/>
    <x v="2"/>
    <s v="US"/>
    <s v="USD"/>
    <n v="1473802200"/>
    <x v="1733"/>
    <b v="0"/>
    <n v="0"/>
    <b v="0"/>
    <s v="music/faith"/>
    <n v="0"/>
    <n v="0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7000"/>
    <n v="1"/>
    <x v="2"/>
    <s v="US"/>
    <s v="USD"/>
    <n v="1431046356"/>
    <x v="1734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7000"/>
    <n v="110"/>
    <x v="2"/>
    <s v="US"/>
    <s v="USD"/>
    <n v="1470598345"/>
    <x v="1735"/>
    <b v="0"/>
    <n v="2"/>
    <b v="0"/>
    <s v="music/faith"/>
    <n v="2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7000"/>
    <n v="22"/>
    <x v="2"/>
    <s v="US"/>
    <s v="USD"/>
    <n v="1447018833"/>
    <x v="1736"/>
    <b v="0"/>
    <n v="1"/>
    <b v="0"/>
    <s v="music/faith"/>
    <n v="0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7000"/>
    <n v="850"/>
    <x v="2"/>
    <s v="US"/>
    <s v="USD"/>
    <n v="1437432392"/>
    <x v="1737"/>
    <b v="0"/>
    <n v="15"/>
    <b v="0"/>
    <s v="music/faith"/>
    <n v="12"/>
    <n v="56.67"/>
    <x v="4"/>
    <s v="faith"/>
    <x v="1737"/>
    <x v="1736"/>
    <x v="0"/>
  </r>
  <r>
    <n v="1738"/>
    <s v="The Flashing Lights"/>
    <s v="Music that inspires and gives hope for overcoming and change. And it is good music."/>
    <n v="7000"/>
    <n v="20"/>
    <x v="2"/>
    <s v="US"/>
    <s v="USD"/>
    <n v="1412283542"/>
    <x v="1738"/>
    <b v="0"/>
    <n v="1"/>
    <b v="0"/>
    <s v="music/faith"/>
    <n v="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7000"/>
    <n v="1"/>
    <x v="2"/>
    <s v="US"/>
    <s v="USD"/>
    <n v="1462391932"/>
    <x v="1739"/>
    <b v="0"/>
    <n v="1"/>
    <b v="0"/>
    <s v="music/faith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7000"/>
    <n v="0"/>
    <x v="2"/>
    <s v="US"/>
    <s v="USD"/>
    <n v="1437075422"/>
    <x v="1740"/>
    <b v="0"/>
    <n v="0"/>
    <b v="0"/>
    <s v="music/faith"/>
    <n v="0"/>
    <n v="0"/>
    <x v="4"/>
    <s v="faith"/>
    <x v="1740"/>
    <x v="1739"/>
    <x v="0"/>
  </r>
  <r>
    <n v="1741"/>
    <s v="Caught off Guard"/>
    <s v="A photo journal documenting my experiences and travels across New Zealand"/>
    <n v="7000"/>
    <n v="1330"/>
    <x v="0"/>
    <s v="GB"/>
    <s v="GBP"/>
    <n v="1433948671"/>
    <x v="1741"/>
    <b v="0"/>
    <n v="52"/>
    <b v="1"/>
    <s v="photography/photobooks"/>
    <n v="19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7000"/>
    <n v="2175"/>
    <x v="0"/>
    <s v="US"/>
    <s v="USD"/>
    <n v="1483822800"/>
    <x v="1742"/>
    <b v="0"/>
    <n v="34"/>
    <b v="1"/>
    <s v="photography/photobooks"/>
    <n v="31"/>
    <n v="63.97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7000"/>
    <n v="6025"/>
    <x v="0"/>
    <s v="US"/>
    <s v="USD"/>
    <n v="1472270340"/>
    <x v="1743"/>
    <b v="0"/>
    <n v="67"/>
    <b v="1"/>
    <s v="photography/photobooks"/>
    <n v="86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7000"/>
    <n v="6515"/>
    <x v="0"/>
    <s v="GB"/>
    <s v="GBP"/>
    <n v="1425821477"/>
    <x v="1744"/>
    <b v="0"/>
    <n v="70"/>
    <b v="1"/>
    <s v="photography/photobooks"/>
    <n v="93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7000"/>
    <n v="22215"/>
    <x v="0"/>
    <s v="US"/>
    <s v="USD"/>
    <n v="1479952800"/>
    <x v="1746"/>
    <b v="0"/>
    <n v="107"/>
    <b v="1"/>
    <s v="photography/photobooks"/>
    <n v="317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7000"/>
    <n v="9446"/>
    <x v="0"/>
    <s v="GB"/>
    <s v="GBP"/>
    <n v="1447426800"/>
    <x v="1747"/>
    <b v="0"/>
    <n v="159"/>
    <b v="1"/>
    <s v="photography/photobooks"/>
    <n v="13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7000"/>
    <n v="64974"/>
    <x v="0"/>
    <s v="CA"/>
    <s v="CAD"/>
    <n v="1441234143"/>
    <x v="1748"/>
    <b v="0"/>
    <n v="181"/>
    <b v="1"/>
    <s v="photography/photobooks"/>
    <n v="928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7000"/>
    <n v="12410.5"/>
    <x v="0"/>
    <s v="LU"/>
    <s v="EUR"/>
    <n v="1488394800"/>
    <x v="1749"/>
    <b v="0"/>
    <n v="131"/>
    <b v="1"/>
    <s v="photography/photobooks"/>
    <n v="177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7000"/>
    <n v="10081"/>
    <x v="0"/>
    <s v="US"/>
    <s v="USD"/>
    <n v="1461096304"/>
    <x v="1750"/>
    <b v="0"/>
    <n v="125"/>
    <b v="1"/>
    <s v="photography/photobooks"/>
    <n v="144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7000"/>
    <n v="10290"/>
    <x v="0"/>
    <s v="US"/>
    <s v="USD"/>
    <n v="1426787123"/>
    <x v="1751"/>
    <b v="0"/>
    <n v="61"/>
    <b v="1"/>
    <s v="photography/photobooks"/>
    <n v="147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7000"/>
    <n v="3122"/>
    <x v="0"/>
    <s v="GB"/>
    <s v="GBP"/>
    <n v="1476425082"/>
    <x v="1752"/>
    <b v="0"/>
    <n v="90"/>
    <b v="1"/>
    <s v="photography/photobooks"/>
    <n v="45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7000"/>
    <n v="16200"/>
    <x v="0"/>
    <s v="DK"/>
    <s v="DKK"/>
    <n v="1458579568"/>
    <x v="1753"/>
    <b v="0"/>
    <n v="35"/>
    <b v="1"/>
    <s v="photography/photobooks"/>
    <n v="231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7000"/>
    <n v="9395"/>
    <x v="0"/>
    <s v="CA"/>
    <s v="CAD"/>
    <n v="1428091353"/>
    <x v="1754"/>
    <b v="0"/>
    <n v="90"/>
    <b v="1"/>
    <s v="photography/photobooks"/>
    <n v="134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7000"/>
    <n v="30"/>
    <x v="0"/>
    <s v="US"/>
    <s v="USD"/>
    <n v="1444071361"/>
    <x v="1755"/>
    <b v="0"/>
    <n v="4"/>
    <b v="1"/>
    <s v="photography/photobooks"/>
    <n v="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7000"/>
    <n v="5655.6"/>
    <x v="0"/>
    <s v="US"/>
    <s v="USD"/>
    <n v="1472443269"/>
    <x v="1756"/>
    <b v="0"/>
    <n v="120"/>
    <b v="1"/>
    <s v="photography/photobooks"/>
    <n v="81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7000"/>
    <n v="5800"/>
    <x v="0"/>
    <s v="US"/>
    <s v="USD"/>
    <n v="1485631740"/>
    <x v="1757"/>
    <b v="0"/>
    <n v="14"/>
    <b v="1"/>
    <s v="photography/photobooks"/>
    <n v="83"/>
    <n v="414.29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7000"/>
    <n v="1147"/>
    <x v="0"/>
    <s v="US"/>
    <s v="USD"/>
    <n v="1468536992"/>
    <x v="1758"/>
    <b v="0"/>
    <n v="27"/>
    <b v="1"/>
    <s v="photography/photobooks"/>
    <n v="16"/>
    <n v="42.48"/>
    <x v="8"/>
    <s v="photobooks"/>
    <x v="1758"/>
    <x v="1757"/>
    <x v="2"/>
  </r>
  <r>
    <n v="1759"/>
    <s v="Death Valley"/>
    <s v="Death Valley will be the first photo book of Andi State"/>
    <n v="7000"/>
    <n v="5330"/>
    <x v="0"/>
    <s v="US"/>
    <s v="USD"/>
    <n v="1427309629"/>
    <x v="1759"/>
    <b v="0"/>
    <n v="49"/>
    <b v="1"/>
    <s v="photography/photobooks"/>
    <n v="76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7000"/>
    <n v="8272"/>
    <x v="0"/>
    <s v="US"/>
    <s v="USD"/>
    <n v="1456416513"/>
    <x v="1760"/>
    <b v="0"/>
    <n v="102"/>
    <b v="1"/>
    <s v="photography/photobooks"/>
    <n v="118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n v="7000"/>
    <n v="155"/>
    <x v="0"/>
    <s v="GB"/>
    <s v="GBP"/>
    <n v="1442065060"/>
    <x v="1761"/>
    <b v="0"/>
    <n v="3"/>
    <b v="1"/>
    <s v="photography/photobooks"/>
    <n v="2"/>
    <n v="51.67"/>
    <x v="8"/>
    <s v="photobooks"/>
    <x v="1761"/>
    <x v="1760"/>
    <x v="0"/>
  </r>
  <r>
    <n v="1762"/>
    <s v="&quot;The Naked Pixel&quot; Ali Pakele"/>
    <s v="Project rewards $25 gets you 190+ digital images"/>
    <n v="6999"/>
    <n v="885"/>
    <x v="0"/>
    <s v="US"/>
    <s v="USD"/>
    <n v="1457739245"/>
    <x v="1762"/>
    <b v="0"/>
    <n v="25"/>
    <b v="1"/>
    <s v="photography/photobooks"/>
    <n v="13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6900"/>
    <n v="12229"/>
    <x v="0"/>
    <s v="US"/>
    <s v="USD"/>
    <n v="1477255840"/>
    <x v="1763"/>
    <b v="0"/>
    <n v="118"/>
    <b v="1"/>
    <s v="photography/photobooks"/>
    <n v="177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6750"/>
    <n v="2156"/>
    <x v="2"/>
    <s v="GB"/>
    <s v="GBP"/>
    <n v="1407065979"/>
    <x v="1764"/>
    <b v="1"/>
    <n v="39"/>
    <b v="0"/>
    <s v="photography/photobooks"/>
    <n v="32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6700"/>
    <n v="7433.48"/>
    <x v="2"/>
    <s v="US"/>
    <s v="USD"/>
    <n v="1407972712"/>
    <x v="1765"/>
    <b v="1"/>
    <n v="103"/>
    <b v="0"/>
    <s v="photography/photobooks"/>
    <n v="111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67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6500"/>
    <n v="2286"/>
    <x v="2"/>
    <s v="US"/>
    <s v="USD"/>
    <n v="1407080884"/>
    <x v="1767"/>
    <b v="1"/>
    <n v="39"/>
    <b v="0"/>
    <s v="photography/photobooks"/>
    <n v="35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6500"/>
    <n v="187"/>
    <x v="2"/>
    <s v="US"/>
    <s v="USD"/>
    <n v="1411824444"/>
    <x v="1768"/>
    <b v="1"/>
    <n v="15"/>
    <b v="0"/>
    <s v="photography/photobooks"/>
    <n v="3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6500"/>
    <n v="1081"/>
    <x v="2"/>
    <s v="US"/>
    <s v="USD"/>
    <n v="1421177959"/>
    <x v="1769"/>
    <b v="1"/>
    <n v="22"/>
    <b v="0"/>
    <s v="photography/photobooks"/>
    <n v="17"/>
    <n v="49.14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6500"/>
    <n v="13846"/>
    <x v="2"/>
    <s v="US"/>
    <s v="USD"/>
    <n v="1413312194"/>
    <x v="1770"/>
    <b v="1"/>
    <n v="92"/>
    <b v="0"/>
    <s v="photography/photobooks"/>
    <n v="213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6500"/>
    <n v="895"/>
    <x v="2"/>
    <s v="GB"/>
    <s v="GBP"/>
    <n v="1414107040"/>
    <x v="1771"/>
    <b v="1"/>
    <n v="25"/>
    <b v="0"/>
    <s v="photography/photobooks"/>
    <n v="14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6500"/>
    <n v="858"/>
    <x v="2"/>
    <s v="GB"/>
    <s v="GBP"/>
    <n v="1404666836"/>
    <x v="1772"/>
    <b v="1"/>
    <n v="19"/>
    <b v="0"/>
    <s v="photography/photobooks"/>
    <n v="13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6500"/>
    <n v="1877"/>
    <x v="2"/>
    <s v="US"/>
    <s v="USD"/>
    <n v="1421691298"/>
    <x v="1773"/>
    <b v="1"/>
    <n v="19"/>
    <b v="0"/>
    <s v="photography/photobooks"/>
    <n v="29"/>
    <n v="98.79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6500"/>
    <n v="1148"/>
    <x v="2"/>
    <s v="US"/>
    <s v="USD"/>
    <n v="1417273140"/>
    <x v="1774"/>
    <b v="1"/>
    <n v="13"/>
    <b v="0"/>
    <s v="photography/photobooks"/>
    <n v="18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6500"/>
    <n v="21158"/>
    <x v="2"/>
    <s v="US"/>
    <s v="USD"/>
    <n v="1414193160"/>
    <x v="1775"/>
    <b v="1"/>
    <n v="124"/>
    <b v="0"/>
    <s v="photography/photobooks"/>
    <n v="326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6500"/>
    <n v="335"/>
    <x v="2"/>
    <s v="GB"/>
    <s v="GBP"/>
    <n v="1414623471"/>
    <x v="1776"/>
    <b v="1"/>
    <n v="4"/>
    <b v="0"/>
    <s v="photography/photobooks"/>
    <n v="5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6500"/>
    <n v="651"/>
    <x v="2"/>
    <s v="NL"/>
    <s v="EUR"/>
    <n v="1424421253"/>
    <x v="1777"/>
    <b v="1"/>
    <n v="10"/>
    <b v="0"/>
    <s v="photography/photobooks"/>
    <n v="10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6500"/>
    <n v="995"/>
    <x v="2"/>
    <s v="US"/>
    <s v="USD"/>
    <n v="1427485395"/>
    <x v="1778"/>
    <b v="1"/>
    <n v="15"/>
    <b v="0"/>
    <s v="photography/photobooks"/>
    <n v="15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6500"/>
    <n v="3986"/>
    <x v="2"/>
    <s v="US"/>
    <s v="USD"/>
    <n v="1472834180"/>
    <x v="1779"/>
    <b v="1"/>
    <n v="38"/>
    <b v="0"/>
    <s v="photography/photobooks"/>
    <n v="61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6500"/>
    <n v="11923"/>
    <x v="2"/>
    <s v="US"/>
    <s v="USD"/>
    <n v="1467469510"/>
    <x v="1780"/>
    <b v="1"/>
    <n v="152"/>
    <b v="0"/>
    <s v="photography/photobooks"/>
    <n v="183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6500"/>
    <n v="1417"/>
    <x v="2"/>
    <s v="US"/>
    <s v="USD"/>
    <n v="1473950945"/>
    <x v="1781"/>
    <b v="1"/>
    <n v="24"/>
    <b v="0"/>
    <s v="photography/photobooks"/>
    <n v="22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6500"/>
    <n v="5422"/>
    <x v="2"/>
    <s v="US"/>
    <s v="USD"/>
    <n v="1456062489"/>
    <x v="1782"/>
    <b v="1"/>
    <n v="76"/>
    <b v="0"/>
    <s v="photography/photobooks"/>
    <n v="83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6500"/>
    <n v="9477"/>
    <x v="2"/>
    <s v="US"/>
    <s v="USD"/>
    <n v="1432248478"/>
    <x v="1783"/>
    <b v="1"/>
    <n v="185"/>
    <b v="0"/>
    <s v="photography/photobooks"/>
    <n v="146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6500"/>
    <n v="1988"/>
    <x v="2"/>
    <s v="US"/>
    <s v="USD"/>
    <n v="1422674700"/>
    <x v="1784"/>
    <b v="1"/>
    <n v="33"/>
    <b v="0"/>
    <s v="photography/photobooks"/>
    <n v="31"/>
    <n v="60.24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6500"/>
    <n v="4853"/>
    <x v="2"/>
    <s v="US"/>
    <s v="USD"/>
    <n v="1413417600"/>
    <x v="1785"/>
    <b v="1"/>
    <n v="108"/>
    <b v="0"/>
    <s v="photography/photobooks"/>
    <n v="75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6500"/>
    <n v="905"/>
    <x v="2"/>
    <s v="NL"/>
    <s v="EUR"/>
    <n v="1418649177"/>
    <x v="1786"/>
    <b v="1"/>
    <n v="29"/>
    <b v="0"/>
    <s v="photography/photobooks"/>
    <n v="14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6500"/>
    <n v="1533"/>
    <x v="2"/>
    <s v="US"/>
    <s v="USD"/>
    <n v="1428158637"/>
    <x v="1787"/>
    <b v="1"/>
    <n v="24"/>
    <b v="0"/>
    <s v="photography/photobooks"/>
    <n v="24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6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645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n v="6350"/>
    <n v="1636"/>
    <x v="2"/>
    <s v="US"/>
    <s v="USD"/>
    <n v="1423152678"/>
    <x v="1790"/>
    <b v="1"/>
    <n v="15"/>
    <b v="0"/>
    <s v="photography/photobooks"/>
    <n v="26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6300"/>
    <n v="107"/>
    <x v="2"/>
    <s v="GB"/>
    <s v="GBP"/>
    <n v="1422553565"/>
    <x v="1791"/>
    <b v="1"/>
    <n v="4"/>
    <b v="0"/>
    <s v="photography/photobooks"/>
    <n v="2"/>
    <n v="26.75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n v="6300"/>
    <n v="15281"/>
    <x v="2"/>
    <s v="US"/>
    <s v="USD"/>
    <n v="1439189940"/>
    <x v="1792"/>
    <b v="1"/>
    <n v="139"/>
    <b v="0"/>
    <s v="photography/photobooks"/>
    <n v="243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6048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6000"/>
    <n v="997"/>
    <x v="2"/>
    <s v="US"/>
    <s v="USD"/>
    <n v="1423660422"/>
    <x v="1794"/>
    <b v="1"/>
    <n v="18"/>
    <b v="0"/>
    <s v="photography/photobooks"/>
    <n v="17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6000"/>
    <n v="10846"/>
    <x v="2"/>
    <s v="DE"/>
    <s v="EUR"/>
    <n v="1476460800"/>
    <x v="1795"/>
    <b v="1"/>
    <n v="81"/>
    <b v="0"/>
    <s v="photography/photobooks"/>
    <n v="181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6000"/>
    <n v="4190"/>
    <x v="2"/>
    <s v="GB"/>
    <s v="GBP"/>
    <n v="1469356366"/>
    <x v="1796"/>
    <b v="1"/>
    <n v="86"/>
    <b v="0"/>
    <s v="photography/photobooks"/>
    <n v="70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6000"/>
    <n v="6755"/>
    <x v="2"/>
    <s v="US"/>
    <s v="USD"/>
    <n v="1481809189"/>
    <x v="1797"/>
    <b v="1"/>
    <n v="140"/>
    <b v="0"/>
    <s v="photography/photobooks"/>
    <n v="113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6000"/>
    <n v="2182"/>
    <x v="2"/>
    <s v="US"/>
    <s v="USD"/>
    <n v="1454572233"/>
    <x v="1798"/>
    <b v="1"/>
    <n v="37"/>
    <b v="0"/>
    <s v="photography/photobooks"/>
    <n v="36"/>
    <n v="58.97"/>
    <x v="8"/>
    <s v="photobooks"/>
    <x v="1798"/>
    <x v="1797"/>
    <x v="0"/>
  </r>
  <r>
    <n v="1799"/>
    <s v="The UnDiscovered Image"/>
    <s v="The UnDiscovered Image, a monthly publication dedicated to photographers."/>
    <n v="6000"/>
    <n v="69.83"/>
    <x v="2"/>
    <s v="GB"/>
    <s v="GBP"/>
    <n v="1415740408"/>
    <x v="1799"/>
    <b v="1"/>
    <n v="6"/>
    <b v="0"/>
    <s v="photography/photobooks"/>
    <n v="1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6000"/>
    <n v="9460"/>
    <x v="2"/>
    <s v="GB"/>
    <s v="GBP"/>
    <n v="1476109970"/>
    <x v="1800"/>
    <b v="1"/>
    <n v="113"/>
    <b v="0"/>
    <s v="photography/photobooks"/>
    <n v="158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6000"/>
    <n v="2355"/>
    <x v="2"/>
    <s v="GB"/>
    <s v="GBP"/>
    <n v="1450181400"/>
    <x v="1801"/>
    <b v="1"/>
    <n v="37"/>
    <b v="0"/>
    <s v="photography/photobooks"/>
    <n v="39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6000"/>
    <n v="1697"/>
    <x v="2"/>
    <s v="DE"/>
    <s v="EUR"/>
    <n v="1435442340"/>
    <x v="1802"/>
    <b v="1"/>
    <n v="18"/>
    <b v="0"/>
    <s v="photography/photobooks"/>
    <n v="2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6000"/>
    <n v="5390"/>
    <x v="2"/>
    <s v="US"/>
    <s v="USD"/>
    <n v="1423878182"/>
    <x v="1803"/>
    <b v="1"/>
    <n v="75"/>
    <b v="0"/>
    <s v="photography/photobooks"/>
    <n v="90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6000"/>
    <n v="5452"/>
    <x v="2"/>
    <s v="US"/>
    <s v="USD"/>
    <n v="1447521404"/>
    <x v="1804"/>
    <b v="1"/>
    <n v="52"/>
    <b v="0"/>
    <s v="photography/photobooks"/>
    <n v="91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6000"/>
    <n v="8191"/>
    <x v="2"/>
    <s v="DE"/>
    <s v="EUR"/>
    <n v="1443808800"/>
    <x v="1805"/>
    <b v="1"/>
    <n v="122"/>
    <b v="0"/>
    <s v="photography/photobooks"/>
    <n v="137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6000"/>
    <n v="591"/>
    <x v="2"/>
    <s v="GB"/>
    <s v="GBP"/>
    <n v="1412090349"/>
    <x v="1806"/>
    <b v="1"/>
    <n v="8"/>
    <b v="0"/>
    <s v="photography/photobooks"/>
    <n v="10"/>
    <n v="73.88"/>
    <x v="8"/>
    <s v="photobooks"/>
    <x v="1806"/>
    <x v="1805"/>
    <x v="3"/>
  </r>
  <r>
    <n v="1807"/>
    <s v="Anywhere but Here"/>
    <s v="I want to explore alternative cultures and lifestyles in America."/>
    <n v="6000"/>
    <n v="553"/>
    <x v="2"/>
    <s v="US"/>
    <s v="USD"/>
    <n v="1411868313"/>
    <x v="1807"/>
    <b v="1"/>
    <n v="8"/>
    <b v="0"/>
    <s v="photography/photobooks"/>
    <n v="9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6000"/>
    <n v="11594"/>
    <x v="2"/>
    <s v="US"/>
    <s v="USD"/>
    <n v="1486830030"/>
    <x v="1808"/>
    <b v="1"/>
    <n v="96"/>
    <b v="0"/>
    <s v="photography/photobooks"/>
    <n v="193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6000"/>
    <n v="380"/>
    <x v="2"/>
    <s v="CA"/>
    <s v="CAD"/>
    <n v="1425246439"/>
    <x v="1809"/>
    <b v="1"/>
    <n v="9"/>
    <b v="0"/>
    <s v="photography/photobooks"/>
    <n v="6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6000"/>
    <n v="15"/>
    <x v="2"/>
    <s v="US"/>
    <s v="USD"/>
    <n v="1408657826"/>
    <x v="1810"/>
    <b v="0"/>
    <n v="2"/>
    <b v="0"/>
    <s v="photography/photobooks"/>
    <n v="0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6000"/>
    <n v="40"/>
    <x v="2"/>
    <s v="US"/>
    <s v="USD"/>
    <n v="1414123200"/>
    <x v="1811"/>
    <b v="0"/>
    <n v="26"/>
    <b v="0"/>
    <s v="photography/photobooks"/>
    <n v="1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000"/>
    <n v="865"/>
    <x v="2"/>
    <s v="GB"/>
    <s v="GBP"/>
    <n v="1467531536"/>
    <x v="1812"/>
    <b v="0"/>
    <n v="23"/>
    <b v="0"/>
    <s v="photography/photobooks"/>
    <n v="14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600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6000"/>
    <n v="5902"/>
    <x v="2"/>
    <s v="GB"/>
    <s v="GBP"/>
    <n v="1425108736"/>
    <x v="1814"/>
    <b v="0"/>
    <n v="140"/>
    <b v="0"/>
    <s v="photography/photobooks"/>
    <n v="98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6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6000"/>
    <n v="509"/>
    <x v="2"/>
    <s v="CH"/>
    <s v="CHF"/>
    <n v="1469473200"/>
    <x v="1816"/>
    <b v="0"/>
    <n v="6"/>
    <b v="0"/>
    <s v="photography/photobooks"/>
    <n v="8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6000"/>
    <n v="9419"/>
    <x v="2"/>
    <s v="US"/>
    <s v="USD"/>
    <n v="1485759540"/>
    <x v="1817"/>
    <b v="0"/>
    <n v="100"/>
    <b v="0"/>
    <s v="photography/photobooks"/>
    <n v="157"/>
    <n v="94.19"/>
    <x v="8"/>
    <s v="photobooks"/>
    <x v="1817"/>
    <x v="1816"/>
    <x v="2"/>
  </r>
  <r>
    <n v="1818"/>
    <s v="Give Me Your Goofy-ist"/>
    <s v="We are all different, this is a way to honor and celebrate the authenticity in being different."/>
    <n v="6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6000"/>
    <n v="25"/>
    <x v="2"/>
    <s v="US"/>
    <s v="USD"/>
    <n v="1406743396"/>
    <x v="1819"/>
    <b v="0"/>
    <n v="4"/>
    <b v="0"/>
    <s v="photography/photobooks"/>
    <n v="0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6000"/>
    <n v="1707"/>
    <x v="2"/>
    <s v="US"/>
    <s v="USD"/>
    <n v="1427850090"/>
    <x v="1820"/>
    <b v="0"/>
    <n v="8"/>
    <b v="0"/>
    <s v="photography/photobooks"/>
    <n v="28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6000"/>
    <n v="3372.25"/>
    <x v="0"/>
    <s v="US"/>
    <s v="USD"/>
    <n v="1330760367"/>
    <x v="1821"/>
    <b v="0"/>
    <n v="57"/>
    <b v="1"/>
    <s v="music/rock"/>
    <n v="56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6000"/>
    <n v="300"/>
    <x v="0"/>
    <s v="CA"/>
    <s v="CAD"/>
    <n v="1391194860"/>
    <x v="1822"/>
    <b v="0"/>
    <n v="11"/>
    <b v="1"/>
    <s v="music/rock"/>
    <n v="5"/>
    <n v="27.27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6000"/>
    <n v="811"/>
    <x v="0"/>
    <s v="US"/>
    <s v="USD"/>
    <n v="1351095976"/>
    <x v="1823"/>
    <b v="0"/>
    <n v="33"/>
    <b v="1"/>
    <s v="music/rock"/>
    <n v="14"/>
    <n v="24.58"/>
    <x v="4"/>
    <s v="rock"/>
    <x v="1823"/>
    <x v="1822"/>
    <x v="5"/>
  </r>
  <r>
    <n v="1824"/>
    <s v="Tin Man's Broken Wisdom Fund"/>
    <s v="cd fund raiser"/>
    <n v="6000"/>
    <n v="3002"/>
    <x v="0"/>
    <s v="US"/>
    <s v="USD"/>
    <n v="1389146880"/>
    <x v="1824"/>
    <b v="0"/>
    <n v="40"/>
    <b v="1"/>
    <s v="music/rock"/>
    <n v="50"/>
    <n v="75.05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6000"/>
    <n v="2101"/>
    <x v="0"/>
    <s v="US"/>
    <s v="USD"/>
    <n v="1373572903"/>
    <x v="1825"/>
    <b v="0"/>
    <n v="50"/>
    <b v="1"/>
    <s v="music/rock"/>
    <n v="35"/>
    <n v="42.02"/>
    <x v="4"/>
    <s v="rock"/>
    <x v="1825"/>
    <x v="1824"/>
    <x v="4"/>
  </r>
  <r>
    <n v="1826"/>
    <s v="BEAR GHOST! Professional Recording! Yay!"/>
    <s v="Hear your favorite Bear Ghost in eargasmic quality!"/>
    <n v="6000"/>
    <n v="2020"/>
    <x v="0"/>
    <s v="US"/>
    <s v="USD"/>
    <n v="1392675017"/>
    <x v="1826"/>
    <b v="0"/>
    <n v="38"/>
    <b v="1"/>
    <s v="music/rock"/>
    <n v="34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6000"/>
    <n v="8053"/>
    <x v="0"/>
    <s v="US"/>
    <s v="USD"/>
    <n v="1299138561"/>
    <x v="1827"/>
    <b v="0"/>
    <n v="96"/>
    <b v="1"/>
    <s v="music/rock"/>
    <n v="134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6000"/>
    <n v="20032"/>
    <x v="0"/>
    <s v="US"/>
    <s v="USD"/>
    <n v="1399672800"/>
    <x v="1828"/>
    <b v="0"/>
    <n v="48"/>
    <b v="1"/>
    <s v="music/rock"/>
    <n v="334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6000"/>
    <n v="2500.25"/>
    <x v="0"/>
    <s v="US"/>
    <s v="USD"/>
    <n v="1295647200"/>
    <x v="1829"/>
    <b v="0"/>
    <n v="33"/>
    <b v="1"/>
    <s v="music/rock"/>
    <n v="42"/>
    <n v="75.77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6000"/>
    <n v="15230"/>
    <x v="0"/>
    <s v="US"/>
    <s v="USD"/>
    <n v="1393259107"/>
    <x v="1830"/>
    <b v="0"/>
    <n v="226"/>
    <b v="1"/>
    <s v="music/rock"/>
    <n v="254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6000"/>
    <n v="1030"/>
    <x v="0"/>
    <s v="US"/>
    <s v="USD"/>
    <n v="1336866863"/>
    <x v="1831"/>
    <b v="0"/>
    <n v="14"/>
    <b v="1"/>
    <s v="music/rock"/>
    <n v="17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6000"/>
    <n v="500"/>
    <x v="0"/>
    <s v="US"/>
    <s v="USD"/>
    <n v="1299243427"/>
    <x v="1832"/>
    <b v="0"/>
    <n v="20"/>
    <b v="1"/>
    <s v="music/rock"/>
    <n v="8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6000"/>
    <n v="1050"/>
    <x v="0"/>
    <s v="US"/>
    <s v="USD"/>
    <n v="1362211140"/>
    <x v="1833"/>
    <b v="0"/>
    <n v="25"/>
    <b v="1"/>
    <s v="music/rock"/>
    <n v="18"/>
    <n v="42"/>
    <x v="4"/>
    <s v="rock"/>
    <x v="1833"/>
    <x v="1832"/>
    <x v="4"/>
  </r>
  <r>
    <n v="1834"/>
    <s v="TDJ - All Part of the Plan EP/Tour"/>
    <s v="Help us fund our first tour and promote our new EP!"/>
    <n v="6000"/>
    <n v="11805"/>
    <x v="0"/>
    <s v="US"/>
    <s v="USD"/>
    <n v="1422140895"/>
    <x v="1834"/>
    <b v="0"/>
    <n v="90"/>
    <b v="1"/>
    <s v="music/rock"/>
    <n v="197"/>
    <n v="131.16999999999999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n v="6000"/>
    <n v="520"/>
    <x v="0"/>
    <s v="GB"/>
    <s v="GBP"/>
    <n v="1459439471"/>
    <x v="1835"/>
    <b v="0"/>
    <n v="11"/>
    <b v="1"/>
    <s v="music/rock"/>
    <n v="9"/>
    <n v="47.27"/>
    <x v="4"/>
    <s v="rock"/>
    <x v="1835"/>
    <x v="1834"/>
    <x v="2"/>
  </r>
  <r>
    <n v="1836"/>
    <s v="KICKSTART OUR &lt;+3"/>
    <s v="Help fund our 2013 Sound &amp; Lighting Touring rig!"/>
    <n v="6000"/>
    <n v="10017"/>
    <x v="0"/>
    <s v="US"/>
    <s v="USD"/>
    <n v="1361129129"/>
    <x v="1836"/>
    <b v="0"/>
    <n v="55"/>
    <b v="1"/>
    <s v="music/rock"/>
    <n v="167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0"/>
    <n v="1841"/>
    <x v="0"/>
    <s v="US"/>
    <s v="USD"/>
    <n v="1332029335"/>
    <x v="1837"/>
    <b v="0"/>
    <n v="30"/>
    <b v="1"/>
    <s v="music/rock"/>
    <n v="31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6000"/>
    <n v="1001.49"/>
    <x v="0"/>
    <s v="US"/>
    <s v="USD"/>
    <n v="1317438000"/>
    <x v="1838"/>
    <b v="0"/>
    <n v="28"/>
    <b v="1"/>
    <s v="music/rock"/>
    <n v="17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6000"/>
    <n v="2053"/>
    <x v="0"/>
    <s v="US"/>
    <s v="USD"/>
    <n v="1475342382"/>
    <x v="1839"/>
    <b v="0"/>
    <n v="45"/>
    <b v="1"/>
    <s v="music/rock"/>
    <n v="34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6000"/>
    <n v="980"/>
    <x v="0"/>
    <s v="US"/>
    <s v="USD"/>
    <n v="1367902740"/>
    <x v="1840"/>
    <b v="0"/>
    <n v="13"/>
    <b v="1"/>
    <s v="music/rock"/>
    <n v="16"/>
    <n v="75.38"/>
    <x v="4"/>
    <s v="rock"/>
    <x v="1840"/>
    <x v="1839"/>
    <x v="4"/>
  </r>
  <r>
    <n v="1841"/>
    <s v="Hydra Effect Debut EP"/>
    <s v="Hard Rock with a Positive Message. Help us fund, release and promote our debut EP!"/>
    <n v="6000"/>
    <n v="2035"/>
    <x v="0"/>
    <s v="US"/>
    <s v="USD"/>
    <n v="1400561940"/>
    <x v="1841"/>
    <b v="0"/>
    <n v="40"/>
    <b v="1"/>
    <s v="music/rock"/>
    <n v="34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6000"/>
    <n v="2505"/>
    <x v="0"/>
    <s v="US"/>
    <s v="USD"/>
    <n v="1425275940"/>
    <x v="1842"/>
    <b v="0"/>
    <n v="21"/>
    <b v="1"/>
    <s v="music/rock"/>
    <n v="42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6000"/>
    <n v="12400.61"/>
    <x v="0"/>
    <s v="US"/>
    <s v="USD"/>
    <n v="1298245954"/>
    <x v="1843"/>
    <b v="0"/>
    <n v="134"/>
    <b v="1"/>
    <s v="music/rock"/>
    <n v="207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6000"/>
    <n v="1521"/>
    <x v="0"/>
    <s v="US"/>
    <s v="USD"/>
    <n v="1307761200"/>
    <x v="1844"/>
    <b v="0"/>
    <n v="20"/>
    <b v="1"/>
    <s v="music/rock"/>
    <n v="25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6000"/>
    <n v="1000"/>
    <x v="0"/>
    <s v="US"/>
    <s v="USD"/>
    <n v="1466139300"/>
    <x v="1845"/>
    <b v="0"/>
    <n v="19"/>
    <b v="1"/>
    <s v="music/rock"/>
    <n v="17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6000"/>
    <n v="20689"/>
    <x v="0"/>
    <s v="US"/>
    <s v="USD"/>
    <n v="1355585777"/>
    <x v="1846"/>
    <b v="0"/>
    <n v="209"/>
    <b v="1"/>
    <s v="music/rock"/>
    <n v="345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6000"/>
    <n v="3022"/>
    <x v="0"/>
    <s v="US"/>
    <s v="USD"/>
    <n v="1429594832"/>
    <x v="1847"/>
    <b v="0"/>
    <n v="38"/>
    <b v="1"/>
    <s v="music/rock"/>
    <n v="50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6000"/>
    <n v="3221"/>
    <x v="0"/>
    <s v="US"/>
    <s v="USD"/>
    <n v="1312095540"/>
    <x v="1848"/>
    <b v="0"/>
    <n v="24"/>
    <b v="1"/>
    <s v="music/rock"/>
    <n v="54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n v="6000"/>
    <n v="301"/>
    <x v="0"/>
    <s v="US"/>
    <s v="USD"/>
    <n v="1350505059"/>
    <x v="1849"/>
    <b v="0"/>
    <n v="8"/>
    <b v="1"/>
    <s v="music/rock"/>
    <n v="5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6000"/>
    <n v="9137"/>
    <x v="0"/>
    <s v="US"/>
    <s v="USD"/>
    <n v="1405033300"/>
    <x v="1850"/>
    <b v="0"/>
    <n v="179"/>
    <b v="1"/>
    <s v="music/rock"/>
    <n v="152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6000"/>
    <n v="1301"/>
    <x v="0"/>
    <s v="US"/>
    <s v="USD"/>
    <n v="1406509200"/>
    <x v="1851"/>
    <b v="0"/>
    <n v="26"/>
    <b v="1"/>
    <s v="music/rock"/>
    <n v="22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6000"/>
    <n v="17545"/>
    <x v="0"/>
    <s v="US"/>
    <s v="USD"/>
    <n v="1429920000"/>
    <x v="1852"/>
    <b v="0"/>
    <n v="131"/>
    <b v="1"/>
    <s v="music/rock"/>
    <n v="292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6000"/>
    <n v="815"/>
    <x v="0"/>
    <s v="US"/>
    <s v="USD"/>
    <n v="1352860017"/>
    <x v="1853"/>
    <b v="0"/>
    <n v="14"/>
    <b v="1"/>
    <s v="music/rock"/>
    <n v="14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6000"/>
    <n v="15318.55"/>
    <x v="0"/>
    <s v="US"/>
    <s v="USD"/>
    <n v="1369355437"/>
    <x v="1854"/>
    <b v="0"/>
    <n v="174"/>
    <b v="1"/>
    <s v="music/rock"/>
    <n v="255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6000"/>
    <n v="13480.16"/>
    <x v="0"/>
    <s v="CA"/>
    <s v="CAD"/>
    <n v="1389012940"/>
    <x v="1855"/>
    <b v="0"/>
    <n v="191"/>
    <b v="1"/>
    <s v="music/rock"/>
    <n v="225"/>
    <n v="70.58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n v="6000"/>
    <n v="2025"/>
    <x v="0"/>
    <s v="US"/>
    <s v="USD"/>
    <n v="1405715472"/>
    <x v="1856"/>
    <b v="0"/>
    <n v="38"/>
    <b v="1"/>
    <s v="music/rock"/>
    <n v="34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6000"/>
    <n v="3000"/>
    <x v="0"/>
    <s v="US"/>
    <s v="USD"/>
    <n v="1410546413"/>
    <x v="1857"/>
    <b v="0"/>
    <n v="22"/>
    <b v="1"/>
    <s v="music/rock"/>
    <n v="50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6000"/>
    <n v="6041.55"/>
    <x v="0"/>
    <s v="US"/>
    <s v="USD"/>
    <n v="1324014521"/>
    <x v="1858"/>
    <b v="0"/>
    <n v="149"/>
    <b v="1"/>
    <s v="music/rock"/>
    <n v="101"/>
    <n v="40.549999999999997"/>
    <x v="4"/>
    <s v="rock"/>
    <x v="1858"/>
    <x v="1857"/>
    <x v="6"/>
  </r>
  <r>
    <n v="1859"/>
    <s v="Queen Kwong Tour to London and Paris"/>
    <s v="Queen Kwong is going ON TOUR to London and Paris!"/>
    <n v="6000"/>
    <n v="3955"/>
    <x v="0"/>
    <s v="US"/>
    <s v="USD"/>
    <n v="1316716129"/>
    <x v="1859"/>
    <b v="0"/>
    <n v="56"/>
    <b v="1"/>
    <s v="music/rock"/>
    <n v="66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6000"/>
    <n v="1001"/>
    <x v="0"/>
    <s v="US"/>
    <s v="USD"/>
    <n v="1391706084"/>
    <x v="1860"/>
    <b v="0"/>
    <n v="19"/>
    <b v="1"/>
    <s v="music/rock"/>
    <n v="17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6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6000"/>
    <n v="1455"/>
    <x v="2"/>
    <s v="US"/>
    <s v="USD"/>
    <n v="1488958200"/>
    <x v="1862"/>
    <b v="0"/>
    <n v="16"/>
    <b v="0"/>
    <s v="games/mobile games"/>
    <n v="24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60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000"/>
    <n v="2788"/>
    <x v="2"/>
    <s v="US"/>
    <s v="USD"/>
    <n v="1399223500"/>
    <x v="1864"/>
    <b v="0"/>
    <n v="48"/>
    <b v="0"/>
    <s v="games/mobile games"/>
    <n v="46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6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6000"/>
    <n v="125"/>
    <x v="2"/>
    <s v="US"/>
    <s v="USD"/>
    <n v="1488340800"/>
    <x v="1866"/>
    <b v="0"/>
    <n v="2"/>
    <b v="0"/>
    <s v="games/mobile games"/>
    <n v="2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6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6000"/>
    <n v="1217"/>
    <x v="2"/>
    <s v="US"/>
    <s v="USD"/>
    <n v="1450166340"/>
    <x v="1868"/>
    <b v="0"/>
    <n v="17"/>
    <b v="0"/>
    <s v="games/mobile games"/>
    <n v="20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6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6000"/>
    <n v="361"/>
    <x v="2"/>
    <s v="US"/>
    <s v="USD"/>
    <n v="1454213820"/>
    <x v="1870"/>
    <b v="0"/>
    <n v="11"/>
    <b v="0"/>
    <s v="games/mobile games"/>
    <n v="6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000"/>
    <n v="4666"/>
    <x v="2"/>
    <s v="US"/>
    <s v="USD"/>
    <n v="1416512901"/>
    <x v="1871"/>
    <b v="0"/>
    <n v="95"/>
    <b v="0"/>
    <s v="games/mobile games"/>
    <n v="78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6000"/>
    <n v="212"/>
    <x v="2"/>
    <s v="US"/>
    <s v="USD"/>
    <n v="1435633602"/>
    <x v="1872"/>
    <b v="0"/>
    <n v="13"/>
    <b v="0"/>
    <s v="games/mobile games"/>
    <n v="4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6000"/>
    <n v="36"/>
    <x v="2"/>
    <s v="CA"/>
    <s v="CAD"/>
    <n v="1436373900"/>
    <x v="1873"/>
    <b v="0"/>
    <n v="2"/>
    <b v="0"/>
    <s v="games/mobile games"/>
    <n v="1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6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6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600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0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5999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875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n v="5862"/>
    <n v="1004"/>
    <x v="2"/>
    <s v="GB"/>
    <s v="GBP"/>
    <n v="1459341380"/>
    <x v="1880"/>
    <b v="0"/>
    <n v="24"/>
    <b v="0"/>
    <s v="games/mobile games"/>
    <n v="17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5845"/>
    <n v="3453.69"/>
    <x v="0"/>
    <s v="US"/>
    <s v="USD"/>
    <n v="1425955189"/>
    <x v="1881"/>
    <b v="0"/>
    <n v="70"/>
    <b v="1"/>
    <s v="music/indie rock"/>
    <n v="59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5800"/>
    <n v="3380"/>
    <x v="0"/>
    <s v="US"/>
    <s v="USD"/>
    <n v="1341964080"/>
    <x v="1882"/>
    <b v="0"/>
    <n v="81"/>
    <b v="1"/>
    <s v="music/indie rock"/>
    <n v="58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5800"/>
    <n v="1047"/>
    <x v="0"/>
    <s v="US"/>
    <s v="USD"/>
    <n v="1333921508"/>
    <x v="1883"/>
    <b v="0"/>
    <n v="32"/>
    <b v="1"/>
    <s v="music/indie rock"/>
    <n v="18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5800"/>
    <n v="1351"/>
    <x v="0"/>
    <s v="US"/>
    <s v="USD"/>
    <n v="1354017600"/>
    <x v="1884"/>
    <b v="0"/>
    <n v="26"/>
    <b v="1"/>
    <s v="music/indie rock"/>
    <n v="23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5600"/>
    <n v="5322"/>
    <x v="0"/>
    <s v="US"/>
    <s v="USD"/>
    <n v="1344636000"/>
    <x v="1885"/>
    <b v="0"/>
    <n v="105"/>
    <b v="1"/>
    <s v="music/indie rock"/>
    <n v="95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5555.55"/>
    <n v="1225"/>
    <x v="0"/>
    <s v="US"/>
    <s v="USD"/>
    <n v="1415832338"/>
    <x v="1886"/>
    <b v="0"/>
    <n v="29"/>
    <b v="1"/>
    <s v="music/indie rock"/>
    <n v="22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5500"/>
    <n v="3335"/>
    <x v="0"/>
    <s v="ES"/>
    <s v="EUR"/>
    <n v="1449178200"/>
    <x v="1887"/>
    <b v="0"/>
    <n v="8"/>
    <b v="1"/>
    <s v="music/indie rock"/>
    <n v="6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5500"/>
    <n v="4152"/>
    <x v="0"/>
    <s v="US"/>
    <s v="USD"/>
    <n v="1275368340"/>
    <x v="1888"/>
    <b v="0"/>
    <n v="89"/>
    <b v="1"/>
    <s v="music/indie rock"/>
    <n v="75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5500"/>
    <n v="2132"/>
    <x v="0"/>
    <s v="US"/>
    <s v="USD"/>
    <n v="1363024946"/>
    <x v="1889"/>
    <b v="0"/>
    <n v="44"/>
    <b v="1"/>
    <s v="music/indie rock"/>
    <n v="39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5500"/>
    <n v="17350.13"/>
    <x v="0"/>
    <s v="US"/>
    <s v="USD"/>
    <n v="1355597528"/>
    <x v="1890"/>
    <b v="0"/>
    <n v="246"/>
    <b v="1"/>
    <s v="music/indie rock"/>
    <n v="315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5500"/>
    <n v="10555"/>
    <x v="0"/>
    <s v="US"/>
    <s v="USD"/>
    <n v="1279778400"/>
    <x v="1891"/>
    <b v="0"/>
    <n v="120"/>
    <b v="1"/>
    <s v="music/indie rock"/>
    <n v="192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500"/>
    <n v="683"/>
    <x v="0"/>
    <s v="US"/>
    <s v="USD"/>
    <n v="1307459881"/>
    <x v="1892"/>
    <b v="0"/>
    <n v="26"/>
    <b v="1"/>
    <s v="music/indie rock"/>
    <n v="12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5500"/>
    <n v="2600"/>
    <x v="0"/>
    <s v="US"/>
    <s v="USD"/>
    <n v="1302926340"/>
    <x v="1893"/>
    <b v="0"/>
    <n v="45"/>
    <b v="1"/>
    <s v="music/indie rock"/>
    <n v="47"/>
    <n v="57.78"/>
    <x v="4"/>
    <s v="indie rock"/>
    <x v="1893"/>
    <x v="1892"/>
    <x v="6"/>
  </r>
  <r>
    <n v="1894"/>
    <s v="Help me release my first 3 song EP!!"/>
    <s v="Im trying to raise $1000 for a 3 song EP in a studio!"/>
    <n v="5500"/>
    <n v="1145"/>
    <x v="0"/>
    <s v="US"/>
    <s v="USD"/>
    <n v="1329082983"/>
    <x v="1894"/>
    <b v="0"/>
    <n v="20"/>
    <b v="1"/>
    <s v="music/indie rock"/>
    <n v="21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5500"/>
    <n v="9228"/>
    <x v="0"/>
    <s v="US"/>
    <s v="USD"/>
    <n v="1445363722"/>
    <x v="1895"/>
    <b v="0"/>
    <n v="47"/>
    <b v="1"/>
    <s v="music/indie rock"/>
    <n v="168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5500"/>
    <n v="559"/>
    <x v="0"/>
    <s v="US"/>
    <s v="USD"/>
    <n v="1334250165"/>
    <x v="1896"/>
    <b v="0"/>
    <n v="13"/>
    <b v="1"/>
    <s v="music/indie rock"/>
    <n v="10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5500"/>
    <n v="6506"/>
    <x v="0"/>
    <s v="US"/>
    <s v="USD"/>
    <n v="1393966800"/>
    <x v="1897"/>
    <b v="0"/>
    <n v="183"/>
    <b v="1"/>
    <s v="music/indie rock"/>
    <n v="118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5500"/>
    <n v="1445"/>
    <x v="0"/>
    <s v="US"/>
    <s v="USD"/>
    <n v="1454349600"/>
    <x v="1898"/>
    <b v="0"/>
    <n v="21"/>
    <b v="1"/>
    <s v="music/indie rock"/>
    <n v="26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5500"/>
    <n v="1200"/>
    <x v="0"/>
    <s v="US"/>
    <s v="USD"/>
    <n v="1427319366"/>
    <x v="1899"/>
    <b v="0"/>
    <n v="42"/>
    <b v="1"/>
    <s v="music/indie rock"/>
    <n v="22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5500"/>
    <n v="2734.11"/>
    <x v="0"/>
    <s v="US"/>
    <s v="USD"/>
    <n v="1349517540"/>
    <x v="1900"/>
    <b v="0"/>
    <n v="54"/>
    <b v="1"/>
    <s v="music/indie rock"/>
    <n v="50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5500"/>
    <n v="2670"/>
    <x v="2"/>
    <s v="GB"/>
    <s v="GBP"/>
    <n v="1432299600"/>
    <x v="1901"/>
    <b v="0"/>
    <n v="25"/>
    <b v="0"/>
    <s v="technology/gadgets"/>
    <n v="49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5500"/>
    <n v="12"/>
    <x v="2"/>
    <s v="NL"/>
    <s v="EUR"/>
    <n v="1425495447"/>
    <x v="1902"/>
    <b v="0"/>
    <n v="3"/>
    <b v="0"/>
    <s v="technology/gadgets"/>
    <n v="0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5500"/>
    <n v="1398"/>
    <x v="2"/>
    <s v="US"/>
    <s v="USD"/>
    <n v="1485541791"/>
    <x v="1903"/>
    <b v="0"/>
    <n v="41"/>
    <b v="0"/>
    <s v="technology/gadgets"/>
    <n v="25"/>
    <n v="34.1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500"/>
    <n v="50"/>
    <x v="2"/>
    <s v="US"/>
    <s v="USD"/>
    <n v="1451752021"/>
    <x v="1904"/>
    <b v="0"/>
    <n v="2"/>
    <b v="0"/>
    <s v="technology/gadgets"/>
    <n v="1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5500"/>
    <n v="42"/>
    <x v="2"/>
    <s v="US"/>
    <s v="USD"/>
    <n v="1410127994"/>
    <x v="1905"/>
    <b v="0"/>
    <n v="4"/>
    <b v="0"/>
    <s v="technology/gadgets"/>
    <n v="1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500"/>
    <n v="21380"/>
    <x v="2"/>
    <s v="US"/>
    <s v="USD"/>
    <n v="1466697983"/>
    <x v="1906"/>
    <b v="0"/>
    <n v="99"/>
    <b v="0"/>
    <s v="technology/gadgets"/>
    <n v="389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5500"/>
    <n v="85"/>
    <x v="2"/>
    <s v="US"/>
    <s v="USD"/>
    <n v="1400853925"/>
    <x v="1907"/>
    <b v="0"/>
    <n v="4"/>
    <b v="0"/>
    <s v="technology/gadgets"/>
    <n v="2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5500"/>
    <n v="433"/>
    <x v="2"/>
    <s v="US"/>
    <s v="USD"/>
    <n v="1483048900"/>
    <x v="1908"/>
    <b v="0"/>
    <n v="4"/>
    <b v="0"/>
    <s v="technology/gadgets"/>
    <n v="8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5500"/>
    <n v="4939"/>
    <x v="2"/>
    <s v="US"/>
    <s v="USD"/>
    <n v="1414059479"/>
    <x v="1909"/>
    <b v="0"/>
    <n v="38"/>
    <b v="0"/>
    <s v="technology/gadgets"/>
    <n v="90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5500"/>
    <n v="33486"/>
    <x v="2"/>
    <s v="NL"/>
    <s v="EUR"/>
    <n v="1446331500"/>
    <x v="1910"/>
    <b v="0"/>
    <n v="285"/>
    <b v="0"/>
    <s v="technology/gadgets"/>
    <n v="60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5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500"/>
    <n v="2965"/>
    <x v="2"/>
    <s v="US"/>
    <s v="USD"/>
    <n v="1433395560"/>
    <x v="1912"/>
    <b v="0"/>
    <n v="42"/>
    <b v="0"/>
    <s v="technology/gadgets"/>
    <n v="54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5500"/>
    <n v="637"/>
    <x v="2"/>
    <s v="GB"/>
    <s v="GBP"/>
    <n v="1412770578"/>
    <x v="1913"/>
    <b v="0"/>
    <n v="26"/>
    <b v="0"/>
    <s v="technology/gadgets"/>
    <n v="12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5500"/>
    <n v="60"/>
    <x v="2"/>
    <s v="US"/>
    <s v="USD"/>
    <n v="1414814340"/>
    <x v="1914"/>
    <b v="0"/>
    <n v="2"/>
    <b v="0"/>
    <s v="technology/gadgets"/>
    <n v="1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500"/>
    <n v="8"/>
    <x v="2"/>
    <s v="US"/>
    <s v="USD"/>
    <n v="1409620222"/>
    <x v="1915"/>
    <b v="0"/>
    <n v="4"/>
    <b v="0"/>
    <s v="technology/gadgets"/>
    <n v="0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5500"/>
    <n v="102"/>
    <x v="2"/>
    <s v="US"/>
    <s v="USD"/>
    <n v="1478542375"/>
    <x v="1916"/>
    <b v="0"/>
    <n v="6"/>
    <b v="0"/>
    <s v="technology/gadgets"/>
    <n v="2"/>
    <n v="17"/>
    <x v="2"/>
    <s v="gadgets"/>
    <x v="1916"/>
    <x v="1915"/>
    <x v="2"/>
  </r>
  <r>
    <n v="1917"/>
    <s v="Chronovisor:The MOST innovative watch for night time reading"/>
    <s v="Let's build a legendary brand altogether"/>
    <n v="5500"/>
    <n v="205025"/>
    <x v="2"/>
    <s v="HK"/>
    <s v="HKD"/>
    <n v="1486708133"/>
    <x v="1917"/>
    <b v="0"/>
    <n v="70"/>
    <b v="0"/>
    <s v="technology/gadgets"/>
    <n v="3728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5500"/>
    <n v="260"/>
    <x v="2"/>
    <s v="US"/>
    <s v="USD"/>
    <n v="1407869851"/>
    <x v="1918"/>
    <b v="0"/>
    <n v="9"/>
    <b v="0"/>
    <s v="technology/gadgets"/>
    <n v="5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500"/>
    <n v="237"/>
    <x v="2"/>
    <s v="US"/>
    <s v="USD"/>
    <n v="1432069249"/>
    <x v="1919"/>
    <b v="0"/>
    <n v="8"/>
    <b v="0"/>
    <s v="technology/gadgets"/>
    <n v="4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5500"/>
    <n v="4303"/>
    <x v="2"/>
    <s v="GB"/>
    <s v="GBP"/>
    <n v="1445468400"/>
    <x v="1920"/>
    <b v="0"/>
    <n v="105"/>
    <b v="0"/>
    <s v="technology/gadgets"/>
    <n v="78"/>
    <n v="40.98"/>
    <x v="2"/>
    <s v="gadgets"/>
    <x v="1920"/>
    <x v="1919"/>
    <x v="0"/>
  </r>
  <r>
    <n v="1921"/>
    <s v="The Fine Spirits are making an album!"/>
    <s v="The Fine Spirits are making an album, but we need your help!"/>
    <n v="5500"/>
    <n v="2052"/>
    <x v="0"/>
    <s v="US"/>
    <s v="USD"/>
    <n v="1342243143"/>
    <x v="1921"/>
    <b v="0"/>
    <n v="38"/>
    <b v="1"/>
    <s v="music/indie rock"/>
    <n v="37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5494"/>
    <n v="2311"/>
    <x v="0"/>
    <s v="US"/>
    <s v="USD"/>
    <n v="1386828507"/>
    <x v="1922"/>
    <b v="0"/>
    <n v="64"/>
    <b v="1"/>
    <s v="music/indie rock"/>
    <n v="42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5400"/>
    <n v="301"/>
    <x v="0"/>
    <s v="US"/>
    <s v="USD"/>
    <n v="1317099540"/>
    <x v="1923"/>
    <b v="0"/>
    <n v="13"/>
    <b v="1"/>
    <s v="music/indie rock"/>
    <n v="6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5400"/>
    <n v="3432"/>
    <x v="0"/>
    <s v="US"/>
    <s v="USD"/>
    <n v="1389814380"/>
    <x v="1924"/>
    <b v="0"/>
    <n v="33"/>
    <b v="1"/>
    <s v="music/indie rock"/>
    <n v="64"/>
    <n v="104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n v="5250"/>
    <n v="1655"/>
    <x v="0"/>
    <s v="US"/>
    <s v="USD"/>
    <n v="1381449600"/>
    <x v="1925"/>
    <b v="0"/>
    <n v="52"/>
    <b v="1"/>
    <s v="music/indie rock"/>
    <n v="32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5250"/>
    <n v="2930.69"/>
    <x v="0"/>
    <s v="US"/>
    <s v="USD"/>
    <n v="1288657560"/>
    <x v="1926"/>
    <b v="0"/>
    <n v="107"/>
    <b v="1"/>
    <s v="music/indie rock"/>
    <n v="56"/>
    <n v="27.39"/>
    <x v="4"/>
    <s v="indie rock"/>
    <x v="1926"/>
    <x v="1925"/>
    <x v="7"/>
  </r>
  <r>
    <n v="1927"/>
    <s v="GBS Detroit Presents Hampshire"/>
    <s v="Hampshire is headed to GBS Detroit."/>
    <n v="5200"/>
    <n v="620"/>
    <x v="0"/>
    <s v="US"/>
    <s v="USD"/>
    <n v="1331182740"/>
    <x v="1927"/>
    <b v="0"/>
    <n v="11"/>
    <b v="1"/>
    <s v="music/indie rock"/>
    <n v="12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5105"/>
    <n v="2630"/>
    <x v="0"/>
    <s v="US"/>
    <s v="USD"/>
    <n v="1367940794"/>
    <x v="1928"/>
    <b v="0"/>
    <n v="34"/>
    <b v="1"/>
    <s v="music/indie rock"/>
    <n v="52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5050"/>
    <n v="3210"/>
    <x v="0"/>
    <s v="US"/>
    <s v="USD"/>
    <n v="1309825866"/>
    <x v="1929"/>
    <b v="0"/>
    <n v="75"/>
    <b v="1"/>
    <s v="music/indie rock"/>
    <n v="64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5000"/>
    <n v="1270"/>
    <x v="0"/>
    <s v="US"/>
    <s v="USD"/>
    <n v="1373203482"/>
    <x v="1930"/>
    <b v="0"/>
    <n v="26"/>
    <b v="1"/>
    <s v="music/indie rock"/>
    <n v="25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5000"/>
    <n v="2412.02"/>
    <x v="0"/>
    <s v="US"/>
    <s v="USD"/>
    <n v="1337657400"/>
    <x v="1931"/>
    <b v="0"/>
    <n v="50"/>
    <b v="1"/>
    <s v="music/indie rock"/>
    <n v="48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000"/>
    <n v="5617"/>
    <x v="0"/>
    <s v="US"/>
    <s v="USD"/>
    <n v="1327433173"/>
    <x v="1932"/>
    <b v="0"/>
    <n v="80"/>
    <b v="1"/>
    <s v="music/indie rock"/>
    <n v="112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5000"/>
    <n v="10346"/>
    <x v="0"/>
    <s v="US"/>
    <s v="USD"/>
    <n v="1411787307"/>
    <x v="1933"/>
    <b v="0"/>
    <n v="110"/>
    <b v="1"/>
    <s v="music/indie rock"/>
    <n v="207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5000"/>
    <n v="2710"/>
    <x v="0"/>
    <s v="US"/>
    <s v="USD"/>
    <n v="1403326740"/>
    <x v="1935"/>
    <b v="0"/>
    <n v="50"/>
    <b v="1"/>
    <s v="music/indie rock"/>
    <n v="54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5000"/>
    <n v="8739.01"/>
    <x v="0"/>
    <s v="US"/>
    <s v="USD"/>
    <n v="1323151140"/>
    <x v="1936"/>
    <b v="0"/>
    <n v="145"/>
    <b v="1"/>
    <s v="music/indie rock"/>
    <n v="175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5000"/>
    <n v="1123.47"/>
    <x v="0"/>
    <s v="US"/>
    <s v="USD"/>
    <n v="1339732740"/>
    <x v="1937"/>
    <b v="0"/>
    <n v="29"/>
    <b v="1"/>
    <s v="music/indie rock"/>
    <n v="22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5000"/>
    <n v="17390"/>
    <x v="0"/>
    <s v="US"/>
    <s v="USD"/>
    <n v="1372741200"/>
    <x v="1938"/>
    <b v="0"/>
    <n v="114"/>
    <b v="1"/>
    <s v="music/indie rock"/>
    <n v="348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5000"/>
    <n v="11070"/>
    <x v="0"/>
    <s v="US"/>
    <s v="USD"/>
    <n v="1362955108"/>
    <x v="1939"/>
    <b v="0"/>
    <n v="96"/>
    <b v="1"/>
    <s v="music/indie rock"/>
    <n v="221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5000"/>
    <n v="1111"/>
    <x v="0"/>
    <s v="US"/>
    <s v="USD"/>
    <n v="1308110340"/>
    <x v="1940"/>
    <b v="0"/>
    <n v="31"/>
    <b v="1"/>
    <s v="music/indie rock"/>
    <n v="22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5000"/>
    <n v="315295.89"/>
    <x v="0"/>
    <s v="US"/>
    <s v="USD"/>
    <n v="1400137131"/>
    <x v="1941"/>
    <b v="1"/>
    <n v="4883"/>
    <b v="1"/>
    <s v="technology/hardware"/>
    <n v="630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5000"/>
    <n v="8306.42"/>
    <x v="0"/>
    <s v="US"/>
    <s v="USD"/>
    <n v="1309809140"/>
    <x v="1942"/>
    <b v="1"/>
    <n v="95"/>
    <b v="1"/>
    <s v="technology/hardware"/>
    <n v="166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5000"/>
    <n v="170525"/>
    <x v="0"/>
    <s v="US"/>
    <s v="USD"/>
    <n v="1470896916"/>
    <x v="1943"/>
    <b v="1"/>
    <n v="2478"/>
    <b v="1"/>
    <s v="technology/hardware"/>
    <n v="3411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5000"/>
    <n v="315222.2"/>
    <x v="0"/>
    <s v="US"/>
    <s v="USD"/>
    <n v="1398952890"/>
    <x v="1944"/>
    <b v="1"/>
    <n v="1789"/>
    <b v="1"/>
    <s v="technology/hardware"/>
    <n v="6304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5000"/>
    <n v="348018"/>
    <x v="0"/>
    <s v="ES"/>
    <s v="EUR"/>
    <n v="1436680958"/>
    <x v="1945"/>
    <b v="1"/>
    <n v="680"/>
    <b v="1"/>
    <s v="technology/hardware"/>
    <n v="6960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5000"/>
    <n v="11231"/>
    <x v="0"/>
    <s v="US"/>
    <s v="USD"/>
    <n v="1397961361"/>
    <x v="1946"/>
    <b v="1"/>
    <n v="70"/>
    <b v="1"/>
    <s v="technology/hardware"/>
    <n v="225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5000"/>
    <n v="805.07"/>
    <x v="0"/>
    <s v="US"/>
    <s v="USD"/>
    <n v="1258955940"/>
    <x v="1947"/>
    <b v="1"/>
    <n v="23"/>
    <b v="1"/>
    <s v="technology/hardware"/>
    <n v="16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n v="5000"/>
    <n v="800211"/>
    <x v="0"/>
    <s v="US"/>
    <s v="USD"/>
    <n v="1465232520"/>
    <x v="1948"/>
    <b v="1"/>
    <n v="4245"/>
    <b v="1"/>
    <s v="technology/hardware"/>
    <n v="16004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"/>
    <n v="53001.3"/>
    <x v="0"/>
    <s v="GB"/>
    <s v="GBP"/>
    <n v="1404986951"/>
    <x v="1949"/>
    <b v="1"/>
    <n v="943"/>
    <b v="1"/>
    <s v="technology/hardware"/>
    <n v="1060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5000"/>
    <n v="96248.960000000006"/>
    <x v="0"/>
    <s v="US"/>
    <s v="USD"/>
    <n v="1303446073"/>
    <x v="1950"/>
    <b v="1"/>
    <n v="1876"/>
    <b v="1"/>
    <s v="technology/hardware"/>
    <n v="1925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"/>
    <n v="106222"/>
    <x v="0"/>
    <s v="US"/>
    <s v="USD"/>
    <n v="1478516737"/>
    <x v="1951"/>
    <b v="1"/>
    <n v="834"/>
    <b v="1"/>
    <s v="technology/hardware"/>
    <n v="2124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5000"/>
    <n v="69465.33"/>
    <x v="0"/>
    <s v="CA"/>
    <s v="CAD"/>
    <n v="1381934015"/>
    <x v="1952"/>
    <b v="1"/>
    <n v="682"/>
    <b v="1"/>
    <s v="technology/hardware"/>
    <n v="1389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5000"/>
    <n v="33892"/>
    <x v="0"/>
    <s v="US"/>
    <s v="USD"/>
    <n v="1330657200"/>
    <x v="1953"/>
    <b v="1"/>
    <n v="147"/>
    <b v="1"/>
    <s v="technology/hardware"/>
    <n v="678"/>
    <n v="230.56"/>
    <x v="2"/>
    <s v="hardware"/>
    <x v="1953"/>
    <x v="1952"/>
    <x v="5"/>
  </r>
  <r>
    <n v="1954"/>
    <s v="Orison â€“ Rethink the Power of Energy"/>
    <s v="The First Home Battery System You Simply Plug in to Install"/>
    <n v="5000"/>
    <n v="349474"/>
    <x v="0"/>
    <s v="US"/>
    <s v="USD"/>
    <n v="1457758800"/>
    <x v="1954"/>
    <b v="1"/>
    <n v="415"/>
    <b v="1"/>
    <s v="technology/hardware"/>
    <n v="6989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5000"/>
    <n v="167410.01999999999"/>
    <x v="0"/>
    <s v="US"/>
    <s v="USD"/>
    <n v="1337799600"/>
    <x v="1955"/>
    <b v="1"/>
    <n v="290"/>
    <b v="1"/>
    <s v="technology/hardware"/>
    <n v="3348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5000"/>
    <n v="176420"/>
    <x v="0"/>
    <s v="US"/>
    <s v="USD"/>
    <n v="1429391405"/>
    <x v="1956"/>
    <b v="1"/>
    <n v="365"/>
    <b v="1"/>
    <s v="technology/hardware"/>
    <n v="3528"/>
    <n v="483.34"/>
    <x v="2"/>
    <s v="hardware"/>
    <x v="1956"/>
    <x v="1955"/>
    <x v="0"/>
  </r>
  <r>
    <n v="1957"/>
    <s v="freeSoC and freeSoC Mini"/>
    <s v="An open hardware platform for the best microcontroller in the world."/>
    <n v="5000"/>
    <n v="50251.41"/>
    <x v="0"/>
    <s v="US"/>
    <s v="USD"/>
    <n v="1351304513"/>
    <x v="1957"/>
    <b v="1"/>
    <n v="660"/>
    <b v="1"/>
    <s v="technology/hardware"/>
    <n v="1005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5000"/>
    <n v="100490.02"/>
    <x v="0"/>
    <s v="US"/>
    <s v="USD"/>
    <n v="1364078561"/>
    <x v="1958"/>
    <b v="1"/>
    <n v="1356"/>
    <b v="1"/>
    <s v="technology/hardware"/>
    <n v="2010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5000"/>
    <n v="15673.44"/>
    <x v="0"/>
    <s v="US"/>
    <s v="USD"/>
    <n v="1412121600"/>
    <x v="1959"/>
    <b v="1"/>
    <n v="424"/>
    <b v="1"/>
    <s v="technology/hardware"/>
    <n v="313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5000"/>
    <n v="82532"/>
    <x v="0"/>
    <s v="SE"/>
    <s v="SEK"/>
    <n v="1419151341"/>
    <x v="1960"/>
    <b v="1"/>
    <n v="33"/>
    <b v="1"/>
    <s v="technology/hardware"/>
    <n v="1651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5000"/>
    <n v="110538.12"/>
    <x v="0"/>
    <s v="US"/>
    <s v="USD"/>
    <n v="1349495940"/>
    <x v="1961"/>
    <b v="1"/>
    <n v="1633"/>
    <b v="1"/>
    <s v="technology/hardware"/>
    <n v="2211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5000"/>
    <n v="19292.5"/>
    <x v="0"/>
    <s v="US"/>
    <s v="USD"/>
    <n v="1400006636"/>
    <x v="1962"/>
    <b v="1"/>
    <n v="306"/>
    <b v="1"/>
    <s v="technology/hardware"/>
    <n v="386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5000"/>
    <n v="24108"/>
    <x v="0"/>
    <s v="GB"/>
    <s v="GBP"/>
    <n v="1410862734"/>
    <x v="1963"/>
    <b v="1"/>
    <n v="205"/>
    <b v="1"/>
    <s v="technology/hardware"/>
    <n v="482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5000"/>
    <n v="231543.12"/>
    <x v="0"/>
    <s v="IT"/>
    <s v="EUR"/>
    <n v="1461306772"/>
    <x v="1964"/>
    <b v="1"/>
    <n v="1281"/>
    <b v="1"/>
    <s v="technology/hardware"/>
    <n v="4631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5000"/>
    <n v="206743.09"/>
    <x v="0"/>
    <s v="US"/>
    <s v="USD"/>
    <n v="1408021098"/>
    <x v="1966"/>
    <b v="1"/>
    <n v="1513"/>
    <b v="1"/>
    <s v="technology/hardware"/>
    <n v="4135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5000"/>
    <n v="74026"/>
    <x v="0"/>
    <s v="US"/>
    <s v="USD"/>
    <n v="1398959729"/>
    <x v="1967"/>
    <b v="1"/>
    <n v="405"/>
    <b v="1"/>
    <s v="technology/hardware"/>
    <n v="1481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"/>
    <n v="142483"/>
    <x v="0"/>
    <s v="US"/>
    <s v="USD"/>
    <n v="1480777515"/>
    <x v="1968"/>
    <b v="1"/>
    <n v="510"/>
    <b v="1"/>
    <s v="technology/hardware"/>
    <n v="2850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5000"/>
    <n v="115816"/>
    <x v="0"/>
    <s v="GB"/>
    <s v="GBP"/>
    <n v="1470423668"/>
    <x v="1969"/>
    <b v="1"/>
    <n v="1887"/>
    <b v="1"/>
    <s v="technology/hardware"/>
    <n v="2316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5000"/>
    <n v="1052110.8700000001"/>
    <x v="0"/>
    <s v="US"/>
    <s v="USD"/>
    <n v="1384488000"/>
    <x v="1971"/>
    <b v="1"/>
    <n v="3863"/>
    <b v="1"/>
    <s v="technology/hardware"/>
    <n v="21042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5000"/>
    <n v="16862"/>
    <x v="0"/>
    <s v="US"/>
    <s v="USD"/>
    <n v="1353201444"/>
    <x v="1972"/>
    <b v="1"/>
    <n v="238"/>
    <b v="1"/>
    <s v="technology/hardware"/>
    <n v="337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5000"/>
    <n v="508525.01"/>
    <x v="0"/>
    <s v="US"/>
    <s v="USD"/>
    <n v="1470466800"/>
    <x v="1973"/>
    <b v="1"/>
    <n v="2051"/>
    <b v="1"/>
    <s v="technology/hardware"/>
    <n v="10171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5000"/>
    <n v="75099.199999999997"/>
    <x v="0"/>
    <s v="GB"/>
    <s v="GBP"/>
    <n v="1376899269"/>
    <x v="1974"/>
    <b v="1"/>
    <n v="402"/>
    <b v="1"/>
    <s v="technology/hardware"/>
    <n v="1502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n v="5000"/>
    <n v="33393.339999999997"/>
    <x v="0"/>
    <s v="US"/>
    <s v="USD"/>
    <n v="1362938851"/>
    <x v="1975"/>
    <b v="1"/>
    <n v="253"/>
    <b v="1"/>
    <s v="technology/hardware"/>
    <n v="668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n v="5000"/>
    <n v="13864"/>
    <x v="0"/>
    <s v="GB"/>
    <s v="GBP"/>
    <n v="1373751325"/>
    <x v="1976"/>
    <b v="1"/>
    <n v="473"/>
    <b v="1"/>
    <s v="technology/hardware"/>
    <n v="277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"/>
    <n v="201165"/>
    <x v="0"/>
    <s v="US"/>
    <s v="USD"/>
    <n v="1450511940"/>
    <x v="1977"/>
    <b v="1"/>
    <n v="821"/>
    <b v="1"/>
    <s v="technology/hardware"/>
    <n v="4023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"/>
    <n v="513422.57"/>
    <x v="0"/>
    <s v="US"/>
    <s v="USD"/>
    <n v="1339484400"/>
    <x v="1978"/>
    <b v="1"/>
    <n v="388"/>
    <b v="1"/>
    <s v="technology/hardware"/>
    <n v="10268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5000"/>
    <n v="229802.31"/>
    <x v="0"/>
    <s v="US"/>
    <s v="USD"/>
    <n v="1447909140"/>
    <x v="1979"/>
    <b v="1"/>
    <n v="813"/>
    <b v="1"/>
    <s v="technology/hardware"/>
    <n v="4596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"/>
    <n v="177412.01"/>
    <x v="0"/>
    <s v="DE"/>
    <s v="EUR"/>
    <n v="1459684862"/>
    <x v="1980"/>
    <b v="1"/>
    <n v="1945"/>
    <b v="1"/>
    <s v="technology/hardware"/>
    <n v="3548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5000"/>
    <n v="381"/>
    <x v="2"/>
    <s v="CA"/>
    <s v="CAD"/>
    <n v="1404926665"/>
    <x v="1981"/>
    <b v="0"/>
    <n v="12"/>
    <b v="0"/>
    <s v="photography/people"/>
    <n v="8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5000"/>
    <n v="0"/>
    <x v="2"/>
    <s v="HK"/>
    <s v="HKD"/>
    <n v="1480863887"/>
    <x v="1982"/>
    <b v="0"/>
    <n v="0"/>
    <b v="0"/>
    <s v="photography/people"/>
    <n v="0"/>
    <n v="0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5000"/>
    <n v="1419"/>
    <x v="2"/>
    <s v="US"/>
    <s v="USD"/>
    <n v="1472799600"/>
    <x v="1983"/>
    <b v="0"/>
    <n v="16"/>
    <b v="0"/>
    <s v="photography/people"/>
    <n v="28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5000"/>
    <n v="3172"/>
    <x v="2"/>
    <s v="US"/>
    <s v="USD"/>
    <n v="1417377481"/>
    <x v="1984"/>
    <b v="0"/>
    <n v="7"/>
    <b v="0"/>
    <s v="photography/people"/>
    <n v="63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5000"/>
    <n v="51"/>
    <x v="2"/>
    <s v="GB"/>
    <s v="GBP"/>
    <n v="1470178800"/>
    <x v="1985"/>
    <b v="0"/>
    <n v="4"/>
    <b v="0"/>
    <s v="photography/people"/>
    <n v="1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5000"/>
    <n v="1"/>
    <x v="2"/>
    <s v="GB"/>
    <s v="GBP"/>
    <n v="1457947483"/>
    <x v="1986"/>
    <b v="0"/>
    <n v="1"/>
    <b v="0"/>
    <s v="photography/people"/>
    <n v="0"/>
    <n v="1"/>
    <x v="8"/>
    <s v="people"/>
    <x v="1986"/>
    <x v="1985"/>
    <x v="2"/>
  </r>
  <r>
    <n v="1987"/>
    <s v="Ethiopia: Beheld"/>
    <s v="A collection of images that depicts the beauty and diversity within Ethiopia"/>
    <n v="5000"/>
    <n v="2336"/>
    <x v="2"/>
    <s v="GB"/>
    <s v="GBP"/>
    <n v="1425223276"/>
    <x v="1987"/>
    <b v="0"/>
    <n v="28"/>
    <b v="0"/>
    <s v="photography/people"/>
    <n v="47"/>
    <n v="83.43"/>
    <x v="8"/>
    <s v="people"/>
    <x v="1987"/>
    <x v="1986"/>
    <x v="0"/>
  </r>
  <r>
    <n v="1988"/>
    <s v="Phillip Michael Photography"/>
    <s v="Expressing art in an image!"/>
    <n v="5000"/>
    <n v="25"/>
    <x v="2"/>
    <s v="US"/>
    <s v="USD"/>
    <n v="1440094742"/>
    <x v="1988"/>
    <b v="0"/>
    <n v="1"/>
    <b v="0"/>
    <s v="photography/people"/>
    <n v="1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5000"/>
    <n v="509"/>
    <x v="2"/>
    <s v="US"/>
    <s v="USD"/>
    <n v="1455338532"/>
    <x v="1990"/>
    <b v="0"/>
    <n v="5"/>
    <b v="0"/>
    <s v="photography/people"/>
    <n v="10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5000"/>
    <n v="140"/>
    <x v="2"/>
    <s v="US"/>
    <s v="USD"/>
    <n v="1435958786"/>
    <x v="1991"/>
    <b v="0"/>
    <n v="3"/>
    <b v="0"/>
    <s v="photography/people"/>
    <n v="3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5000"/>
    <n v="2"/>
    <x v="2"/>
    <s v="US"/>
    <s v="USD"/>
    <n v="1424229991"/>
    <x v="1992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5000"/>
    <n v="0"/>
    <x v="2"/>
    <s v="GB"/>
    <s v="GBP"/>
    <n v="1450706837"/>
    <x v="1993"/>
    <b v="0"/>
    <n v="0"/>
    <b v="0"/>
    <s v="photography/people"/>
    <n v="0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5000"/>
    <n v="0"/>
    <x v="2"/>
    <s v="US"/>
    <s v="USD"/>
    <n v="1481072942"/>
    <x v="1994"/>
    <b v="0"/>
    <n v="0"/>
    <b v="0"/>
    <s v="photography/people"/>
    <n v="0"/>
    <n v="0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5000"/>
    <n v="78"/>
    <x v="2"/>
    <s v="CA"/>
    <s v="CAD"/>
    <n v="1437082736"/>
    <x v="1995"/>
    <b v="0"/>
    <n v="3"/>
    <b v="0"/>
    <s v="photography/people"/>
    <n v="2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5000"/>
    <n v="0"/>
    <x v="2"/>
    <s v="US"/>
    <s v="USD"/>
    <n v="1405021211"/>
    <x v="1996"/>
    <b v="0"/>
    <n v="0"/>
    <b v="0"/>
    <s v="photography/people"/>
    <n v="0"/>
    <n v="0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5000"/>
    <n v="0"/>
    <x v="2"/>
    <s v="US"/>
    <s v="USD"/>
    <n v="1409091612"/>
    <x v="1997"/>
    <b v="0"/>
    <n v="0"/>
    <b v="0"/>
    <s v="photography/people"/>
    <n v="0"/>
    <n v="0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5000"/>
    <n v="655"/>
    <x v="2"/>
    <s v="US"/>
    <s v="USD"/>
    <n v="1406861438"/>
    <x v="1998"/>
    <b v="0"/>
    <n v="3"/>
    <b v="0"/>
    <s v="photography/people"/>
    <n v="13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n v="5000"/>
    <n v="236"/>
    <x v="2"/>
    <s v="GB"/>
    <s v="GBP"/>
    <n v="1415882108"/>
    <x v="1999"/>
    <b v="0"/>
    <n v="7"/>
    <b v="0"/>
    <s v="photography/people"/>
    <n v="5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000"/>
    <n v="210171"/>
    <x v="0"/>
    <s v="DE"/>
    <s v="EUR"/>
    <n v="1434139200"/>
    <x v="2001"/>
    <b v="1"/>
    <n v="1637"/>
    <b v="1"/>
    <s v="technology/hardware"/>
    <n v="4203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"/>
    <n v="108397.11"/>
    <x v="0"/>
    <s v="US"/>
    <s v="USD"/>
    <n v="1485191143"/>
    <x v="2002"/>
    <b v="1"/>
    <n v="1375"/>
    <b v="1"/>
    <s v="technology/hardware"/>
    <n v="2168"/>
    <n v="78.83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0"/>
    <n v="1560"/>
    <x v="0"/>
    <s v="US"/>
    <s v="USD"/>
    <n v="1278111600"/>
    <x v="2003"/>
    <b v="1"/>
    <n v="17"/>
    <b v="1"/>
    <s v="technology/hardware"/>
    <n v="31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"/>
    <n v="117210.24000000001"/>
    <x v="0"/>
    <s v="US"/>
    <s v="USD"/>
    <n v="1405002663"/>
    <x v="2004"/>
    <b v="1"/>
    <n v="354"/>
    <b v="1"/>
    <s v="technology/hardware"/>
    <n v="234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5000"/>
    <n v="37104.03"/>
    <x v="0"/>
    <s v="US"/>
    <s v="USD"/>
    <n v="1381895940"/>
    <x v="2005"/>
    <b v="1"/>
    <n v="191"/>
    <b v="1"/>
    <s v="technology/hardware"/>
    <n v="742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"/>
    <n v="123920"/>
    <x v="0"/>
    <s v="US"/>
    <s v="USD"/>
    <n v="1417611645"/>
    <x v="2006"/>
    <b v="1"/>
    <n v="303"/>
    <b v="1"/>
    <s v="technology/hardware"/>
    <n v="247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5000"/>
    <n v="11570.92"/>
    <x v="0"/>
    <s v="US"/>
    <s v="USD"/>
    <n v="1282622400"/>
    <x v="2007"/>
    <b v="1"/>
    <n v="137"/>
    <b v="1"/>
    <s v="technology/hardware"/>
    <n v="231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5000"/>
    <n v="1839"/>
    <x v="0"/>
    <s v="US"/>
    <s v="USD"/>
    <n v="1316442622"/>
    <x v="2008"/>
    <b v="1"/>
    <n v="41"/>
    <b v="1"/>
    <s v="technology/hardware"/>
    <n v="37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"/>
    <n v="152579"/>
    <x v="0"/>
    <s v="DE"/>
    <s v="EUR"/>
    <n v="1479890743"/>
    <x v="2009"/>
    <b v="1"/>
    <n v="398"/>
    <b v="1"/>
    <s v="technology/hardware"/>
    <n v="3052"/>
    <n v="383.36"/>
    <x v="2"/>
    <s v="hardware"/>
    <x v="2009"/>
    <x v="2008"/>
    <x v="2"/>
  </r>
  <r>
    <n v="2010"/>
    <s v="Weighitz: Weigh Smarter"/>
    <s v="Weighitz are miniature smart scales designed to weigh anything in the home."/>
    <n v="5000"/>
    <n v="96015.9"/>
    <x v="0"/>
    <s v="US"/>
    <s v="USD"/>
    <n v="1471564491"/>
    <x v="2010"/>
    <b v="1"/>
    <n v="1737"/>
    <b v="1"/>
    <s v="technology/hardware"/>
    <n v="1920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"/>
    <n v="409782"/>
    <x v="0"/>
    <s v="AT"/>
    <s v="EUR"/>
    <n v="1452553200"/>
    <x v="2011"/>
    <b v="1"/>
    <n v="971"/>
    <b v="1"/>
    <s v="technology/hardware"/>
    <n v="8196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5000"/>
    <n v="791862"/>
    <x v="0"/>
    <s v="US"/>
    <s v="USD"/>
    <n v="1468019014"/>
    <x v="2013"/>
    <b v="1"/>
    <n v="4562"/>
    <b v="1"/>
    <s v="technology/hardware"/>
    <n v="15837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5000"/>
    <n v="2344134.67"/>
    <x v="0"/>
    <s v="US"/>
    <s v="USD"/>
    <n v="1364184539"/>
    <x v="2014"/>
    <b v="1"/>
    <n v="26457"/>
    <b v="1"/>
    <s v="technology/hardware"/>
    <n v="46883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5000"/>
    <n v="8136.01"/>
    <x v="0"/>
    <s v="US"/>
    <s v="USD"/>
    <n v="1315602163"/>
    <x v="2015"/>
    <b v="1"/>
    <n v="162"/>
    <b v="1"/>
    <s v="technology/hardware"/>
    <n v="163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5000"/>
    <n v="92154.22"/>
    <x v="0"/>
    <s v="US"/>
    <s v="USD"/>
    <n v="1362863299"/>
    <x v="2016"/>
    <b v="1"/>
    <n v="479"/>
    <b v="1"/>
    <s v="technology/hardware"/>
    <n v="1843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5000"/>
    <n v="31275.599999999999"/>
    <x v="0"/>
    <s v="US"/>
    <s v="USD"/>
    <n v="1332561600"/>
    <x v="2017"/>
    <b v="1"/>
    <n v="426"/>
    <b v="1"/>
    <s v="technology/hardware"/>
    <n v="626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5000"/>
    <n v="66458.23"/>
    <x v="0"/>
    <s v="IE"/>
    <s v="EUR"/>
    <n v="1439455609"/>
    <x v="2018"/>
    <b v="1"/>
    <n v="450"/>
    <b v="1"/>
    <s v="technology/hardware"/>
    <n v="1329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5000"/>
    <n v="193963.9"/>
    <x v="0"/>
    <s v="US"/>
    <s v="USD"/>
    <n v="1474563621"/>
    <x v="2019"/>
    <b v="1"/>
    <n v="1780"/>
    <b v="1"/>
    <s v="technology/hardware"/>
    <n v="3879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5000"/>
    <n v="2885"/>
    <x v="0"/>
    <s v="US"/>
    <s v="USD"/>
    <n v="1400108640"/>
    <x v="2020"/>
    <b v="1"/>
    <n v="122"/>
    <b v="1"/>
    <s v="technology/hardware"/>
    <n v="58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5000"/>
    <n v="125137"/>
    <x v="0"/>
    <s v="US"/>
    <s v="USD"/>
    <n v="1465652372"/>
    <x v="2022"/>
    <b v="1"/>
    <n v="325"/>
    <b v="1"/>
    <s v="technology/hardware"/>
    <n v="2503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5000"/>
    <n v="161459"/>
    <x v="0"/>
    <s v="US"/>
    <s v="USD"/>
    <n v="1434017153"/>
    <x v="2023"/>
    <b v="1"/>
    <n v="353"/>
    <b v="1"/>
    <s v="technology/hardware"/>
    <n v="3229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5000"/>
    <n v="23414"/>
    <x v="0"/>
    <s v="US"/>
    <s v="USD"/>
    <n v="1344826800"/>
    <x v="2024"/>
    <b v="1"/>
    <n v="105"/>
    <b v="1"/>
    <s v="technology/hardware"/>
    <n v="468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5000"/>
    <n v="160920"/>
    <x v="0"/>
    <s v="DE"/>
    <s v="EUR"/>
    <n v="1433996746"/>
    <x v="2025"/>
    <b v="1"/>
    <n v="729"/>
    <b v="1"/>
    <s v="technology/hardware"/>
    <n v="3218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5000"/>
    <n v="33370.769999999997"/>
    <x v="0"/>
    <s v="US"/>
    <s v="USD"/>
    <n v="1398052740"/>
    <x v="2026"/>
    <b v="1"/>
    <n v="454"/>
    <b v="1"/>
    <s v="technology/hardware"/>
    <n v="667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5000"/>
    <n v="120249"/>
    <x v="0"/>
    <s v="US"/>
    <s v="USD"/>
    <n v="1427740319"/>
    <x v="2027"/>
    <b v="1"/>
    <n v="539"/>
    <b v="1"/>
    <s v="technology/hardware"/>
    <n v="2405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5000"/>
    <n v="3785"/>
    <x v="0"/>
    <s v="US"/>
    <s v="USD"/>
    <n v="1268690100"/>
    <x v="2028"/>
    <b v="1"/>
    <n v="79"/>
    <b v="1"/>
    <s v="technology/hardware"/>
    <n v="76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n v="5000"/>
    <n v="9030"/>
    <x v="0"/>
    <s v="US"/>
    <s v="USD"/>
    <n v="1409099481"/>
    <x v="2029"/>
    <b v="1"/>
    <n v="94"/>
    <b v="1"/>
    <s v="technology/hardware"/>
    <n v="18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5000"/>
    <n v="74134"/>
    <x v="0"/>
    <s v="GB"/>
    <s v="GBP"/>
    <n v="1354233296"/>
    <x v="2030"/>
    <b v="1"/>
    <n v="625"/>
    <b v="1"/>
    <s v="technology/hardware"/>
    <n v="1483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"/>
    <n v="60175"/>
    <x v="0"/>
    <s v="NL"/>
    <s v="EUR"/>
    <n v="1420765200"/>
    <x v="2031"/>
    <b v="1"/>
    <n v="508"/>
    <b v="1"/>
    <s v="technology/hardware"/>
    <n v="1204"/>
    <n v="118.45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5000"/>
    <n v="76047"/>
    <x v="0"/>
    <s v="US"/>
    <s v="USD"/>
    <n v="1481778000"/>
    <x v="2032"/>
    <b v="1"/>
    <n v="531"/>
    <b v="1"/>
    <s v="technology/hardware"/>
    <n v="1521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5000"/>
    <n v="44669"/>
    <x v="0"/>
    <s v="US"/>
    <s v="USD"/>
    <n v="1398477518"/>
    <x v="2033"/>
    <b v="1"/>
    <n v="158"/>
    <b v="1"/>
    <s v="technology/hardware"/>
    <n v="893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5000"/>
    <n v="301719.59000000003"/>
    <x v="0"/>
    <s v="US"/>
    <s v="USD"/>
    <n v="1430981880"/>
    <x v="2034"/>
    <b v="1"/>
    <n v="508"/>
    <b v="1"/>
    <s v="technology/hardware"/>
    <n v="6034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5000"/>
    <n v="168829.14"/>
    <x v="0"/>
    <s v="US"/>
    <s v="USD"/>
    <n v="1450486800"/>
    <x v="2035"/>
    <b v="1"/>
    <n v="644"/>
    <b v="1"/>
    <s v="technology/hardware"/>
    <n v="3377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5000"/>
    <n v="39500.5"/>
    <x v="0"/>
    <s v="US"/>
    <s v="USD"/>
    <n v="1399668319"/>
    <x v="2036"/>
    <b v="1"/>
    <n v="848"/>
    <b v="1"/>
    <s v="technology/hardware"/>
    <n v="790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5000"/>
    <n v="30047.64"/>
    <x v="0"/>
    <s v="US"/>
    <s v="USD"/>
    <n v="1388383353"/>
    <x v="2037"/>
    <b v="1"/>
    <n v="429"/>
    <b v="1"/>
    <s v="technology/hardware"/>
    <n v="601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5000"/>
    <n v="33641"/>
    <x v="0"/>
    <s v="GB"/>
    <s v="GBP"/>
    <n v="1372701600"/>
    <x v="2038"/>
    <b v="1"/>
    <n v="204"/>
    <b v="1"/>
    <s v="technology/hardware"/>
    <n v="673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5000"/>
    <n v="170271"/>
    <x v="0"/>
    <s v="US"/>
    <s v="USD"/>
    <n v="1480568340"/>
    <x v="2039"/>
    <b v="1"/>
    <n v="379"/>
    <b v="1"/>
    <s v="technology/hardware"/>
    <n v="3405"/>
    <n v="449.26"/>
    <x v="2"/>
    <s v="hardware"/>
    <x v="2039"/>
    <x v="2038"/>
    <x v="2"/>
  </r>
  <r>
    <n v="2040"/>
    <s v="Programmable Capacitor"/>
    <s v="4.29 Billion+ Capacitor Combinations._x000a_No Coding Required."/>
    <n v="5000"/>
    <n v="7445.14"/>
    <x v="0"/>
    <s v="US"/>
    <s v="USD"/>
    <n v="1384557303"/>
    <x v="2040"/>
    <b v="1"/>
    <n v="271"/>
    <b v="1"/>
    <s v="technology/hardware"/>
    <n v="149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5000"/>
    <n v="17277"/>
    <x v="0"/>
    <s v="US"/>
    <s v="USD"/>
    <n v="1478785027"/>
    <x v="2041"/>
    <b v="0"/>
    <n v="120"/>
    <b v="1"/>
    <s v="technology/hardware"/>
    <n v="346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5000"/>
    <n v="12353"/>
    <x v="0"/>
    <s v="US"/>
    <s v="USD"/>
    <n v="1453481974"/>
    <x v="2042"/>
    <b v="0"/>
    <n v="140"/>
    <b v="1"/>
    <s v="technology/hardware"/>
    <n v="247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5000"/>
    <n v="7011"/>
    <x v="0"/>
    <s v="US"/>
    <s v="USD"/>
    <n v="1481432340"/>
    <x v="2043"/>
    <b v="0"/>
    <n v="193"/>
    <b v="1"/>
    <s v="technology/hardware"/>
    <n v="140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5000"/>
    <n v="16232"/>
    <x v="0"/>
    <s v="US"/>
    <s v="USD"/>
    <n v="1434212714"/>
    <x v="2044"/>
    <b v="0"/>
    <n v="180"/>
    <b v="1"/>
    <s v="technology/hardware"/>
    <n v="325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5000"/>
    <n v="40140.01"/>
    <x v="0"/>
    <s v="US"/>
    <s v="USD"/>
    <n v="1341799647"/>
    <x v="2045"/>
    <b v="0"/>
    <n v="263"/>
    <b v="1"/>
    <s v="technology/hardware"/>
    <n v="803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5000"/>
    <n v="12110"/>
    <x v="0"/>
    <s v="US"/>
    <s v="USD"/>
    <n v="1369282044"/>
    <x v="2046"/>
    <b v="0"/>
    <n v="217"/>
    <b v="1"/>
    <s v="technology/hardware"/>
    <n v="242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5000"/>
    <n v="100939"/>
    <x v="0"/>
    <s v="AU"/>
    <s v="AUD"/>
    <n v="1429228800"/>
    <x v="2047"/>
    <b v="0"/>
    <n v="443"/>
    <b v="1"/>
    <s v="technology/hardware"/>
    <n v="2019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5000"/>
    <n v="126082.45"/>
    <x v="0"/>
    <s v="US"/>
    <s v="USD"/>
    <n v="1369323491"/>
    <x v="2048"/>
    <b v="0"/>
    <n v="1373"/>
    <b v="1"/>
    <s v="technology/hardware"/>
    <n v="2522"/>
    <n v="91.83"/>
    <x v="2"/>
    <s v="hardware"/>
    <x v="2048"/>
    <x v="2047"/>
    <x v="4"/>
  </r>
  <r>
    <n v="2049"/>
    <s v="LOCK8 - the World's First Smart Bike Lock"/>
    <s v="Keyless. Alarm secured. GPS tracking."/>
    <n v="5000"/>
    <n v="60095.35"/>
    <x v="0"/>
    <s v="GB"/>
    <s v="GBP"/>
    <n v="1386025140"/>
    <x v="2049"/>
    <b v="0"/>
    <n v="742"/>
    <b v="1"/>
    <s v="technology/hardware"/>
    <n v="1202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5000"/>
    <n v="47327"/>
    <x v="0"/>
    <s v="US"/>
    <s v="USD"/>
    <n v="1433036578"/>
    <x v="2050"/>
    <b v="0"/>
    <n v="170"/>
    <b v="1"/>
    <s v="technology/hardware"/>
    <n v="947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5000"/>
    <n v="10429"/>
    <x v="0"/>
    <s v="US"/>
    <s v="USD"/>
    <n v="1388017937"/>
    <x v="2051"/>
    <b v="0"/>
    <n v="242"/>
    <b v="1"/>
    <s v="technology/hardware"/>
    <n v="209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"/>
    <n v="176524"/>
    <x v="0"/>
    <s v="US"/>
    <s v="USD"/>
    <n v="1455933653"/>
    <x v="2052"/>
    <b v="0"/>
    <n v="541"/>
    <b v="1"/>
    <s v="technology/hardware"/>
    <n v="3530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5000"/>
    <n v="39757"/>
    <x v="0"/>
    <s v="GB"/>
    <s v="GBP"/>
    <n v="1399033810"/>
    <x v="2054"/>
    <b v="0"/>
    <n v="621"/>
    <b v="1"/>
    <s v="technology/hardware"/>
    <n v="795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5000"/>
    <n v="10045"/>
    <x v="0"/>
    <s v="US"/>
    <s v="USD"/>
    <n v="1417579200"/>
    <x v="2055"/>
    <b v="0"/>
    <n v="101"/>
    <b v="1"/>
    <s v="technology/hardware"/>
    <n v="201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"/>
    <n v="76726"/>
    <x v="0"/>
    <s v="US"/>
    <s v="USD"/>
    <n v="1366222542"/>
    <x v="2056"/>
    <b v="0"/>
    <n v="554"/>
    <b v="1"/>
    <s v="technology/hardware"/>
    <n v="1535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5000"/>
    <n v="30334.83"/>
    <x v="0"/>
    <s v="GB"/>
    <s v="GBP"/>
    <n v="1456487532"/>
    <x v="2057"/>
    <b v="0"/>
    <n v="666"/>
    <b v="1"/>
    <s v="technology/hardware"/>
    <n v="607"/>
    <n v="45.55"/>
    <x v="2"/>
    <s v="hardware"/>
    <x v="2057"/>
    <x v="2056"/>
    <x v="2"/>
  </r>
  <r>
    <n v="2058"/>
    <s v="Raspberry Pi Debug Clip"/>
    <s v="Making using the serial terminal on the Raspberry Pi as easy as Pi!"/>
    <n v="5000"/>
    <n v="4308"/>
    <x v="0"/>
    <s v="GB"/>
    <s v="GBP"/>
    <n v="1425326400"/>
    <x v="2058"/>
    <b v="0"/>
    <n v="410"/>
    <b v="1"/>
    <s v="technology/hardware"/>
    <n v="86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5000"/>
    <n v="43037"/>
    <x v="0"/>
    <s v="US"/>
    <s v="USD"/>
    <n v="1454277540"/>
    <x v="2059"/>
    <b v="0"/>
    <n v="375"/>
    <b v="1"/>
    <s v="technology/hardware"/>
    <n v="861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5000"/>
    <n v="49100"/>
    <x v="0"/>
    <s v="US"/>
    <s v="USD"/>
    <n v="1406129150"/>
    <x v="2060"/>
    <b v="0"/>
    <n v="1364"/>
    <b v="1"/>
    <s v="technology/hardware"/>
    <n v="982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5000"/>
    <n v="114977"/>
    <x v="0"/>
    <s v="DK"/>
    <s v="DKK"/>
    <n v="1458807098"/>
    <x v="2062"/>
    <b v="0"/>
    <n v="203"/>
    <b v="1"/>
    <s v="technology/hardware"/>
    <n v="2300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5000"/>
    <n v="5922"/>
    <x v="0"/>
    <s v="DE"/>
    <s v="EUR"/>
    <n v="1463333701"/>
    <x v="2063"/>
    <b v="0"/>
    <n v="49"/>
    <b v="1"/>
    <s v="technology/hardware"/>
    <n v="11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5000"/>
    <n v="500784.27"/>
    <x v="0"/>
    <s v="US"/>
    <s v="USD"/>
    <n v="1370001600"/>
    <x v="2064"/>
    <b v="0"/>
    <n v="5812"/>
    <b v="1"/>
    <s v="technology/hardware"/>
    <n v="10016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5000"/>
    <n v="79686.05"/>
    <x v="0"/>
    <s v="GB"/>
    <s v="GBP"/>
    <n v="1387958429"/>
    <x v="2065"/>
    <b v="0"/>
    <n v="1556"/>
    <b v="1"/>
    <s v="technology/hardware"/>
    <n v="1594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5000"/>
    <n v="4372"/>
    <x v="0"/>
    <s v="US"/>
    <s v="USD"/>
    <n v="1408818683"/>
    <x v="2066"/>
    <b v="0"/>
    <n v="65"/>
    <b v="1"/>
    <s v="technology/hardware"/>
    <n v="87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5000"/>
    <n v="628"/>
    <x v="0"/>
    <s v="GB"/>
    <s v="GBP"/>
    <n v="1432499376"/>
    <x v="2067"/>
    <b v="0"/>
    <n v="10"/>
    <b v="1"/>
    <s v="technology/hardware"/>
    <n v="13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5000"/>
    <n v="26305.97"/>
    <x v="0"/>
    <s v="US"/>
    <s v="USD"/>
    <n v="1476994315"/>
    <x v="2068"/>
    <b v="0"/>
    <n v="76"/>
    <b v="1"/>
    <s v="technology/hardware"/>
    <n v="526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"/>
    <n v="64203.33"/>
    <x v="0"/>
    <s v="US"/>
    <s v="USD"/>
    <n v="1451776791"/>
    <x v="2069"/>
    <b v="0"/>
    <n v="263"/>
    <b v="1"/>
    <s v="technology/hardware"/>
    <n v="1284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5000"/>
    <n v="396659"/>
    <x v="0"/>
    <s v="DE"/>
    <s v="EUR"/>
    <n v="1467128723"/>
    <x v="2070"/>
    <b v="0"/>
    <n v="1530"/>
    <b v="1"/>
    <s v="technology/hardware"/>
    <n v="7933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5000"/>
    <n v="56146"/>
    <x v="0"/>
    <s v="US"/>
    <s v="USD"/>
    <n v="1475390484"/>
    <x v="2071"/>
    <b v="0"/>
    <n v="278"/>
    <b v="1"/>
    <s v="technology/hardware"/>
    <n v="1123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5000"/>
    <n v="79173"/>
    <x v="0"/>
    <s v="US"/>
    <s v="USD"/>
    <n v="1462629432"/>
    <x v="2072"/>
    <b v="0"/>
    <n v="350"/>
    <b v="1"/>
    <s v="technology/hardware"/>
    <n v="1583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5000"/>
    <n v="152604.29999999999"/>
    <x v="0"/>
    <s v="US"/>
    <s v="USD"/>
    <n v="1431100918"/>
    <x v="2073"/>
    <b v="0"/>
    <n v="470"/>
    <b v="1"/>
    <s v="technology/hardware"/>
    <n v="3052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5000"/>
    <n v="615"/>
    <x v="0"/>
    <s v="US"/>
    <s v="USD"/>
    <n v="1462564182"/>
    <x v="2074"/>
    <b v="0"/>
    <n v="3"/>
    <b v="1"/>
    <s v="technology/hardware"/>
    <n v="12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5000"/>
    <n v="167820.6"/>
    <x v="0"/>
    <s v="US"/>
    <s v="USD"/>
    <n v="1374769288"/>
    <x v="2075"/>
    <b v="0"/>
    <n v="8200"/>
    <b v="1"/>
    <s v="technology/hardware"/>
    <n v="3356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5000"/>
    <n v="972594.99"/>
    <x v="0"/>
    <s v="GB"/>
    <s v="GBP"/>
    <n v="1406149689"/>
    <x v="2076"/>
    <b v="0"/>
    <n v="8359"/>
    <b v="1"/>
    <s v="technology/hardware"/>
    <n v="19452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"/>
    <n v="57754"/>
    <x v="0"/>
    <s v="US"/>
    <s v="USD"/>
    <n v="1433538000"/>
    <x v="2077"/>
    <b v="0"/>
    <n v="188"/>
    <b v="1"/>
    <s v="technology/hardware"/>
    <n v="1155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5000"/>
    <n v="26241"/>
    <x v="0"/>
    <s v="ES"/>
    <s v="EUR"/>
    <n v="1482085857"/>
    <x v="2078"/>
    <b v="0"/>
    <n v="48"/>
    <b v="1"/>
    <s v="technology/hardware"/>
    <n v="525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5000"/>
    <n v="28817"/>
    <x v="0"/>
    <s v="GB"/>
    <s v="GBP"/>
    <n v="1435258800"/>
    <x v="2079"/>
    <b v="0"/>
    <n v="607"/>
    <b v="1"/>
    <s v="technology/hardware"/>
    <n v="576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5000"/>
    <n v="5078"/>
    <x v="0"/>
    <s v="US"/>
    <s v="USD"/>
    <n v="1447286300"/>
    <x v="2080"/>
    <b v="0"/>
    <n v="50"/>
    <b v="1"/>
    <s v="technology/hardware"/>
    <n v="102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5000"/>
    <n v="4010"/>
    <x v="0"/>
    <s v="US"/>
    <s v="USD"/>
    <n v="1337144340"/>
    <x v="2081"/>
    <b v="0"/>
    <n v="55"/>
    <b v="1"/>
    <s v="music/indie rock"/>
    <n v="80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5000"/>
    <n v="1661"/>
    <x v="0"/>
    <s v="US"/>
    <s v="USD"/>
    <n v="1322106796"/>
    <x v="2082"/>
    <b v="0"/>
    <n v="38"/>
    <b v="1"/>
    <s v="music/indie rock"/>
    <n v="33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5000"/>
    <n v="850"/>
    <x v="0"/>
    <s v="US"/>
    <s v="USD"/>
    <n v="1338830395"/>
    <x v="2083"/>
    <b v="0"/>
    <n v="25"/>
    <b v="1"/>
    <s v="music/indie rock"/>
    <n v="17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5000"/>
    <n v="3250"/>
    <x v="0"/>
    <s v="US"/>
    <s v="USD"/>
    <n v="1399186740"/>
    <x v="2084"/>
    <b v="0"/>
    <n v="46"/>
    <b v="1"/>
    <s v="music/indie rock"/>
    <n v="65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5000"/>
    <n v="7412"/>
    <x v="0"/>
    <s v="US"/>
    <s v="USD"/>
    <n v="1342382587"/>
    <x v="2085"/>
    <b v="0"/>
    <n v="83"/>
    <b v="1"/>
    <s v="music/indie rock"/>
    <n v="148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5000"/>
    <n v="4028"/>
    <x v="0"/>
    <s v="US"/>
    <s v="USD"/>
    <n v="1323838740"/>
    <x v="2086"/>
    <b v="0"/>
    <n v="35"/>
    <b v="1"/>
    <s v="music/indie rock"/>
    <n v="81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1553"/>
    <x v="0"/>
    <s v="US"/>
    <s v="USD"/>
    <n v="1315457658"/>
    <x v="2087"/>
    <b v="0"/>
    <n v="25"/>
    <b v="1"/>
    <s v="music/indie rock"/>
    <n v="31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5000"/>
    <n v="3465.32"/>
    <x v="0"/>
    <s v="US"/>
    <s v="USD"/>
    <n v="1284177540"/>
    <x v="2088"/>
    <b v="0"/>
    <n v="75"/>
    <b v="1"/>
    <s v="music/indie rock"/>
    <n v="69"/>
    <n v="46.2"/>
    <x v="4"/>
    <s v="indie rock"/>
    <x v="2088"/>
    <x v="2087"/>
    <x v="7"/>
  </r>
  <r>
    <n v="2089"/>
    <s v="Little Moses EP"/>
    <s v="Little Moses is trying to record their first EP, and we can't do it without your help!"/>
    <n v="5000"/>
    <n v="3010.01"/>
    <x v="0"/>
    <s v="US"/>
    <s v="USD"/>
    <n v="1375408194"/>
    <x v="2089"/>
    <b v="0"/>
    <n v="62"/>
    <b v="1"/>
    <s v="music/indie rock"/>
    <n v="60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5000"/>
    <n v="9203.23"/>
    <x v="0"/>
    <s v="US"/>
    <s v="USD"/>
    <n v="1361696955"/>
    <x v="2090"/>
    <b v="0"/>
    <n v="160"/>
    <b v="1"/>
    <s v="music/indie rock"/>
    <n v="184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5000"/>
    <n v="21684.2"/>
    <x v="0"/>
    <s v="US"/>
    <s v="USD"/>
    <n v="1299009600"/>
    <x v="2091"/>
    <b v="0"/>
    <n v="246"/>
    <b v="1"/>
    <s v="music/indie rock"/>
    <n v="434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5000"/>
    <n v="6077"/>
    <x v="0"/>
    <s v="US"/>
    <s v="USD"/>
    <n v="1318006732"/>
    <x v="2092"/>
    <b v="0"/>
    <n v="55"/>
    <b v="1"/>
    <s v="music/indie rock"/>
    <n v="122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5000"/>
    <n v="1537"/>
    <x v="0"/>
    <s v="US"/>
    <s v="USD"/>
    <n v="1356211832"/>
    <x v="2093"/>
    <b v="0"/>
    <n v="23"/>
    <b v="1"/>
    <s v="music/indie rock"/>
    <n v="31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5000"/>
    <n v="4219"/>
    <x v="0"/>
    <s v="US"/>
    <s v="USD"/>
    <n v="1330916400"/>
    <x v="2094"/>
    <b v="0"/>
    <n v="72"/>
    <b v="1"/>
    <s v="music/indie rock"/>
    <n v="84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5000"/>
    <n v="2500"/>
    <x v="0"/>
    <s v="US"/>
    <s v="USD"/>
    <n v="1317576973"/>
    <x v="2095"/>
    <b v="0"/>
    <n v="22"/>
    <b v="1"/>
    <s v="music/indie rock"/>
    <n v="50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5000"/>
    <n v="610"/>
    <x v="0"/>
    <s v="US"/>
    <s v="USD"/>
    <n v="1351223940"/>
    <x v="2096"/>
    <b v="0"/>
    <n v="14"/>
    <b v="1"/>
    <s v="music/indie rock"/>
    <n v="12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5000"/>
    <n v="3000"/>
    <x v="0"/>
    <s v="US"/>
    <s v="USD"/>
    <n v="1322751735"/>
    <x v="2097"/>
    <b v="0"/>
    <n v="38"/>
    <b v="1"/>
    <s v="music/indie rock"/>
    <n v="60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5000"/>
    <n v="6020"/>
    <x v="0"/>
    <s v="US"/>
    <s v="USD"/>
    <n v="1331174635"/>
    <x v="2098"/>
    <b v="0"/>
    <n v="32"/>
    <b v="1"/>
    <s v="music/indie rock"/>
    <n v="120"/>
    <n v="188.13"/>
    <x v="4"/>
    <s v="indie rock"/>
    <x v="2098"/>
    <x v="2097"/>
    <x v="5"/>
  </r>
  <r>
    <n v="2099"/>
    <s v="Roosevelt Died."/>
    <s v="Our tour van died, we need help!"/>
    <n v="5000"/>
    <n v="3971"/>
    <x v="0"/>
    <s v="US"/>
    <s v="USD"/>
    <n v="1435808400"/>
    <x v="2099"/>
    <b v="0"/>
    <n v="63"/>
    <b v="1"/>
    <s v="music/indie rock"/>
    <n v="79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5000"/>
    <n v="820"/>
    <x v="0"/>
    <s v="US"/>
    <s v="USD"/>
    <n v="1341028740"/>
    <x v="2100"/>
    <b v="0"/>
    <n v="27"/>
    <b v="1"/>
    <s v="music/indie rock"/>
    <n v="16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5000"/>
    <n v="2265"/>
    <x v="0"/>
    <s v="US"/>
    <s v="USD"/>
    <n v="1329104114"/>
    <x v="2101"/>
    <b v="0"/>
    <n v="44"/>
    <b v="1"/>
    <s v="music/indie rock"/>
    <n v="45"/>
    <n v="51.48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5000"/>
    <n v="1360"/>
    <x v="0"/>
    <s v="US"/>
    <s v="USD"/>
    <n v="1304628648"/>
    <x v="2102"/>
    <b v="0"/>
    <n v="38"/>
    <b v="1"/>
    <s v="music/indie rock"/>
    <n v="27"/>
    <n v="35.79"/>
    <x v="4"/>
    <s v="indie rock"/>
    <x v="2102"/>
    <x v="2101"/>
    <x v="6"/>
  </r>
  <r>
    <n v="2103"/>
    <s v="Matthew Moon's New Album"/>
    <s v="Indie rocker, Matthew Moon, has something to share with you..."/>
    <n v="5000"/>
    <n v="11364"/>
    <x v="0"/>
    <s v="US"/>
    <s v="USD"/>
    <n v="1352488027"/>
    <x v="2103"/>
    <b v="0"/>
    <n v="115"/>
    <b v="1"/>
    <s v="music/indie rock"/>
    <n v="227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5000"/>
    <n v="1036"/>
    <x v="0"/>
    <s v="US"/>
    <s v="USD"/>
    <n v="1369958400"/>
    <x v="2104"/>
    <b v="0"/>
    <n v="37"/>
    <b v="1"/>
    <s v="music/indie rock"/>
    <n v="21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5000"/>
    <n v="5080"/>
    <x v="0"/>
    <s v="US"/>
    <s v="USD"/>
    <n v="1416542400"/>
    <x v="2105"/>
    <b v="0"/>
    <n v="99"/>
    <b v="1"/>
    <s v="music/indie rock"/>
    <n v="102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5000"/>
    <n v="2355"/>
    <x v="0"/>
    <s v="US"/>
    <s v="USD"/>
    <n v="1359176974"/>
    <x v="2106"/>
    <b v="0"/>
    <n v="44"/>
    <b v="1"/>
    <s v="music/indie rock"/>
    <n v="47"/>
    <n v="53.52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5000"/>
    <n v="2154.66"/>
    <x v="0"/>
    <s v="US"/>
    <s v="USD"/>
    <n v="1415815393"/>
    <x v="2107"/>
    <b v="0"/>
    <n v="58"/>
    <b v="1"/>
    <s v="music/indie rock"/>
    <n v="43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5000"/>
    <n v="17170"/>
    <x v="0"/>
    <s v="US"/>
    <s v="USD"/>
    <n v="1347249300"/>
    <x v="2108"/>
    <b v="0"/>
    <n v="191"/>
    <b v="1"/>
    <s v="music/indie rock"/>
    <n v="343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5000"/>
    <n v="4261"/>
    <x v="0"/>
    <s v="US"/>
    <s v="USD"/>
    <n v="1436115617"/>
    <x v="2109"/>
    <b v="0"/>
    <n v="40"/>
    <b v="1"/>
    <s v="music/indie rock"/>
    <n v="85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5000"/>
    <n v="2007"/>
    <x v="0"/>
    <s v="US"/>
    <s v="USD"/>
    <n v="1401253140"/>
    <x v="2110"/>
    <b v="0"/>
    <n v="38"/>
    <b v="1"/>
    <s v="music/indie rock"/>
    <n v="4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5000"/>
    <n v="2130"/>
    <x v="0"/>
    <s v="US"/>
    <s v="USD"/>
    <n v="1313370000"/>
    <x v="2111"/>
    <b v="0"/>
    <n v="39"/>
    <b v="1"/>
    <s v="music/indie rock"/>
    <n v="43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5000"/>
    <n v="300"/>
    <x v="0"/>
    <s v="US"/>
    <s v="USD"/>
    <n v="1366064193"/>
    <x v="2112"/>
    <b v="0"/>
    <n v="11"/>
    <b v="1"/>
    <s v="music/indie rock"/>
    <n v="6"/>
    <n v="27.27"/>
    <x v="4"/>
    <s v="indie rock"/>
    <x v="2112"/>
    <x v="2111"/>
    <x v="4"/>
  </r>
  <r>
    <n v="2113"/>
    <s v="Summer Underground // Honeycomb LP"/>
    <s v="Help us fund our second full-length album Honeycomb!"/>
    <n v="5000"/>
    <n v="7340"/>
    <x v="0"/>
    <s v="US"/>
    <s v="USD"/>
    <n v="1411505176"/>
    <x v="2113"/>
    <b v="0"/>
    <n v="107"/>
    <b v="1"/>
    <s v="music/indie rock"/>
    <n v="147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5000"/>
    <n v="3385"/>
    <x v="0"/>
    <s v="US"/>
    <s v="USD"/>
    <n v="1298167001"/>
    <x v="2115"/>
    <b v="0"/>
    <n v="36"/>
    <b v="1"/>
    <s v="music/indie rock"/>
    <n v="68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5000"/>
    <n v="48434"/>
    <x v="0"/>
    <s v="US"/>
    <s v="USD"/>
    <n v="1349203203"/>
    <x v="2116"/>
    <b v="0"/>
    <n v="92"/>
    <b v="1"/>
    <s v="music/indie rock"/>
    <n v="969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5000"/>
    <n v="1773"/>
    <x v="0"/>
    <s v="US"/>
    <s v="USD"/>
    <n v="1445921940"/>
    <x v="2117"/>
    <b v="0"/>
    <n v="35"/>
    <b v="1"/>
    <s v="music/indie rock"/>
    <n v="35"/>
    <n v="50.66"/>
    <x v="4"/>
    <s v="indie rock"/>
    <x v="2117"/>
    <x v="2116"/>
    <x v="0"/>
  </r>
  <r>
    <n v="2118"/>
    <s v="PORCHES. vs. THE U.S.A."/>
    <s v="PORCHES.  and Documentarians tour from New York to San Francisco and back."/>
    <n v="5000"/>
    <n v="1346.11"/>
    <x v="0"/>
    <s v="US"/>
    <s v="USD"/>
    <n v="1311538136"/>
    <x v="2118"/>
    <b v="0"/>
    <n v="17"/>
    <b v="1"/>
    <s v="music/indie rock"/>
    <n v="27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5000"/>
    <n v="2015"/>
    <x v="0"/>
    <s v="US"/>
    <s v="USD"/>
    <n v="1345086445"/>
    <x v="2119"/>
    <b v="0"/>
    <n v="22"/>
    <b v="1"/>
    <s v="music/indie rock"/>
    <n v="40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n v="5000"/>
    <n v="8070.43"/>
    <x v="0"/>
    <s v="US"/>
    <s v="USD"/>
    <n v="1388617736"/>
    <x v="2120"/>
    <b v="0"/>
    <n v="69"/>
    <b v="1"/>
    <s v="music/indie rock"/>
    <n v="161"/>
    <n v="116.96"/>
    <x v="4"/>
    <s v="indie rock"/>
    <x v="2120"/>
    <x v="2119"/>
    <x v="4"/>
  </r>
  <r>
    <n v="2121"/>
    <s v="Legend of Decay"/>
    <s v="Join us on an epic journey to discover a millennia old secret which will change the world forever."/>
    <n v="5000"/>
    <n v="284"/>
    <x v="2"/>
    <s v="CH"/>
    <s v="CHF"/>
    <n v="1484156948"/>
    <x v="2121"/>
    <b v="0"/>
    <n v="10"/>
    <b v="0"/>
    <s v="games/video games"/>
    <n v="6"/>
    <n v="28.4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n v="5000"/>
    <n v="310"/>
    <x v="2"/>
    <s v="MX"/>
    <s v="MXN"/>
    <n v="1483773169"/>
    <x v="2122"/>
    <b v="0"/>
    <n v="3"/>
    <b v="0"/>
    <s v="games/video games"/>
    <n v="6"/>
    <n v="103.33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0"/>
    <n v="50"/>
    <x v="2"/>
    <s v="US"/>
    <s v="USD"/>
    <n v="1268636340"/>
    <x v="2123"/>
    <b v="0"/>
    <n v="5"/>
    <b v="0"/>
    <s v="games/video games"/>
    <n v="1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5000"/>
    <n v="115"/>
    <x v="2"/>
    <s v="US"/>
    <s v="USD"/>
    <n v="1291093200"/>
    <x v="2124"/>
    <b v="0"/>
    <n v="5"/>
    <b v="0"/>
    <s v="games/video games"/>
    <n v="2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5000"/>
    <n v="852"/>
    <x v="2"/>
    <s v="US"/>
    <s v="USD"/>
    <n v="1438734833"/>
    <x v="2125"/>
    <b v="0"/>
    <n v="27"/>
    <b v="0"/>
    <s v="games/video games"/>
    <n v="17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5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x v="2125"/>
    <x v="3"/>
  </r>
  <r>
    <n v="2127"/>
    <s v="Three Monkeys - Part 1: Into the Abyss"/>
    <s v="Three Monkeys is an audio adventure game for PC."/>
    <n v="5000"/>
    <n v="8076"/>
    <x v="2"/>
    <s v="GB"/>
    <s v="GBP"/>
    <n v="1426158463"/>
    <x v="2127"/>
    <b v="0"/>
    <n v="236"/>
    <b v="0"/>
    <s v="games/video games"/>
    <n v="162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5000"/>
    <n v="25"/>
    <x v="2"/>
    <s v="CA"/>
    <s v="CAD"/>
    <n v="1411324369"/>
    <x v="2128"/>
    <b v="0"/>
    <n v="1"/>
    <b v="0"/>
    <s v="games/video games"/>
    <n v="1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5000"/>
    <n v="236"/>
    <x v="2"/>
    <s v="US"/>
    <s v="USD"/>
    <n v="1457570100"/>
    <x v="2129"/>
    <b v="0"/>
    <n v="12"/>
    <b v="0"/>
    <s v="games/video games"/>
    <n v="5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n v="5000"/>
    <n v="85"/>
    <x v="2"/>
    <s v="US"/>
    <s v="USD"/>
    <n v="1408154663"/>
    <x v="2130"/>
    <b v="0"/>
    <n v="4"/>
    <b v="0"/>
    <s v="games/video games"/>
    <n v="2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0"/>
    <n v="25"/>
    <x v="2"/>
    <s v="US"/>
    <s v="USD"/>
    <n v="1436677091"/>
    <x v="2131"/>
    <b v="0"/>
    <n v="3"/>
    <b v="0"/>
    <s v="games/video games"/>
    <n v="1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5000"/>
    <n v="2112.9899999999998"/>
    <x v="2"/>
    <s v="US"/>
    <s v="USD"/>
    <n v="1391427692"/>
    <x v="2132"/>
    <b v="0"/>
    <n v="99"/>
    <b v="0"/>
    <s v="games/video games"/>
    <n v="42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5000"/>
    <n v="16"/>
    <x v="2"/>
    <s v="US"/>
    <s v="USD"/>
    <n v="1303628340"/>
    <x v="2133"/>
    <b v="0"/>
    <n v="3"/>
    <b v="0"/>
    <s v="games/video games"/>
    <n v="0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5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5000"/>
    <n v="47.69"/>
    <x v="2"/>
    <s v="US"/>
    <s v="USD"/>
    <n v="1382184786"/>
    <x v="2136"/>
    <b v="0"/>
    <n v="4"/>
    <b v="0"/>
    <s v="games/video games"/>
    <n v="1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"/>
    <n v="14203"/>
    <x v="2"/>
    <s v="CA"/>
    <s v="CAD"/>
    <n v="1417804229"/>
    <x v="2137"/>
    <b v="0"/>
    <n v="534"/>
    <b v="0"/>
    <s v="games/video games"/>
    <n v="284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5000"/>
    <n v="128"/>
    <x v="2"/>
    <s v="GB"/>
    <s v="GBP"/>
    <n v="1383959939"/>
    <x v="2138"/>
    <b v="0"/>
    <n v="12"/>
    <b v="0"/>
    <s v="games/video games"/>
    <n v="3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5000"/>
    <n v="1626"/>
    <x v="2"/>
    <s v="US"/>
    <s v="USD"/>
    <n v="1478196008"/>
    <x v="2139"/>
    <b v="0"/>
    <n v="56"/>
    <b v="0"/>
    <s v="games/video games"/>
    <n v="33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"/>
    <n v="560"/>
    <x v="2"/>
    <s v="US"/>
    <s v="USD"/>
    <n v="1357934424"/>
    <x v="2140"/>
    <b v="0"/>
    <n v="11"/>
    <b v="0"/>
    <s v="games/video games"/>
    <n v="11"/>
    <n v="50.91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n v="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5000"/>
    <n v="601"/>
    <x v="2"/>
    <s v="DE"/>
    <s v="EUR"/>
    <n v="1451494210"/>
    <x v="2142"/>
    <b v="0"/>
    <n v="12"/>
    <b v="0"/>
    <s v="games/video games"/>
    <n v="12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5000"/>
    <n v="225"/>
    <x v="2"/>
    <s v="US"/>
    <s v="USD"/>
    <n v="1279738800"/>
    <x v="2143"/>
    <b v="0"/>
    <n v="5"/>
    <b v="0"/>
    <s v="games/video games"/>
    <n v="5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5000"/>
    <n v="607"/>
    <x v="2"/>
    <s v="US"/>
    <s v="USD"/>
    <n v="1379164040"/>
    <x v="2144"/>
    <b v="0"/>
    <n v="24"/>
    <b v="0"/>
    <s v="games/video games"/>
    <n v="12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5000"/>
    <n v="4565"/>
    <x v="2"/>
    <s v="US"/>
    <s v="USD"/>
    <n v="1385534514"/>
    <x v="2145"/>
    <b v="0"/>
    <n v="89"/>
    <b v="0"/>
    <s v="games/video games"/>
    <n v="91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x v="2145"/>
    <x v="2"/>
  </r>
  <r>
    <n v="2147"/>
    <s v="Johnny Rocketfingers 3"/>
    <s v="A Point and Click Adventure on Steroids."/>
    <n v="5000"/>
    <n v="2716"/>
    <x v="2"/>
    <s v="US"/>
    <s v="USD"/>
    <n v="1416125148"/>
    <x v="2147"/>
    <b v="0"/>
    <n v="55"/>
    <b v="0"/>
    <s v="games/video games"/>
    <n v="54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5000"/>
    <n v="2"/>
    <x v="2"/>
    <s v="GB"/>
    <s v="GBP"/>
    <n v="1427992582"/>
    <x v="2148"/>
    <b v="0"/>
    <n v="2"/>
    <b v="0"/>
    <s v="games/video games"/>
    <n v="0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5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x v="2148"/>
    <x v="7"/>
  </r>
  <r>
    <n v="2150"/>
    <s v="The Unknown Door"/>
    <s v="A pixel styled open world detective game."/>
    <n v="5000"/>
    <n v="405"/>
    <x v="2"/>
    <s v="NO"/>
    <s v="NOK"/>
    <n v="1468392599"/>
    <x v="2150"/>
    <b v="0"/>
    <n v="4"/>
    <b v="0"/>
    <s v="games/video games"/>
    <n v="8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5000"/>
    <n v="118"/>
    <x v="2"/>
    <s v="US"/>
    <s v="USD"/>
    <n v="1467231614"/>
    <x v="2151"/>
    <b v="0"/>
    <n v="6"/>
    <b v="0"/>
    <s v="games/video games"/>
    <n v="2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5000"/>
    <n v="50"/>
    <x v="2"/>
    <s v="US"/>
    <s v="USD"/>
    <n v="1394909909"/>
    <x v="2152"/>
    <b v="0"/>
    <n v="4"/>
    <b v="0"/>
    <s v="games/video games"/>
    <n v="1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5000"/>
    <n v="34"/>
    <x v="2"/>
    <s v="US"/>
    <s v="USD"/>
    <n v="1420876740"/>
    <x v="2153"/>
    <b v="0"/>
    <n v="4"/>
    <b v="0"/>
    <s v="games/video games"/>
    <n v="1"/>
    <n v="8.5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n v="5000"/>
    <n v="2"/>
    <x v="2"/>
    <s v="US"/>
    <s v="USD"/>
    <n v="1390921827"/>
    <x v="2154"/>
    <b v="0"/>
    <n v="2"/>
    <b v="0"/>
    <s v="games/video games"/>
    <n v="0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000"/>
    <n v="1493"/>
    <x v="2"/>
    <s v="US"/>
    <s v="USD"/>
    <n v="1379363406"/>
    <x v="2156"/>
    <b v="0"/>
    <n v="83"/>
    <b v="0"/>
    <s v="games/video games"/>
    <n v="30"/>
    <n v="17.989999999999998"/>
    <x v="6"/>
    <s v="video games"/>
    <x v="2156"/>
    <x v="2155"/>
    <x v="4"/>
  </r>
  <r>
    <n v="2157"/>
    <s v="Nin"/>
    <s v="Gamers and 90's fans unite in this small tale of epic proportions!"/>
    <n v="5000"/>
    <n v="21144"/>
    <x v="2"/>
    <s v="US"/>
    <s v="USD"/>
    <n v="1482479940"/>
    <x v="2157"/>
    <b v="0"/>
    <n v="57"/>
    <b v="0"/>
    <s v="games/video games"/>
    <n v="423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5000"/>
    <n v="19770.11"/>
    <x v="2"/>
    <s v="US"/>
    <s v="USD"/>
    <n v="1360009774"/>
    <x v="2158"/>
    <b v="0"/>
    <n v="311"/>
    <b v="0"/>
    <s v="games/video games"/>
    <n v="395"/>
    <n v="63.57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50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5000"/>
    <n v="85"/>
    <x v="2"/>
    <s v="US"/>
    <s v="USD"/>
    <n v="1337447105"/>
    <x v="2160"/>
    <b v="0"/>
    <n v="16"/>
    <b v="0"/>
    <s v="games/video games"/>
    <n v="2"/>
    <n v="5.31"/>
    <x v="6"/>
    <s v="video games"/>
    <x v="2160"/>
    <x v="2159"/>
    <x v="5"/>
  </r>
  <r>
    <n v="2161"/>
    <s v="CallMeGhost DEBUT ALBUM preorder!"/>
    <s v="We're trying to fund hard copies of our debut album!"/>
    <n v="5000"/>
    <n v="463"/>
    <x v="0"/>
    <s v="US"/>
    <s v="USD"/>
    <n v="1443040059"/>
    <x v="2161"/>
    <b v="0"/>
    <n v="13"/>
    <b v="1"/>
    <s v="music/rock"/>
    <n v="9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5000"/>
    <n v="5052"/>
    <x v="0"/>
    <s v="US"/>
    <s v="USD"/>
    <n v="1406226191"/>
    <x v="2162"/>
    <b v="0"/>
    <n v="58"/>
    <b v="1"/>
    <s v="music/rock"/>
    <n v="101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5000"/>
    <n v="3305"/>
    <x v="0"/>
    <s v="US"/>
    <s v="USD"/>
    <n v="1433735400"/>
    <x v="2163"/>
    <b v="0"/>
    <n v="44"/>
    <b v="1"/>
    <s v="music/rock"/>
    <n v="66"/>
    <n v="75.11"/>
    <x v="4"/>
    <s v="rock"/>
    <x v="2163"/>
    <x v="2162"/>
    <x v="0"/>
  </r>
  <r>
    <n v="2164"/>
    <s v="Rosaline debut record"/>
    <s v="South Florida roots country/rock outfit's long awaited debut record"/>
    <n v="5000"/>
    <n v="5645"/>
    <x v="0"/>
    <s v="US"/>
    <s v="USD"/>
    <n v="1466827140"/>
    <x v="2164"/>
    <b v="0"/>
    <n v="83"/>
    <b v="1"/>
    <s v="music/rock"/>
    <n v="11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5000"/>
    <n v="3466"/>
    <x v="0"/>
    <s v="FR"/>
    <s v="EUR"/>
    <n v="1460127635"/>
    <x v="2165"/>
    <b v="0"/>
    <n v="117"/>
    <b v="1"/>
    <s v="music/rock"/>
    <n v="6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5000"/>
    <n v="2932"/>
    <x v="0"/>
    <s v="US"/>
    <s v="USD"/>
    <n v="1417813618"/>
    <x v="2166"/>
    <b v="0"/>
    <n v="32"/>
    <b v="1"/>
    <s v="music/rock"/>
    <n v="59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5000"/>
    <n v="180"/>
    <x v="0"/>
    <s v="US"/>
    <s v="USD"/>
    <n v="1347672937"/>
    <x v="2167"/>
    <b v="0"/>
    <n v="8"/>
    <b v="1"/>
    <s v="music/rock"/>
    <n v="4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5000"/>
    <n v="21884.69"/>
    <x v="0"/>
    <s v="US"/>
    <s v="USD"/>
    <n v="1486702800"/>
    <x v="2168"/>
    <b v="0"/>
    <n v="340"/>
    <b v="1"/>
    <s v="music/rock"/>
    <n v="438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5000"/>
    <n v="153"/>
    <x v="0"/>
    <s v="US"/>
    <s v="USD"/>
    <n v="1488473351"/>
    <x v="2169"/>
    <b v="0"/>
    <n v="7"/>
    <b v="1"/>
    <s v="music/rock"/>
    <n v="3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5000"/>
    <n v="633"/>
    <x v="0"/>
    <s v="US"/>
    <s v="USD"/>
    <n v="1440266422"/>
    <x v="2170"/>
    <b v="0"/>
    <n v="19"/>
    <b v="1"/>
    <s v="music/rock"/>
    <n v="13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5000"/>
    <n v="4243"/>
    <x v="0"/>
    <s v="US"/>
    <s v="USD"/>
    <n v="1434949200"/>
    <x v="2171"/>
    <b v="0"/>
    <n v="47"/>
    <b v="1"/>
    <s v="music/rock"/>
    <n v="85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5000"/>
    <n v="1000"/>
    <x v="0"/>
    <s v="US"/>
    <s v="USD"/>
    <n v="1429365320"/>
    <x v="2172"/>
    <b v="0"/>
    <n v="13"/>
    <b v="1"/>
    <s v="music/rock"/>
    <n v="2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5000"/>
    <n v="5331"/>
    <x v="0"/>
    <s v="US"/>
    <s v="USD"/>
    <n v="1378785540"/>
    <x v="2173"/>
    <b v="0"/>
    <n v="90"/>
    <b v="1"/>
    <s v="music/rock"/>
    <n v="10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5000"/>
    <n v="4119"/>
    <x v="0"/>
    <s v="GB"/>
    <s v="GBP"/>
    <n v="1462453307"/>
    <x v="2174"/>
    <b v="0"/>
    <n v="63"/>
    <b v="1"/>
    <s v="music/rock"/>
    <n v="82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5000"/>
    <n v="1750"/>
    <x v="0"/>
    <s v="US"/>
    <s v="USD"/>
    <n v="1469059986"/>
    <x v="2175"/>
    <b v="0"/>
    <n v="26"/>
    <b v="1"/>
    <s v="music/rock"/>
    <n v="35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5000"/>
    <n v="2503"/>
    <x v="0"/>
    <s v="US"/>
    <s v="USD"/>
    <n v="1465192867"/>
    <x v="2177"/>
    <b v="0"/>
    <n v="38"/>
    <b v="1"/>
    <s v="music/rock"/>
    <n v="50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5000"/>
    <n v="34660"/>
    <x v="0"/>
    <s v="US"/>
    <s v="USD"/>
    <n v="1484752597"/>
    <x v="2178"/>
    <b v="0"/>
    <n v="859"/>
    <b v="1"/>
    <s v="music/rock"/>
    <n v="693"/>
    <n v="40.35"/>
    <x v="4"/>
    <s v="rock"/>
    <x v="2178"/>
    <x v="2177"/>
    <x v="2"/>
  </r>
  <r>
    <n v="2179"/>
    <s v="Woodhouse EP"/>
    <s v="Woodhouse is making an EP!  If you are a fan of whiskey and loud guitars, contribute to the cause!"/>
    <n v="5000"/>
    <n v="1614"/>
    <x v="0"/>
    <s v="US"/>
    <s v="USD"/>
    <n v="1428725192"/>
    <x v="2179"/>
    <b v="0"/>
    <n v="21"/>
    <b v="1"/>
    <s v="music/rock"/>
    <n v="32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5000"/>
    <n v="3062"/>
    <x v="0"/>
    <s v="US"/>
    <s v="USD"/>
    <n v="1487635653"/>
    <x v="2181"/>
    <b v="0"/>
    <n v="53"/>
    <b v="1"/>
    <s v="games/tabletop games"/>
    <n v="61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5000"/>
    <n v="15725"/>
    <x v="0"/>
    <s v="CA"/>
    <s v="CAD"/>
    <n v="1412285825"/>
    <x v="2182"/>
    <b v="0"/>
    <n v="356"/>
    <b v="1"/>
    <s v="games/tabletop games"/>
    <n v="315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5000"/>
    <n v="8807"/>
    <x v="0"/>
    <s v="US"/>
    <s v="USD"/>
    <n v="1486616400"/>
    <x v="2183"/>
    <b v="0"/>
    <n v="279"/>
    <b v="1"/>
    <s v="games/tabletop games"/>
    <n v="176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5000"/>
    <n v="28474"/>
    <x v="0"/>
    <s v="US"/>
    <s v="USD"/>
    <n v="1453737600"/>
    <x v="2184"/>
    <b v="1"/>
    <n v="266"/>
    <b v="1"/>
    <s v="games/tabletop games"/>
    <n v="569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5000"/>
    <n v="21935"/>
    <x v="0"/>
    <s v="US"/>
    <s v="USD"/>
    <n v="1473213600"/>
    <x v="2186"/>
    <b v="0"/>
    <n v="392"/>
    <b v="1"/>
    <s v="games/tabletop games"/>
    <n v="439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5000"/>
    <n v="202928.5"/>
    <x v="0"/>
    <s v="US"/>
    <s v="USD"/>
    <n v="1428033540"/>
    <x v="2187"/>
    <b v="1"/>
    <n v="3562"/>
    <b v="1"/>
    <s v="games/tabletop games"/>
    <n v="4059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000"/>
    <n v="22645"/>
    <x v="0"/>
    <s v="AU"/>
    <s v="AUD"/>
    <n v="1477414800"/>
    <x v="2188"/>
    <b v="0"/>
    <n v="514"/>
    <b v="1"/>
    <s v="games/tabletop games"/>
    <n v="453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5000"/>
    <n v="6039"/>
    <x v="0"/>
    <s v="GB"/>
    <s v="GBP"/>
    <n v="1461276000"/>
    <x v="2189"/>
    <b v="0"/>
    <n v="88"/>
    <b v="1"/>
    <s v="games/tabletop games"/>
    <n v="121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5000"/>
    <n v="35076"/>
    <x v="0"/>
    <s v="US"/>
    <s v="USD"/>
    <n v="1458716340"/>
    <x v="2190"/>
    <b v="0"/>
    <n v="537"/>
    <b v="1"/>
    <s v="games/tabletop games"/>
    <n v="702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5000"/>
    <n v="898"/>
    <x v="0"/>
    <s v="GB"/>
    <s v="GBP"/>
    <n v="1487102427"/>
    <x v="2191"/>
    <b v="0"/>
    <n v="25"/>
    <b v="1"/>
    <s v="games/tabletop games"/>
    <n v="18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5000"/>
    <n v="129748.82"/>
    <x v="0"/>
    <s v="GB"/>
    <s v="GBP"/>
    <n v="1481842800"/>
    <x v="2192"/>
    <b v="0"/>
    <n v="3238"/>
    <b v="1"/>
    <s v="games/tabletop games"/>
    <n v="2595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5000"/>
    <n v="67856"/>
    <x v="0"/>
    <s v="US"/>
    <s v="USD"/>
    <n v="1479704340"/>
    <x v="2193"/>
    <b v="0"/>
    <n v="897"/>
    <b v="1"/>
    <s v="games/tabletop games"/>
    <n v="1357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5000"/>
    <n v="53737"/>
    <x v="0"/>
    <s v="US"/>
    <s v="USD"/>
    <n v="1459012290"/>
    <x v="2194"/>
    <b v="0"/>
    <n v="878"/>
    <b v="1"/>
    <s v="games/tabletop games"/>
    <n v="1075"/>
    <n v="61.2"/>
    <x v="6"/>
    <s v="tabletop games"/>
    <x v="2194"/>
    <x v="2193"/>
    <x v="2"/>
  </r>
  <r>
    <n v="2195"/>
    <s v="Purgatoria: City of Angels"/>
    <s v="A gritty, noir tabletop RPG with a fast-paced combo-based battle system."/>
    <n v="5000"/>
    <n v="5535"/>
    <x v="0"/>
    <s v="US"/>
    <s v="USD"/>
    <n v="1439317900"/>
    <x v="2195"/>
    <b v="0"/>
    <n v="115"/>
    <b v="1"/>
    <s v="games/tabletop games"/>
    <n v="111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5000"/>
    <n v="15937"/>
    <x v="0"/>
    <s v="US"/>
    <s v="USD"/>
    <n v="1480662000"/>
    <x v="2196"/>
    <b v="0"/>
    <n v="234"/>
    <b v="1"/>
    <s v="games/tabletop games"/>
    <n v="319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5000"/>
    <n v="285309.33"/>
    <x v="0"/>
    <s v="US"/>
    <s v="USD"/>
    <n v="1425132059"/>
    <x v="2197"/>
    <b v="0"/>
    <n v="4330"/>
    <b v="1"/>
    <s v="games/tabletop games"/>
    <n v="5706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5000"/>
    <n v="53157"/>
    <x v="0"/>
    <s v="US"/>
    <s v="USD"/>
    <n v="1447507200"/>
    <x v="2198"/>
    <b v="0"/>
    <n v="651"/>
    <b v="1"/>
    <s v="games/tabletop games"/>
    <n v="106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5000"/>
    <n v="13228"/>
    <x v="0"/>
    <s v="IE"/>
    <s v="EUR"/>
    <n v="1444903198"/>
    <x v="2199"/>
    <b v="1"/>
    <n v="251"/>
    <b v="1"/>
    <s v="games/tabletop games"/>
    <n v="265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5000"/>
    <n v="10843"/>
    <x v="0"/>
    <s v="GB"/>
    <s v="GBP"/>
    <n v="1436151600"/>
    <x v="2200"/>
    <b v="0"/>
    <n v="263"/>
    <b v="1"/>
    <s v="games/tabletop games"/>
    <n v="217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5000"/>
    <n v="420.99"/>
    <x v="0"/>
    <s v="GB"/>
    <s v="GBP"/>
    <n v="1358367565"/>
    <x v="2201"/>
    <b v="0"/>
    <n v="28"/>
    <b v="1"/>
    <s v="music/electronic music"/>
    <n v="8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5000"/>
    <n v="28167.25"/>
    <x v="0"/>
    <s v="US"/>
    <s v="USD"/>
    <n v="1351801368"/>
    <x v="2202"/>
    <b v="0"/>
    <n v="721"/>
    <b v="1"/>
    <s v="music/electronic music"/>
    <n v="563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5000"/>
    <n v="2191"/>
    <x v="0"/>
    <s v="CA"/>
    <s v="CAD"/>
    <n v="1443127082"/>
    <x v="2203"/>
    <b v="0"/>
    <n v="50"/>
    <b v="1"/>
    <s v="music/electronic music"/>
    <n v="44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5000"/>
    <n v="1993"/>
    <x v="0"/>
    <s v="US"/>
    <s v="USD"/>
    <n v="1362814119"/>
    <x v="2204"/>
    <b v="0"/>
    <n v="73"/>
    <b v="1"/>
    <s v="music/electronic music"/>
    <n v="40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5000"/>
    <n v="1140"/>
    <x v="0"/>
    <s v="US"/>
    <s v="USD"/>
    <n v="1338579789"/>
    <x v="2205"/>
    <b v="0"/>
    <n v="27"/>
    <b v="1"/>
    <s v="music/electronic music"/>
    <n v="23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5000"/>
    <n v="1130"/>
    <x v="0"/>
    <s v="US"/>
    <s v="USD"/>
    <n v="1334556624"/>
    <x v="2206"/>
    <b v="0"/>
    <n v="34"/>
    <b v="1"/>
    <s v="music/electronic music"/>
    <n v="2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5000"/>
    <n v="2000"/>
    <x v="0"/>
    <s v="US"/>
    <s v="USD"/>
    <n v="1384580373"/>
    <x v="2207"/>
    <b v="0"/>
    <n v="7"/>
    <b v="1"/>
    <s v="music/electronic music"/>
    <n v="40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5000"/>
    <n v="1016"/>
    <x v="0"/>
    <s v="US"/>
    <s v="USD"/>
    <n v="1333771200"/>
    <x v="2208"/>
    <b v="0"/>
    <n v="24"/>
    <b v="1"/>
    <s v="music/electronic music"/>
    <n v="20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0"/>
    <n v="754"/>
    <x v="0"/>
    <s v="GB"/>
    <s v="GBP"/>
    <n v="1397516400"/>
    <x v="2209"/>
    <b v="0"/>
    <n v="15"/>
    <b v="1"/>
    <s v="music/electronic music"/>
    <n v="15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5000"/>
    <n v="4457"/>
    <x v="0"/>
    <s v="US"/>
    <s v="USD"/>
    <n v="1334424960"/>
    <x v="2210"/>
    <b v="0"/>
    <n v="72"/>
    <b v="1"/>
    <s v="music/electronic music"/>
    <n v="89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5000"/>
    <n v="4890"/>
    <x v="0"/>
    <s v="US"/>
    <s v="USD"/>
    <n v="1397113140"/>
    <x v="2211"/>
    <b v="0"/>
    <n v="120"/>
    <b v="1"/>
    <s v="music/electronic music"/>
    <n v="98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5000"/>
    <n v="6863"/>
    <x v="0"/>
    <s v="US"/>
    <s v="USD"/>
    <n v="1383526800"/>
    <x v="2212"/>
    <b v="0"/>
    <n v="123"/>
    <b v="1"/>
    <s v="music/electronic music"/>
    <n v="137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000"/>
    <n v="10"/>
    <x v="0"/>
    <s v="US"/>
    <s v="USD"/>
    <n v="1431719379"/>
    <x v="2213"/>
    <b v="0"/>
    <n v="1"/>
    <b v="1"/>
    <s v="music/electronic music"/>
    <n v="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5000"/>
    <n v="1755.01"/>
    <x v="0"/>
    <s v="US"/>
    <s v="USD"/>
    <n v="1391713248"/>
    <x v="2214"/>
    <b v="0"/>
    <n v="24"/>
    <b v="1"/>
    <s v="music/electronic music"/>
    <n v="35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n v="5000"/>
    <n v="860"/>
    <x v="0"/>
    <s v="US"/>
    <s v="USD"/>
    <n v="1331621940"/>
    <x v="2215"/>
    <b v="0"/>
    <n v="33"/>
    <b v="1"/>
    <s v="music/electronic music"/>
    <n v="17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5000"/>
    <n v="317"/>
    <x v="0"/>
    <s v="US"/>
    <s v="USD"/>
    <n v="1437674545"/>
    <x v="2216"/>
    <b v="0"/>
    <n v="14"/>
    <b v="1"/>
    <s v="music/electronic music"/>
    <n v="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5000"/>
    <n v="425"/>
    <x v="0"/>
    <s v="US"/>
    <s v="USD"/>
    <n v="1446451200"/>
    <x v="2217"/>
    <b v="0"/>
    <n v="9"/>
    <b v="1"/>
    <s v="music/electronic music"/>
    <n v="9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5000"/>
    <n v="2456.66"/>
    <x v="0"/>
    <s v="US"/>
    <s v="USD"/>
    <n v="1346198400"/>
    <x v="2218"/>
    <b v="0"/>
    <n v="76"/>
    <b v="1"/>
    <s v="music/electronic music"/>
    <n v="49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5000"/>
    <n v="1015"/>
    <x v="0"/>
    <s v="US"/>
    <s v="USD"/>
    <n v="1440004512"/>
    <x v="2219"/>
    <b v="0"/>
    <n v="19"/>
    <b v="1"/>
    <s v="music/electronic music"/>
    <n v="20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5000"/>
    <n v="3540"/>
    <x v="0"/>
    <s v="US"/>
    <s v="USD"/>
    <n v="1374888436"/>
    <x v="2220"/>
    <b v="0"/>
    <n v="69"/>
    <b v="1"/>
    <s v="music/electronic music"/>
    <n v="71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5000"/>
    <n v="8109"/>
    <x v="0"/>
    <s v="US"/>
    <s v="USD"/>
    <n v="1461369600"/>
    <x v="2221"/>
    <b v="0"/>
    <n v="218"/>
    <b v="1"/>
    <s v="games/tabletop games"/>
    <n v="162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0"/>
    <n v="813"/>
    <x v="0"/>
    <s v="US"/>
    <s v="USD"/>
    <n v="1327776847"/>
    <x v="2222"/>
    <b v="0"/>
    <n v="30"/>
    <b v="1"/>
    <s v="games/tabletop games"/>
    <n v="16"/>
    <n v="27.1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5000"/>
    <n v="20631"/>
    <x v="0"/>
    <s v="CA"/>
    <s v="CAD"/>
    <n v="1435418568"/>
    <x v="2223"/>
    <b v="0"/>
    <n v="100"/>
    <b v="1"/>
    <s v="games/tabletop games"/>
    <n v="413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5000"/>
    <n v="24315"/>
    <x v="0"/>
    <s v="US"/>
    <s v="USD"/>
    <n v="1477767600"/>
    <x v="2224"/>
    <b v="0"/>
    <n v="296"/>
    <b v="1"/>
    <s v="games/tabletop games"/>
    <n v="486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5000"/>
    <n v="198415.01"/>
    <x v="0"/>
    <s v="GB"/>
    <s v="GBP"/>
    <n v="1411326015"/>
    <x v="2225"/>
    <b v="0"/>
    <n v="1204"/>
    <b v="1"/>
    <s v="games/tabletop games"/>
    <n v="3968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5000"/>
    <n v="19523.310000000001"/>
    <x v="0"/>
    <s v="US"/>
    <s v="USD"/>
    <n v="1455253140"/>
    <x v="2226"/>
    <b v="0"/>
    <n v="321"/>
    <b v="1"/>
    <s v="games/tabletop games"/>
    <n v="390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5000"/>
    <n v="20459"/>
    <x v="0"/>
    <s v="GB"/>
    <s v="GBP"/>
    <n v="1384374155"/>
    <x v="2227"/>
    <b v="0"/>
    <n v="301"/>
    <b v="1"/>
    <s v="games/tabletop games"/>
    <n v="409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4999"/>
    <n v="11744.9"/>
    <x v="0"/>
    <s v="DE"/>
    <s v="EUR"/>
    <n v="1439707236"/>
    <x v="2228"/>
    <b v="0"/>
    <n v="144"/>
    <b v="1"/>
    <s v="games/tabletop games"/>
    <n v="235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4950"/>
    <n v="13704.33"/>
    <x v="0"/>
    <s v="US"/>
    <s v="USD"/>
    <n v="1378180800"/>
    <x v="2229"/>
    <b v="0"/>
    <n v="539"/>
    <b v="1"/>
    <s v="games/tabletop games"/>
    <n v="277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4900"/>
    <n v="10706"/>
    <x v="0"/>
    <s v="US"/>
    <s v="USD"/>
    <n v="1398460127"/>
    <x v="2230"/>
    <b v="0"/>
    <n v="498"/>
    <b v="1"/>
    <s v="games/tabletop games"/>
    <n v="218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4900"/>
    <n v="30303.24"/>
    <x v="0"/>
    <s v="US"/>
    <s v="USD"/>
    <n v="1372136400"/>
    <x v="2231"/>
    <b v="0"/>
    <n v="1113"/>
    <b v="1"/>
    <s v="games/tabletop games"/>
    <n v="618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4900"/>
    <n v="24790"/>
    <x v="0"/>
    <s v="US"/>
    <s v="USD"/>
    <n v="1405738800"/>
    <x v="2232"/>
    <b v="0"/>
    <n v="988"/>
    <b v="1"/>
    <s v="games/tabletop games"/>
    <n v="506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4800"/>
    <n v="8301"/>
    <x v="0"/>
    <s v="GB"/>
    <s v="GBP"/>
    <n v="1450051200"/>
    <x v="2233"/>
    <b v="0"/>
    <n v="391"/>
    <b v="1"/>
    <s v="games/tabletop games"/>
    <n v="173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4800"/>
    <n v="1165"/>
    <x v="0"/>
    <s v="US"/>
    <s v="USD"/>
    <n v="1483645647"/>
    <x v="2234"/>
    <b v="0"/>
    <n v="28"/>
    <b v="1"/>
    <s v="games/tabletop games"/>
    <n v="24"/>
    <n v="41.61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n v="4800"/>
    <n v="19931"/>
    <x v="0"/>
    <s v="CA"/>
    <s v="CAD"/>
    <n v="1427585511"/>
    <x v="2235"/>
    <b v="0"/>
    <n v="147"/>
    <b v="1"/>
    <s v="games/tabletop games"/>
    <n v="415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4700"/>
    <n v="15039"/>
    <x v="0"/>
    <s v="US"/>
    <s v="USD"/>
    <n v="1454338123"/>
    <x v="2236"/>
    <b v="0"/>
    <n v="680"/>
    <b v="1"/>
    <s v="games/tabletop games"/>
    <n v="320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4600"/>
    <n v="63527"/>
    <x v="0"/>
    <s v="US"/>
    <s v="USD"/>
    <n v="1415779140"/>
    <x v="2237"/>
    <b v="0"/>
    <n v="983"/>
    <b v="1"/>
    <s v="games/tabletop games"/>
    <n v="1381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600"/>
    <n v="5496"/>
    <x v="0"/>
    <s v="DE"/>
    <s v="EUR"/>
    <n v="1489157716"/>
    <x v="2238"/>
    <b v="0"/>
    <n v="79"/>
    <b v="1"/>
    <s v="games/tabletop games"/>
    <n v="119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4600"/>
    <n v="32006.67"/>
    <x v="0"/>
    <s v="US"/>
    <s v="USD"/>
    <n v="1385870520"/>
    <x v="2239"/>
    <b v="0"/>
    <n v="426"/>
    <b v="1"/>
    <s v="games/tabletop games"/>
    <n v="696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4589"/>
    <n v="13534"/>
    <x v="0"/>
    <s v="US"/>
    <s v="USD"/>
    <n v="1461354544"/>
    <x v="2240"/>
    <b v="0"/>
    <n v="96"/>
    <b v="1"/>
    <s v="games/tabletop games"/>
    <n v="295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4575"/>
    <n v="8064"/>
    <x v="0"/>
    <s v="GB"/>
    <s v="GBP"/>
    <n v="1488484300"/>
    <x v="2241"/>
    <b v="0"/>
    <n v="163"/>
    <b v="1"/>
    <s v="games/tabletop games"/>
    <n v="176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4500"/>
    <n v="136009.76"/>
    <x v="0"/>
    <s v="US"/>
    <s v="USD"/>
    <n v="1385521320"/>
    <x v="2242"/>
    <b v="0"/>
    <n v="2525"/>
    <b v="1"/>
    <s v="games/tabletop games"/>
    <n v="3022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4500"/>
    <n v="9302.5"/>
    <x v="0"/>
    <s v="US"/>
    <s v="USD"/>
    <n v="1489374000"/>
    <x v="2243"/>
    <b v="0"/>
    <n v="2035"/>
    <b v="1"/>
    <s v="games/tabletop games"/>
    <n v="207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4500"/>
    <n v="18851"/>
    <x v="0"/>
    <s v="US"/>
    <s v="USD"/>
    <n v="1476649800"/>
    <x v="2244"/>
    <b v="0"/>
    <n v="290"/>
    <b v="1"/>
    <s v="games/tabletop games"/>
    <n v="419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500"/>
    <n v="105881"/>
    <x v="0"/>
    <s v="US"/>
    <s v="USD"/>
    <n v="1393005600"/>
    <x v="2245"/>
    <b v="0"/>
    <n v="1980"/>
    <b v="1"/>
    <s v="games/tabletop games"/>
    <n v="2353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4500"/>
    <n v="2503"/>
    <x v="0"/>
    <s v="GB"/>
    <s v="GBP"/>
    <n v="1441393210"/>
    <x v="2246"/>
    <b v="0"/>
    <n v="57"/>
    <b v="1"/>
    <s v="games/tabletop games"/>
    <n v="56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4500"/>
    <n v="19324"/>
    <x v="0"/>
    <s v="US"/>
    <s v="USD"/>
    <n v="1438185565"/>
    <x v="2247"/>
    <b v="0"/>
    <n v="380"/>
    <b v="1"/>
    <s v="games/tabletop games"/>
    <n v="429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4500"/>
    <n v="7505"/>
    <x v="0"/>
    <s v="GB"/>
    <s v="GBP"/>
    <n v="1481749278"/>
    <x v="2248"/>
    <b v="0"/>
    <n v="128"/>
    <b v="1"/>
    <s v="games/tabletop games"/>
    <n v="167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4500"/>
    <n v="5907"/>
    <x v="0"/>
    <s v="US"/>
    <s v="USD"/>
    <n v="1364917965"/>
    <x v="2249"/>
    <b v="0"/>
    <n v="180"/>
    <b v="1"/>
    <s v="games/tabletop games"/>
    <n v="131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4500"/>
    <n v="243778"/>
    <x v="0"/>
    <s v="US"/>
    <s v="USD"/>
    <n v="1480727273"/>
    <x v="2250"/>
    <b v="0"/>
    <n v="571"/>
    <b v="1"/>
    <s v="games/tabletop games"/>
    <n v="5417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4500"/>
    <n v="11428.19"/>
    <x v="0"/>
    <s v="US"/>
    <s v="USD"/>
    <n v="1408177077"/>
    <x v="2251"/>
    <b v="0"/>
    <n v="480"/>
    <b v="1"/>
    <s v="games/tabletop games"/>
    <n v="25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4500"/>
    <n v="24505"/>
    <x v="0"/>
    <s v="ES"/>
    <s v="EUR"/>
    <n v="1470469938"/>
    <x v="2252"/>
    <b v="0"/>
    <n v="249"/>
    <b v="1"/>
    <s v="games/tabletop games"/>
    <n v="545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4500"/>
    <n v="9015"/>
    <x v="0"/>
    <s v="US"/>
    <s v="USD"/>
    <n v="1447862947"/>
    <x v="2253"/>
    <b v="0"/>
    <n v="84"/>
    <b v="1"/>
    <s v="games/tabletop games"/>
    <n v="200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4500"/>
    <n v="2299"/>
    <x v="0"/>
    <s v="US"/>
    <s v="USD"/>
    <n v="1485271968"/>
    <x v="2254"/>
    <b v="0"/>
    <n v="197"/>
    <b v="1"/>
    <s v="games/tabletop games"/>
    <n v="51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4500"/>
    <n v="11323"/>
    <x v="0"/>
    <s v="US"/>
    <s v="USD"/>
    <n v="1462661451"/>
    <x v="2255"/>
    <b v="0"/>
    <n v="271"/>
    <b v="1"/>
    <s v="games/tabletop games"/>
    <n v="252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500"/>
    <n v="1069"/>
    <x v="0"/>
    <s v="GB"/>
    <s v="GBP"/>
    <n v="1479811846"/>
    <x v="2256"/>
    <b v="0"/>
    <n v="50"/>
    <b v="1"/>
    <s v="games/tabletop games"/>
    <n v="24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4500"/>
    <n v="15903.5"/>
    <x v="0"/>
    <s v="GB"/>
    <s v="GBP"/>
    <n v="1466377200"/>
    <x v="2257"/>
    <b v="0"/>
    <n v="169"/>
    <b v="1"/>
    <s v="games/tabletop games"/>
    <n v="353"/>
    <n v="94.1"/>
    <x v="6"/>
    <s v="tabletop games"/>
    <x v="2257"/>
    <x v="2256"/>
    <x v="2"/>
  </r>
  <r>
    <n v="2258"/>
    <s v="A Sundered World"/>
    <s v="A Dungeon World campaign setting that takes place after the end of the worlds."/>
    <n v="4500"/>
    <n v="3223"/>
    <x v="0"/>
    <s v="US"/>
    <s v="USD"/>
    <n v="1434045687"/>
    <x v="2258"/>
    <b v="0"/>
    <n v="205"/>
    <b v="1"/>
    <s v="games/tabletop games"/>
    <n v="72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4500"/>
    <n v="18671"/>
    <x v="0"/>
    <s v="GB"/>
    <s v="GBP"/>
    <n v="1481224736"/>
    <x v="2259"/>
    <b v="0"/>
    <n v="206"/>
    <b v="1"/>
    <s v="games/tabletop games"/>
    <n v="415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4500"/>
    <n v="8173"/>
    <x v="0"/>
    <s v="US"/>
    <s v="USD"/>
    <n v="1395876250"/>
    <x v="2260"/>
    <b v="0"/>
    <n v="84"/>
    <b v="1"/>
    <s v="games/tabletop games"/>
    <n v="182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4500"/>
    <n v="7795"/>
    <x v="0"/>
    <s v="AU"/>
    <s v="AUD"/>
    <n v="1487093020"/>
    <x v="2261"/>
    <b v="0"/>
    <n v="210"/>
    <b v="1"/>
    <s v="games/tabletop games"/>
    <n v="173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4500"/>
    <n v="5087"/>
    <x v="0"/>
    <s v="US"/>
    <s v="USD"/>
    <n v="1416268800"/>
    <x v="2262"/>
    <b v="0"/>
    <n v="181"/>
    <b v="1"/>
    <s v="games/tabletop games"/>
    <n v="113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4500"/>
    <n v="8666"/>
    <x v="0"/>
    <s v="SE"/>
    <s v="SEK"/>
    <n v="1422734313"/>
    <x v="2263"/>
    <b v="0"/>
    <n v="60"/>
    <b v="1"/>
    <s v="games/tabletop games"/>
    <n v="193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4500"/>
    <n v="10802"/>
    <x v="0"/>
    <s v="US"/>
    <s v="USD"/>
    <n v="1463972400"/>
    <x v="2264"/>
    <b v="0"/>
    <n v="445"/>
    <b v="1"/>
    <s v="games/tabletop games"/>
    <n v="240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4500"/>
    <n v="597"/>
    <x v="0"/>
    <s v="GB"/>
    <s v="GBP"/>
    <n v="1479846507"/>
    <x v="2265"/>
    <b v="0"/>
    <n v="17"/>
    <b v="1"/>
    <s v="games/tabletop games"/>
    <n v="13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n v="4500"/>
    <n v="4804"/>
    <x v="0"/>
    <s v="US"/>
    <s v="USD"/>
    <n v="1461722400"/>
    <x v="2266"/>
    <b v="0"/>
    <n v="194"/>
    <b v="1"/>
    <s v="games/tabletop games"/>
    <n v="107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4500"/>
    <n v="76105"/>
    <x v="0"/>
    <s v="US"/>
    <s v="USD"/>
    <n v="1419123600"/>
    <x v="2267"/>
    <b v="0"/>
    <n v="404"/>
    <b v="1"/>
    <s v="games/tabletop games"/>
    <n v="1691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4500"/>
    <n v="28728"/>
    <x v="0"/>
    <s v="US"/>
    <s v="USD"/>
    <n v="1489283915"/>
    <x v="2268"/>
    <b v="0"/>
    <n v="194"/>
    <b v="1"/>
    <s v="games/tabletop games"/>
    <n v="638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4500"/>
    <n v="45041"/>
    <x v="0"/>
    <s v="US"/>
    <s v="USD"/>
    <n v="1488862800"/>
    <x v="2269"/>
    <b v="0"/>
    <n v="902"/>
    <b v="1"/>
    <s v="games/tabletop games"/>
    <n v="1001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4500"/>
    <n v="180062"/>
    <x v="0"/>
    <s v="US"/>
    <s v="USD"/>
    <n v="1484085540"/>
    <x v="2270"/>
    <b v="0"/>
    <n v="1670"/>
    <b v="1"/>
    <s v="games/tabletop games"/>
    <n v="4001"/>
    <n v="107.82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4480"/>
    <n v="56618"/>
    <x v="0"/>
    <s v="US"/>
    <s v="USD"/>
    <n v="1481328004"/>
    <x v="2271"/>
    <b v="0"/>
    <n v="1328"/>
    <b v="1"/>
    <s v="games/tabletop games"/>
    <n v="1264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4444"/>
    <n v="13566"/>
    <x v="0"/>
    <s v="US"/>
    <s v="USD"/>
    <n v="1449506836"/>
    <x v="2272"/>
    <b v="0"/>
    <n v="944"/>
    <b v="1"/>
    <s v="games/tabletop games"/>
    <n v="305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4400"/>
    <n v="5509"/>
    <x v="0"/>
    <s v="CA"/>
    <s v="CAD"/>
    <n v="1489320642"/>
    <x v="2273"/>
    <b v="0"/>
    <n v="147"/>
    <b v="1"/>
    <s v="games/tabletop games"/>
    <n v="125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4400"/>
    <n v="2990"/>
    <x v="0"/>
    <s v="US"/>
    <s v="USD"/>
    <n v="1393156857"/>
    <x v="2274"/>
    <b v="0"/>
    <n v="99"/>
    <b v="1"/>
    <s v="games/tabletop games"/>
    <n v="68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4400"/>
    <n v="2650.5"/>
    <x v="0"/>
    <s v="GB"/>
    <s v="GBP"/>
    <n v="1419259679"/>
    <x v="2275"/>
    <b v="0"/>
    <n v="79"/>
    <b v="1"/>
    <s v="games/tabletop games"/>
    <n v="60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336"/>
    <n v="4856"/>
    <x v="0"/>
    <s v="US"/>
    <s v="USD"/>
    <n v="1388936289"/>
    <x v="2276"/>
    <b v="0"/>
    <n v="75"/>
    <b v="1"/>
    <s v="games/tabletop games"/>
    <n v="112"/>
    <n v="64.75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n v="4300"/>
    <n v="11992"/>
    <x v="0"/>
    <s v="US"/>
    <s v="USD"/>
    <n v="1330359423"/>
    <x v="2277"/>
    <b v="0"/>
    <n v="207"/>
    <b v="1"/>
    <s v="games/tabletop games"/>
    <n v="279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4300"/>
    <n v="5414"/>
    <x v="0"/>
    <s v="IT"/>
    <s v="EUR"/>
    <n v="1451861940"/>
    <x v="2278"/>
    <b v="0"/>
    <n v="102"/>
    <b v="1"/>
    <s v="games/tabletop games"/>
    <n v="126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4300"/>
    <n v="1538"/>
    <x v="0"/>
    <s v="US"/>
    <s v="USD"/>
    <n v="1423022400"/>
    <x v="2279"/>
    <b v="0"/>
    <n v="32"/>
    <b v="1"/>
    <s v="games/tabletop games"/>
    <n v="36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4290"/>
    <n v="39550.5"/>
    <x v="0"/>
    <s v="US"/>
    <s v="USD"/>
    <n v="1442501991"/>
    <x v="2280"/>
    <b v="0"/>
    <n v="480"/>
    <b v="1"/>
    <s v="games/tabletop games"/>
    <n v="922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4200"/>
    <n v="555"/>
    <x v="0"/>
    <s v="US"/>
    <s v="USD"/>
    <n v="1311576600"/>
    <x v="2281"/>
    <b v="0"/>
    <n v="11"/>
    <b v="1"/>
    <s v="music/rock"/>
    <n v="13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n v="4200"/>
    <n v="1390"/>
    <x v="0"/>
    <s v="US"/>
    <s v="USD"/>
    <n v="1452744686"/>
    <x v="2282"/>
    <b v="0"/>
    <n v="12"/>
    <b v="1"/>
    <s v="music/rock"/>
    <n v="33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4200"/>
    <n v="3025.66"/>
    <x v="0"/>
    <s v="US"/>
    <s v="USD"/>
    <n v="1336528804"/>
    <x v="2283"/>
    <b v="0"/>
    <n v="48"/>
    <b v="1"/>
    <s v="music/rock"/>
    <n v="72"/>
    <n v="63.03"/>
    <x v="4"/>
    <s v="rock"/>
    <x v="2283"/>
    <x v="2282"/>
    <x v="5"/>
  </r>
  <r>
    <n v="2284"/>
    <s v="Make a record, write a song, take the Vinyl Skyway. "/>
    <s v="The Vinyl Skyway reunite to make a third album. "/>
    <n v="4200"/>
    <n v="6373.27"/>
    <x v="0"/>
    <s v="US"/>
    <s v="USD"/>
    <n v="1299902400"/>
    <x v="2284"/>
    <b v="0"/>
    <n v="59"/>
    <b v="1"/>
    <s v="music/rock"/>
    <n v="152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4200"/>
    <n v="3641"/>
    <x v="0"/>
    <s v="US"/>
    <s v="USD"/>
    <n v="1340944043"/>
    <x v="2285"/>
    <b v="0"/>
    <n v="79"/>
    <b v="1"/>
    <s v="music/rock"/>
    <n v="87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4190"/>
    <n v="1501"/>
    <x v="0"/>
    <s v="US"/>
    <s v="USD"/>
    <n v="1378439940"/>
    <x v="2286"/>
    <b v="0"/>
    <n v="14"/>
    <b v="1"/>
    <s v="music/rock"/>
    <n v="36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100"/>
    <n v="5398.99"/>
    <x v="0"/>
    <s v="US"/>
    <s v="USD"/>
    <n v="1403539260"/>
    <x v="2287"/>
    <b v="0"/>
    <n v="106"/>
    <b v="1"/>
    <s v="music/rock"/>
    <n v="132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4100"/>
    <n v="1001"/>
    <x v="0"/>
    <s v="US"/>
    <s v="USD"/>
    <n v="1340733600"/>
    <x v="2288"/>
    <b v="0"/>
    <n v="25"/>
    <b v="1"/>
    <s v="music/rock"/>
    <n v="24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4059"/>
    <n v="1611"/>
    <x v="0"/>
    <s v="US"/>
    <s v="USD"/>
    <n v="1386372120"/>
    <x v="2289"/>
    <b v="0"/>
    <n v="25"/>
    <b v="1"/>
    <s v="music/rock"/>
    <n v="40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4000"/>
    <n v="1561"/>
    <x v="0"/>
    <s v="US"/>
    <s v="USD"/>
    <n v="1259686800"/>
    <x v="2290"/>
    <b v="0"/>
    <n v="29"/>
    <b v="1"/>
    <s v="music/rock"/>
    <n v="39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4000"/>
    <n v="4320"/>
    <x v="0"/>
    <s v="US"/>
    <s v="USD"/>
    <n v="1335153600"/>
    <x v="2291"/>
    <b v="0"/>
    <n v="43"/>
    <b v="1"/>
    <s v="music/rock"/>
    <n v="108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4000"/>
    <n v="2145.0100000000002"/>
    <x v="0"/>
    <s v="US"/>
    <s v="USD"/>
    <n v="1334767476"/>
    <x v="2292"/>
    <b v="0"/>
    <n v="46"/>
    <b v="1"/>
    <s v="music/rock"/>
    <n v="54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n v="4000"/>
    <n v="920"/>
    <x v="0"/>
    <s v="US"/>
    <s v="USD"/>
    <n v="1348545540"/>
    <x v="2293"/>
    <b v="0"/>
    <n v="27"/>
    <b v="1"/>
    <s v="music/rock"/>
    <n v="23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4000"/>
    <n v="7304.04"/>
    <x v="0"/>
    <s v="US"/>
    <s v="USD"/>
    <n v="1358702480"/>
    <x v="2294"/>
    <b v="0"/>
    <n v="112"/>
    <b v="1"/>
    <s v="music/rock"/>
    <n v="183"/>
    <n v="65.209999999999994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4000"/>
    <n v="1503"/>
    <x v="0"/>
    <s v="US"/>
    <s v="USD"/>
    <n v="1359240856"/>
    <x v="2295"/>
    <b v="0"/>
    <n v="34"/>
    <b v="1"/>
    <s v="music/rock"/>
    <n v="38"/>
    <n v="44.21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n v="4000"/>
    <n v="10435"/>
    <x v="0"/>
    <s v="US"/>
    <s v="USD"/>
    <n v="1330018426"/>
    <x v="2296"/>
    <b v="0"/>
    <n v="145"/>
    <b v="1"/>
    <s v="music/rock"/>
    <n v="261"/>
    <n v="71.97"/>
    <x v="4"/>
    <s v="rock"/>
    <x v="2296"/>
    <x v="2295"/>
    <x v="5"/>
  </r>
  <r>
    <n v="2297"/>
    <s v="Company Company: Debut EP"/>
    <s v="New Jersey Alternative Rock band COCO needs YOUR help self-releasing debut EP!"/>
    <n v="4000"/>
    <n v="1006"/>
    <x v="0"/>
    <s v="US"/>
    <s v="USD"/>
    <n v="1331697540"/>
    <x v="2297"/>
    <b v="0"/>
    <n v="19"/>
    <b v="1"/>
    <s v="music/rock"/>
    <n v="25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4000"/>
    <n v="31522"/>
    <x v="0"/>
    <s v="US"/>
    <s v="USD"/>
    <n v="1395861033"/>
    <x v="2298"/>
    <b v="0"/>
    <n v="288"/>
    <b v="1"/>
    <s v="music/rock"/>
    <n v="788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4000"/>
    <n v="1050.5"/>
    <x v="0"/>
    <s v="US"/>
    <s v="USD"/>
    <n v="1296953209"/>
    <x v="2299"/>
    <b v="0"/>
    <n v="14"/>
    <b v="1"/>
    <s v="music/rock"/>
    <n v="26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4000"/>
    <n v="810"/>
    <x v="0"/>
    <s v="US"/>
    <s v="USD"/>
    <n v="1340904416"/>
    <x v="2300"/>
    <b v="0"/>
    <n v="7"/>
    <b v="1"/>
    <s v="music/rock"/>
    <n v="20"/>
    <n v="115.71"/>
    <x v="4"/>
    <s v="rock"/>
    <x v="2300"/>
    <x v="2299"/>
    <x v="5"/>
  </r>
  <r>
    <n v="2301"/>
    <s v="Time Crash"/>
    <s v="We are America's first trock band, and we're ready to bring you our first album!"/>
    <n v="4000"/>
    <n v="6680.22"/>
    <x v="0"/>
    <s v="US"/>
    <s v="USD"/>
    <n v="1371785496"/>
    <x v="2301"/>
    <b v="1"/>
    <n v="211"/>
    <b v="1"/>
    <s v="music/indie rock"/>
    <n v="167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4000"/>
    <n v="3925"/>
    <x v="0"/>
    <s v="US"/>
    <s v="USD"/>
    <n v="1388473200"/>
    <x v="2302"/>
    <b v="1"/>
    <n v="85"/>
    <b v="1"/>
    <s v="music/indie rock"/>
    <n v="98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4000"/>
    <n v="7053.61"/>
    <x v="0"/>
    <s v="US"/>
    <s v="USD"/>
    <n v="1323747596"/>
    <x v="2303"/>
    <b v="1"/>
    <n v="103"/>
    <b v="1"/>
    <s v="music/indie rock"/>
    <n v="176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4000"/>
    <n v="6042.02"/>
    <x v="0"/>
    <s v="US"/>
    <s v="USD"/>
    <n v="1293857940"/>
    <x v="2304"/>
    <b v="1"/>
    <n v="113"/>
    <b v="1"/>
    <s v="music/indie rock"/>
    <n v="151"/>
    <n v="53.47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4000"/>
    <n v="18221"/>
    <x v="0"/>
    <s v="US"/>
    <s v="USD"/>
    <n v="1407520800"/>
    <x v="2305"/>
    <b v="1"/>
    <n v="167"/>
    <b v="1"/>
    <s v="music/indie rock"/>
    <n v="456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4000"/>
    <n v="3736.55"/>
    <x v="0"/>
    <s v="US"/>
    <s v="USD"/>
    <n v="1331352129"/>
    <x v="2306"/>
    <b v="1"/>
    <n v="73"/>
    <b v="1"/>
    <s v="music/indie rock"/>
    <n v="93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4000"/>
    <n v="2095.2600000000002"/>
    <x v="0"/>
    <s v="US"/>
    <s v="USD"/>
    <n v="1336245328"/>
    <x v="2307"/>
    <b v="1"/>
    <n v="75"/>
    <b v="1"/>
    <s v="music/indie rock"/>
    <n v="52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4000"/>
    <n v="50653.11"/>
    <x v="0"/>
    <s v="US"/>
    <s v="USD"/>
    <n v="1409274000"/>
    <x v="2308"/>
    <b v="1"/>
    <n v="614"/>
    <b v="1"/>
    <s v="music/indie rock"/>
    <n v="1266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4000"/>
    <n v="6400.47"/>
    <x v="0"/>
    <s v="US"/>
    <s v="USD"/>
    <n v="1362872537"/>
    <x v="2309"/>
    <b v="1"/>
    <n v="107"/>
    <b v="1"/>
    <s v="music/indie rock"/>
    <n v="160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4000"/>
    <n v="79335.360000000001"/>
    <x v="0"/>
    <s v="US"/>
    <s v="USD"/>
    <n v="1363889015"/>
    <x v="2310"/>
    <b v="1"/>
    <n v="1224"/>
    <b v="1"/>
    <s v="music/indie rock"/>
    <n v="1983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4000"/>
    <n v="9370"/>
    <x v="0"/>
    <s v="US"/>
    <s v="USD"/>
    <n v="1399421189"/>
    <x v="2311"/>
    <b v="1"/>
    <n v="104"/>
    <b v="1"/>
    <s v="music/indie rock"/>
    <n v="234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4000"/>
    <n v="3236"/>
    <x v="0"/>
    <s v="US"/>
    <s v="USD"/>
    <n v="1397862000"/>
    <x v="2312"/>
    <b v="1"/>
    <n v="79"/>
    <b v="1"/>
    <s v="music/indie rock"/>
    <n v="81"/>
    <n v="40.96"/>
    <x v="4"/>
    <s v="indie rock"/>
    <x v="2312"/>
    <x v="2310"/>
    <x v="3"/>
  </r>
  <r>
    <n v="2313"/>
    <s v="A SUNNY DAY IN GLASGOW"/>
    <s v="A Sunny Day in Glasgow are recording a new album and we need your help!"/>
    <n v="4000"/>
    <n v="8792.02"/>
    <x v="0"/>
    <s v="US"/>
    <s v="USD"/>
    <n v="1336086026"/>
    <x v="2313"/>
    <b v="1"/>
    <n v="157"/>
    <b v="1"/>
    <s v="music/indie rock"/>
    <n v="220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4000"/>
    <n v="1883.64"/>
    <x v="0"/>
    <s v="US"/>
    <s v="USD"/>
    <n v="1339074857"/>
    <x v="2314"/>
    <b v="1"/>
    <n v="50"/>
    <b v="1"/>
    <s v="music/indie rock"/>
    <n v="47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4000"/>
    <n v="2565"/>
    <x v="0"/>
    <s v="US"/>
    <s v="USD"/>
    <n v="1336238743"/>
    <x v="2315"/>
    <b v="1"/>
    <n v="64"/>
    <b v="1"/>
    <s v="music/indie rock"/>
    <n v="64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4000"/>
    <n v="15606.4"/>
    <x v="0"/>
    <s v="US"/>
    <s v="USD"/>
    <n v="1260383040"/>
    <x v="2316"/>
    <b v="1"/>
    <n v="200"/>
    <b v="1"/>
    <s v="music/indie rock"/>
    <n v="390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0"/>
    <n v="416"/>
    <x v="0"/>
    <s v="US"/>
    <s v="USD"/>
    <n v="1266210000"/>
    <x v="2317"/>
    <b v="1"/>
    <n v="22"/>
    <b v="1"/>
    <s v="music/indie rock"/>
    <n v="10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4000"/>
    <n v="6053"/>
    <x v="0"/>
    <s v="US"/>
    <s v="USD"/>
    <n v="1253937540"/>
    <x v="2318"/>
    <b v="1"/>
    <n v="163"/>
    <b v="1"/>
    <s v="music/indie rock"/>
    <n v="151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4000"/>
    <n v="3231"/>
    <x v="0"/>
    <s v="US"/>
    <s v="USD"/>
    <n v="1387072685"/>
    <x v="2319"/>
    <b v="1"/>
    <n v="77"/>
    <b v="1"/>
    <s v="music/indie rock"/>
    <n v="81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4000"/>
    <n v="5433"/>
    <x v="0"/>
    <s v="US"/>
    <s v="USD"/>
    <n v="1396463800"/>
    <x v="2320"/>
    <b v="1"/>
    <n v="89"/>
    <b v="1"/>
    <s v="music/indie rock"/>
    <n v="136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4000"/>
    <n v="4130"/>
    <x v="3"/>
    <s v="AT"/>
    <s v="EUR"/>
    <n v="1491282901"/>
    <x v="2321"/>
    <b v="0"/>
    <n v="64"/>
    <b v="0"/>
    <s v="food/small batch"/>
    <n v="103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4000"/>
    <n v="85"/>
    <x v="3"/>
    <s v="US"/>
    <s v="USD"/>
    <n v="1491769769"/>
    <x v="2322"/>
    <b v="0"/>
    <n v="4"/>
    <b v="0"/>
    <s v="food/small batch"/>
    <n v="2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4000"/>
    <n v="120"/>
    <x v="3"/>
    <s v="US"/>
    <s v="USD"/>
    <n v="1490033247"/>
    <x v="2323"/>
    <b v="0"/>
    <n v="4"/>
    <b v="0"/>
    <s v="food/small batch"/>
    <n v="3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4000"/>
    <n v="1555"/>
    <x v="3"/>
    <s v="GB"/>
    <s v="GBP"/>
    <n v="1490559285"/>
    <x v="2324"/>
    <b v="0"/>
    <n v="61"/>
    <b v="0"/>
    <s v="food/small batch"/>
    <n v="39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4000"/>
    <n v="80"/>
    <x v="3"/>
    <s v="US"/>
    <s v="USD"/>
    <n v="1490830331"/>
    <x v="2325"/>
    <b v="0"/>
    <n v="7"/>
    <b v="0"/>
    <s v="food/small batch"/>
    <n v="2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4000"/>
    <n v="108"/>
    <x v="3"/>
    <s v="US"/>
    <s v="USD"/>
    <n v="1493571600"/>
    <x v="2326"/>
    <b v="0"/>
    <n v="1"/>
    <b v="0"/>
    <s v="food/small batch"/>
    <n v="3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4000"/>
    <n v="184133.01"/>
    <x v="0"/>
    <s v="US"/>
    <s v="USD"/>
    <n v="1409090440"/>
    <x v="2327"/>
    <b v="1"/>
    <n v="3355"/>
    <b v="1"/>
    <s v="food/small batch"/>
    <n v="4603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4000"/>
    <n v="25445"/>
    <x v="0"/>
    <s v="US"/>
    <s v="USD"/>
    <n v="1434307537"/>
    <x v="2328"/>
    <b v="1"/>
    <n v="537"/>
    <b v="1"/>
    <s v="food/small batch"/>
    <n v="636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4000"/>
    <n v="26480"/>
    <x v="0"/>
    <s v="US"/>
    <s v="USD"/>
    <n v="1405609146"/>
    <x v="2329"/>
    <b v="1"/>
    <n v="125"/>
    <b v="1"/>
    <s v="food/small batch"/>
    <n v="662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4000"/>
    <n v="35848"/>
    <x v="0"/>
    <s v="US"/>
    <s v="USD"/>
    <n v="1451001600"/>
    <x v="2330"/>
    <b v="1"/>
    <n v="163"/>
    <b v="1"/>
    <s v="food/small batch"/>
    <n v="896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4000"/>
    <n v="11545.1"/>
    <x v="0"/>
    <s v="US"/>
    <s v="USD"/>
    <n v="1408320490"/>
    <x v="2331"/>
    <b v="1"/>
    <n v="283"/>
    <b v="1"/>
    <s v="food/small batch"/>
    <n v="289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4000"/>
    <n v="26577"/>
    <x v="0"/>
    <s v="US"/>
    <s v="USD"/>
    <n v="1423235071"/>
    <x v="2332"/>
    <b v="1"/>
    <n v="352"/>
    <b v="1"/>
    <s v="food/small batch"/>
    <n v="664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4000"/>
    <n v="1273"/>
    <x v="0"/>
    <s v="US"/>
    <s v="USD"/>
    <n v="1401385800"/>
    <x v="2333"/>
    <b v="1"/>
    <n v="94"/>
    <b v="1"/>
    <s v="food/small batch"/>
    <n v="32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4000"/>
    <n v="25568"/>
    <x v="0"/>
    <s v="US"/>
    <s v="USD"/>
    <n v="1402494243"/>
    <x v="2335"/>
    <b v="1"/>
    <n v="221"/>
    <b v="1"/>
    <s v="food/small batch"/>
    <n v="639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4000"/>
    <n v="104146.51"/>
    <x v="0"/>
    <s v="US"/>
    <s v="USD"/>
    <n v="1394316695"/>
    <x v="2336"/>
    <b v="1"/>
    <n v="2165"/>
    <b v="1"/>
    <s v="food/small batch"/>
    <n v="2604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4000"/>
    <n v="13279"/>
    <x v="0"/>
    <s v="US"/>
    <s v="USD"/>
    <n v="1403796143"/>
    <x v="2337"/>
    <b v="1"/>
    <n v="179"/>
    <b v="1"/>
    <s v="food/small batch"/>
    <n v="332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4000"/>
    <n v="15171.5"/>
    <x v="0"/>
    <s v="US"/>
    <s v="USD"/>
    <n v="1404077484"/>
    <x v="2338"/>
    <b v="1"/>
    <n v="123"/>
    <b v="1"/>
    <s v="food/small batch"/>
    <n v="379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4000"/>
    <n v="73552"/>
    <x v="0"/>
    <s v="US"/>
    <s v="USD"/>
    <n v="1482134340"/>
    <x v="2339"/>
    <b v="1"/>
    <n v="1104"/>
    <b v="1"/>
    <s v="food/small batch"/>
    <n v="1839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"/>
    <n v="42311"/>
    <x v="0"/>
    <s v="US"/>
    <s v="USD"/>
    <n v="1477841138"/>
    <x v="2340"/>
    <b v="1"/>
    <n v="403"/>
    <b v="1"/>
    <s v="food/small batch"/>
    <n v="1058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4000"/>
    <n v="0"/>
    <x v="1"/>
    <s v="US"/>
    <s v="USD"/>
    <n v="1436729504"/>
    <x v="2341"/>
    <b v="0"/>
    <n v="0"/>
    <b v="0"/>
    <s v="technology/web"/>
    <n v="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4000"/>
    <n v="0"/>
    <x v="1"/>
    <s v="US"/>
    <s v="USD"/>
    <n v="1412571600"/>
    <x v="2342"/>
    <b v="0"/>
    <n v="0"/>
    <b v="0"/>
    <s v="technology/web"/>
    <n v="0"/>
    <n v="0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4000"/>
    <n v="300"/>
    <x v="1"/>
    <s v="US"/>
    <s v="USD"/>
    <n v="1452282420"/>
    <x v="2343"/>
    <b v="0"/>
    <n v="1"/>
    <b v="0"/>
    <s v="technology/web"/>
    <n v="8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4000"/>
    <n v="1"/>
    <x v="1"/>
    <s v="CA"/>
    <s v="CAD"/>
    <n v="1466789269"/>
    <x v="2344"/>
    <b v="0"/>
    <n v="1"/>
    <b v="0"/>
    <s v="technology/web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4000"/>
    <n v="0"/>
    <x v="1"/>
    <s v="US"/>
    <s v="USD"/>
    <n v="1427845140"/>
    <x v="2345"/>
    <b v="0"/>
    <n v="0"/>
    <b v="0"/>
    <s v="technology/web"/>
    <n v="0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4000"/>
    <n v="39"/>
    <x v="1"/>
    <s v="US"/>
    <s v="USD"/>
    <n v="1476731431"/>
    <x v="2346"/>
    <b v="0"/>
    <n v="3"/>
    <b v="0"/>
    <s v="technology/web"/>
    <n v="1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4000"/>
    <n v="15"/>
    <x v="1"/>
    <s v="US"/>
    <s v="USD"/>
    <n v="1472135676"/>
    <x v="2347"/>
    <b v="0"/>
    <n v="1"/>
    <b v="0"/>
    <s v="technology/web"/>
    <n v="0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4000"/>
    <n v="270"/>
    <x v="1"/>
    <s v="US"/>
    <s v="USD"/>
    <n v="1456006938"/>
    <x v="2348"/>
    <b v="0"/>
    <n v="5"/>
    <b v="0"/>
    <s v="technology/web"/>
    <n v="7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000"/>
    <n v="0"/>
    <x v="1"/>
    <s v="SE"/>
    <s v="SEK"/>
    <n v="1439318228"/>
    <x v="2349"/>
    <b v="0"/>
    <n v="0"/>
    <b v="0"/>
    <s v="technology/web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4000"/>
    <n v="0"/>
    <x v="1"/>
    <s v="IE"/>
    <s v="EUR"/>
    <n v="1483474370"/>
    <x v="2350"/>
    <b v="0"/>
    <n v="0"/>
    <b v="0"/>
    <s v="technology/web"/>
    <n v="0"/>
    <n v="0"/>
    <x v="2"/>
    <s v="web"/>
    <x v="2350"/>
    <x v="2348"/>
    <x v="2"/>
  </r>
  <r>
    <n v="2351"/>
    <s v="NZ Auction site.  No listing or success fees. Only $2 p/m"/>
    <s v="Donate $30 or more and receive a free selfie stick."/>
    <n v="4000"/>
    <n v="108"/>
    <x v="1"/>
    <s v="NZ"/>
    <s v="NZD"/>
    <n v="1430360739"/>
    <x v="2351"/>
    <b v="0"/>
    <n v="7"/>
    <b v="0"/>
    <s v="technology/web"/>
    <n v="3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4000"/>
    <n v="0"/>
    <x v="1"/>
    <s v="US"/>
    <s v="USD"/>
    <n v="1433603552"/>
    <x v="2352"/>
    <b v="0"/>
    <n v="0"/>
    <b v="0"/>
    <s v="technology/web"/>
    <n v="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4000"/>
    <n v="0"/>
    <x v="1"/>
    <s v="US"/>
    <s v="USD"/>
    <n v="1429632822"/>
    <x v="2353"/>
    <b v="0"/>
    <n v="0"/>
    <b v="0"/>
    <s v="technology/web"/>
    <n v="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4000"/>
    <n v="25"/>
    <x v="1"/>
    <s v="US"/>
    <s v="USD"/>
    <n v="1420910460"/>
    <x v="2354"/>
    <b v="0"/>
    <n v="1"/>
    <b v="0"/>
    <s v="technology/web"/>
    <n v="1"/>
    <n v="25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n v="4000"/>
    <n v="55"/>
    <x v="1"/>
    <s v="AU"/>
    <s v="AUD"/>
    <n v="1430604136"/>
    <x v="2355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4000"/>
    <n v="0"/>
    <x v="1"/>
    <s v="NL"/>
    <s v="EUR"/>
    <n v="1433530104"/>
    <x v="2356"/>
    <b v="0"/>
    <n v="0"/>
    <b v="0"/>
    <s v="technology/web"/>
    <n v="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4000"/>
    <n v="0"/>
    <x v="1"/>
    <s v="GB"/>
    <s v="GBP"/>
    <n v="1445093578"/>
    <x v="2357"/>
    <b v="0"/>
    <n v="0"/>
    <b v="0"/>
    <s v="technology/web"/>
    <n v="0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4000"/>
    <n v="0"/>
    <x v="1"/>
    <s v="GB"/>
    <s v="GBP"/>
    <n v="1422664740"/>
    <x v="2358"/>
    <b v="0"/>
    <n v="0"/>
    <b v="0"/>
    <s v="technology/web"/>
    <n v="0"/>
    <n v="0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4000"/>
    <n v="1101"/>
    <x v="1"/>
    <s v="US"/>
    <s v="USD"/>
    <n v="1438616124"/>
    <x v="2359"/>
    <b v="0"/>
    <n v="3"/>
    <b v="0"/>
    <s v="technology/web"/>
    <n v="28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4000"/>
    <n v="2"/>
    <x v="1"/>
    <s v="CA"/>
    <s v="CAD"/>
    <n v="1454864280"/>
    <x v="2360"/>
    <b v="0"/>
    <n v="1"/>
    <b v="0"/>
    <s v="technology/web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4000"/>
    <n v="0"/>
    <x v="1"/>
    <s v="CA"/>
    <s v="CAD"/>
    <n v="1462053600"/>
    <x v="2361"/>
    <b v="0"/>
    <n v="0"/>
    <b v="0"/>
    <s v="technology/web"/>
    <n v="0"/>
    <n v="0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000"/>
    <n v="120"/>
    <x v="1"/>
    <s v="US"/>
    <s v="USD"/>
    <n v="1418315470"/>
    <x v="2362"/>
    <b v="0"/>
    <n v="2"/>
    <b v="0"/>
    <s v="technology/web"/>
    <n v="3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4000"/>
    <n v="0"/>
    <x v="1"/>
    <s v="US"/>
    <s v="USD"/>
    <n v="1451348200"/>
    <x v="2363"/>
    <b v="0"/>
    <n v="0"/>
    <b v="0"/>
    <s v="technology/web"/>
    <n v="0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4000"/>
    <n v="0"/>
    <x v="1"/>
    <s v="US"/>
    <s v="USD"/>
    <n v="1445898356"/>
    <x v="2364"/>
    <b v="0"/>
    <n v="0"/>
    <b v="0"/>
    <s v="technology/web"/>
    <n v="0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4000"/>
    <n v="0"/>
    <x v="1"/>
    <s v="IT"/>
    <s v="EUR"/>
    <n v="1453071600"/>
    <x v="2365"/>
    <b v="0"/>
    <n v="0"/>
    <b v="0"/>
    <s v="technology/web"/>
    <n v="0"/>
    <n v="0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4000"/>
    <n v="2630"/>
    <x v="1"/>
    <s v="GB"/>
    <s v="GBP"/>
    <n v="1445431533"/>
    <x v="2366"/>
    <b v="0"/>
    <n v="27"/>
    <b v="0"/>
    <s v="technology/web"/>
    <n v="66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4000"/>
    <n v="670"/>
    <x v="1"/>
    <s v="US"/>
    <s v="USD"/>
    <n v="1461622616"/>
    <x v="2367"/>
    <b v="0"/>
    <n v="14"/>
    <b v="0"/>
    <s v="technology/web"/>
    <n v="17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"/>
    <n v="100"/>
    <x v="1"/>
    <s v="US"/>
    <s v="USD"/>
    <n v="1429028365"/>
    <x v="2368"/>
    <b v="0"/>
    <n v="2"/>
    <b v="0"/>
    <s v="technology/web"/>
    <n v="3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4000"/>
    <n v="0"/>
    <x v="1"/>
    <s v="US"/>
    <s v="USD"/>
    <n v="1455132611"/>
    <x v="2369"/>
    <b v="0"/>
    <n v="0"/>
    <b v="0"/>
    <s v="technology/web"/>
    <n v="0"/>
    <n v="0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4000"/>
    <n v="82"/>
    <x v="1"/>
    <s v="US"/>
    <s v="USD"/>
    <n v="1418877141"/>
    <x v="2370"/>
    <b v="0"/>
    <n v="4"/>
    <b v="0"/>
    <s v="technology/web"/>
    <n v="2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4000"/>
    <n v="0"/>
    <x v="1"/>
    <s v="US"/>
    <s v="USD"/>
    <n v="1435257596"/>
    <x v="2371"/>
    <b v="0"/>
    <n v="0"/>
    <b v="0"/>
    <s v="technology/web"/>
    <n v="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4000"/>
    <n v="180"/>
    <x v="1"/>
    <s v="AU"/>
    <s v="AUD"/>
    <n v="1429839571"/>
    <x v="2372"/>
    <b v="0"/>
    <n v="6"/>
    <b v="0"/>
    <s v="technology/web"/>
    <n v="5"/>
    <n v="30"/>
    <x v="2"/>
    <s v="web"/>
    <x v="2372"/>
    <x v="2370"/>
    <x v="0"/>
  </r>
  <r>
    <n v="2373"/>
    <s v="Cykelauktion.com (Canceled)"/>
    <s v="We want to create a safe marketplace for buying and selling bicycles."/>
    <n v="4000"/>
    <n v="50"/>
    <x v="1"/>
    <s v="SE"/>
    <s v="SEK"/>
    <n v="1440863624"/>
    <x v="2373"/>
    <b v="0"/>
    <n v="1"/>
    <b v="0"/>
    <s v="technology/web"/>
    <n v="1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4000"/>
    <n v="10"/>
    <x v="1"/>
    <s v="US"/>
    <s v="USD"/>
    <n v="1423772060"/>
    <x v="2374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4000"/>
    <n v="0"/>
    <x v="1"/>
    <s v="US"/>
    <s v="USD"/>
    <n v="1473451437"/>
    <x v="2375"/>
    <b v="0"/>
    <n v="0"/>
    <b v="0"/>
    <s v="technology/web"/>
    <n v="0"/>
    <n v="0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4000"/>
    <n v="326.33"/>
    <x v="1"/>
    <s v="US"/>
    <s v="USD"/>
    <n v="1449785566"/>
    <x v="2376"/>
    <b v="0"/>
    <n v="4"/>
    <b v="0"/>
    <s v="technology/web"/>
    <n v="8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4000"/>
    <n v="0"/>
    <x v="1"/>
    <s v="CA"/>
    <s v="CAD"/>
    <n v="1480110783"/>
    <x v="2377"/>
    <b v="0"/>
    <n v="0"/>
    <b v="0"/>
    <s v="technology/web"/>
    <n v="0"/>
    <n v="0"/>
    <x v="2"/>
    <s v="web"/>
    <x v="2377"/>
    <x v="2375"/>
    <x v="2"/>
  </r>
  <r>
    <n v="2378"/>
    <s v="KEEPUP INC (Canceled)"/>
    <s v="KEEPUP allows you to extend your social circle by introducing you to new people via your friends."/>
    <n v="4000"/>
    <n v="0"/>
    <x v="1"/>
    <s v="US"/>
    <s v="USD"/>
    <n v="1440548330"/>
    <x v="2378"/>
    <b v="0"/>
    <n v="0"/>
    <b v="0"/>
    <s v="technology/web"/>
    <n v="0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4000"/>
    <n v="0"/>
    <x v="1"/>
    <s v="US"/>
    <s v="USD"/>
    <n v="1444004616"/>
    <x v="2379"/>
    <b v="0"/>
    <n v="0"/>
    <b v="0"/>
    <s v="technology/web"/>
    <n v="0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4000"/>
    <n v="55"/>
    <x v="1"/>
    <s v="US"/>
    <s v="USD"/>
    <n v="1443726142"/>
    <x v="2380"/>
    <b v="0"/>
    <n v="3"/>
    <b v="0"/>
    <s v="technology/web"/>
    <n v="1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4000"/>
    <n v="1571"/>
    <x v="1"/>
    <s v="US"/>
    <s v="USD"/>
    <n v="1428704848"/>
    <x v="2381"/>
    <b v="0"/>
    <n v="7"/>
    <b v="0"/>
    <s v="technology/web"/>
    <n v="39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4000"/>
    <n v="75"/>
    <x v="1"/>
    <s v="US"/>
    <s v="USD"/>
    <n v="1438662603"/>
    <x v="2382"/>
    <b v="0"/>
    <n v="2"/>
    <b v="0"/>
    <s v="technology/web"/>
    <n v="2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4000"/>
    <n v="435"/>
    <x v="1"/>
    <s v="NZ"/>
    <s v="NZD"/>
    <n v="1424568107"/>
    <x v="2383"/>
    <b v="0"/>
    <n v="3"/>
    <b v="0"/>
    <s v="technology/web"/>
    <n v="11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4000"/>
    <n v="8"/>
    <x v="1"/>
    <s v="US"/>
    <s v="USD"/>
    <n v="1415932643"/>
    <x v="2384"/>
    <b v="0"/>
    <n v="8"/>
    <b v="0"/>
    <s v="technology/web"/>
    <n v="0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4000"/>
    <n v="788"/>
    <x v="1"/>
    <s v="US"/>
    <s v="USD"/>
    <n v="1438793432"/>
    <x v="2385"/>
    <b v="0"/>
    <n v="7"/>
    <b v="0"/>
    <s v="technology/web"/>
    <n v="20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4000"/>
    <n v="0"/>
    <x v="1"/>
    <s v="CA"/>
    <s v="CAD"/>
    <n v="1420920424"/>
    <x v="2386"/>
    <b v="0"/>
    <n v="0"/>
    <b v="0"/>
    <s v="technology/web"/>
    <n v="0"/>
    <n v="0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4000"/>
    <n v="1026"/>
    <x v="1"/>
    <s v="US"/>
    <s v="USD"/>
    <n v="1469199740"/>
    <x v="2387"/>
    <b v="0"/>
    <n v="3"/>
    <b v="0"/>
    <s v="technology/web"/>
    <n v="26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4000"/>
    <n v="463"/>
    <x v="1"/>
    <s v="US"/>
    <s v="USD"/>
    <n v="1421350140"/>
    <x v="2388"/>
    <b v="0"/>
    <n v="8"/>
    <b v="0"/>
    <s v="technology/web"/>
    <n v="12"/>
    <n v="57.88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4000"/>
    <n v="30"/>
    <x v="1"/>
    <s v="FR"/>
    <s v="EUR"/>
    <n v="1437861540"/>
    <x v="2389"/>
    <b v="0"/>
    <n v="1"/>
    <b v="0"/>
    <s v="technology/web"/>
    <n v="1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4000"/>
    <n v="0"/>
    <x v="1"/>
    <s v="AU"/>
    <s v="AUD"/>
    <n v="1420352264"/>
    <x v="2390"/>
    <b v="0"/>
    <n v="0"/>
    <b v="0"/>
    <s v="technology/web"/>
    <n v="0"/>
    <n v="0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n v="4000"/>
    <n v="25"/>
    <x v="1"/>
    <s v="US"/>
    <s v="USD"/>
    <n v="1427825044"/>
    <x v="2391"/>
    <b v="0"/>
    <n v="1"/>
    <b v="0"/>
    <s v="technology/web"/>
    <n v="1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000"/>
    <n v="0"/>
    <x v="1"/>
    <s v="US"/>
    <s v="USD"/>
    <n v="1446087223"/>
    <x v="2392"/>
    <b v="0"/>
    <n v="0"/>
    <b v="0"/>
    <s v="technology/web"/>
    <n v="0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4000"/>
    <n v="50"/>
    <x v="1"/>
    <s v="US"/>
    <s v="USD"/>
    <n v="1439048017"/>
    <x v="2393"/>
    <b v="0"/>
    <n v="1"/>
    <b v="0"/>
    <s v="technology/web"/>
    <n v="1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4000"/>
    <n v="3"/>
    <x v="1"/>
    <s v="IE"/>
    <s v="EUR"/>
    <n v="1424940093"/>
    <x v="2394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999"/>
    <n v="0"/>
    <x v="1"/>
    <s v="US"/>
    <s v="USD"/>
    <n v="1484038620"/>
    <x v="2395"/>
    <b v="0"/>
    <n v="0"/>
    <b v="0"/>
    <s v="technology/web"/>
    <n v="0"/>
    <n v="0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3950"/>
    <n v="10"/>
    <x v="1"/>
    <s v="CH"/>
    <s v="CHF"/>
    <n v="1444940558"/>
    <x v="2396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3910"/>
    <n v="0"/>
    <x v="1"/>
    <s v="US"/>
    <s v="USD"/>
    <n v="1420233256"/>
    <x v="2397"/>
    <b v="0"/>
    <n v="0"/>
    <b v="0"/>
    <s v="technology/web"/>
    <n v="0"/>
    <n v="0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n v="3900"/>
    <n v="0"/>
    <x v="1"/>
    <s v="US"/>
    <s v="USD"/>
    <n v="1435874384"/>
    <x v="2398"/>
    <b v="0"/>
    <n v="0"/>
    <b v="0"/>
    <s v="technology/web"/>
    <n v="0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3900"/>
    <n v="0"/>
    <x v="1"/>
    <s v="SE"/>
    <s v="SEK"/>
    <n v="1418934506"/>
    <x v="2399"/>
    <b v="0"/>
    <n v="0"/>
    <b v="0"/>
    <s v="technology/web"/>
    <n v="0"/>
    <n v="0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3871"/>
    <n v="0"/>
    <x v="1"/>
    <s v="AU"/>
    <s v="AUD"/>
    <n v="1460615164"/>
    <x v="2400"/>
    <b v="0"/>
    <n v="0"/>
    <b v="0"/>
    <s v="technology/web"/>
    <n v="0"/>
    <n v="0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3870"/>
    <n v="201"/>
    <x v="2"/>
    <s v="US"/>
    <s v="USD"/>
    <n v="1457207096"/>
    <x v="2401"/>
    <b v="0"/>
    <n v="9"/>
    <b v="0"/>
    <s v="food/food trucks"/>
    <n v="5"/>
    <n v="22.33"/>
    <x v="7"/>
    <s v="food trucks"/>
    <x v="2401"/>
    <x v="2399"/>
    <x v="2"/>
  </r>
  <r>
    <n v="2402"/>
    <s v="Cupcake Truck Unite"/>
    <s v="Small town, delicious treats, and a mobile truck"/>
    <n v="3800"/>
    <n v="52"/>
    <x v="2"/>
    <s v="US"/>
    <s v="USD"/>
    <n v="1431533931"/>
    <x v="2402"/>
    <b v="0"/>
    <n v="1"/>
    <b v="0"/>
    <s v="food/food trucks"/>
    <n v="1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3800"/>
    <n v="202"/>
    <x v="2"/>
    <s v="GB"/>
    <s v="GBP"/>
    <n v="1459368658"/>
    <x v="2403"/>
    <b v="0"/>
    <n v="12"/>
    <b v="0"/>
    <s v="food/food trucks"/>
    <n v="5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3780"/>
    <n v="0"/>
    <x v="2"/>
    <s v="US"/>
    <s v="USD"/>
    <n v="1451782607"/>
    <x v="2404"/>
    <b v="0"/>
    <n v="0"/>
    <b v="0"/>
    <s v="food/food trucks"/>
    <n v="0"/>
    <n v="0"/>
    <x v="7"/>
    <s v="food trucks"/>
    <x v="2404"/>
    <x v="2402"/>
    <x v="0"/>
  </r>
  <r>
    <n v="2405"/>
    <s v="JoyShtick Food Truck"/>
    <s v="We are the first gaming-themed food truck, bringing gourmet pub fare to the Jacksonville area."/>
    <n v="3759"/>
    <n v="1126"/>
    <x v="2"/>
    <s v="US"/>
    <s v="USD"/>
    <n v="1472911375"/>
    <x v="2405"/>
    <b v="0"/>
    <n v="20"/>
    <b v="0"/>
    <s v="food/food trucks"/>
    <n v="30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750"/>
    <n v="1345"/>
    <x v="2"/>
    <s v="US"/>
    <s v="USD"/>
    <n v="1421635190"/>
    <x v="2406"/>
    <b v="0"/>
    <n v="16"/>
    <b v="0"/>
    <s v="food/food trucks"/>
    <n v="36"/>
    <n v="84.06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3750"/>
    <n v="5557"/>
    <x v="2"/>
    <s v="US"/>
    <s v="USD"/>
    <n v="1428732000"/>
    <x v="2407"/>
    <b v="0"/>
    <n v="33"/>
    <b v="0"/>
    <s v="food/food trucks"/>
    <n v="148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3750"/>
    <n v="30"/>
    <x v="2"/>
    <s v="US"/>
    <s v="USD"/>
    <n v="1415247757"/>
    <x v="2408"/>
    <b v="0"/>
    <n v="2"/>
    <b v="0"/>
    <s v="food/food trucks"/>
    <n v="1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3750"/>
    <n v="460"/>
    <x v="2"/>
    <s v="US"/>
    <s v="USD"/>
    <n v="1439931675"/>
    <x v="2409"/>
    <b v="0"/>
    <n v="6"/>
    <b v="0"/>
    <s v="food/food trucks"/>
    <n v="1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3750"/>
    <n v="0"/>
    <x v="2"/>
    <s v="AU"/>
    <s v="AUD"/>
    <n v="1441619275"/>
    <x v="2410"/>
    <b v="0"/>
    <n v="0"/>
    <b v="0"/>
    <s v="food/food trucks"/>
    <n v="0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3750"/>
    <n v="151"/>
    <x v="2"/>
    <s v="US"/>
    <s v="USD"/>
    <n v="1440524082"/>
    <x v="2411"/>
    <b v="0"/>
    <n v="3"/>
    <b v="0"/>
    <s v="food/food trucks"/>
    <n v="4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3700"/>
    <n v="0"/>
    <x v="2"/>
    <s v="FR"/>
    <s v="EUR"/>
    <n v="1480185673"/>
    <x v="2412"/>
    <b v="0"/>
    <n v="0"/>
    <b v="0"/>
    <s v="food/food trucks"/>
    <n v="0"/>
    <n v="0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675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3600"/>
    <n v="460"/>
    <x v="2"/>
    <s v="US"/>
    <s v="USD"/>
    <n v="1440215940"/>
    <x v="2414"/>
    <b v="0"/>
    <n v="13"/>
    <b v="0"/>
    <s v="food/food trucks"/>
    <n v="1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3600"/>
    <n v="335"/>
    <x v="2"/>
    <s v="US"/>
    <s v="USD"/>
    <n v="1468615346"/>
    <x v="2415"/>
    <b v="0"/>
    <n v="6"/>
    <b v="0"/>
    <s v="food/food trucks"/>
    <n v="9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3550"/>
    <n v="5"/>
    <x v="2"/>
    <s v="US"/>
    <s v="USD"/>
    <n v="1426345200"/>
    <x v="2416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3500"/>
    <n v="0"/>
    <x v="2"/>
    <s v="US"/>
    <s v="USD"/>
    <n v="1407705187"/>
    <x v="2417"/>
    <b v="0"/>
    <n v="0"/>
    <b v="0"/>
    <s v="food/food trucks"/>
    <n v="0"/>
    <n v="0"/>
    <x v="7"/>
    <s v="food trucks"/>
    <x v="2417"/>
    <x v="2415"/>
    <x v="3"/>
  </r>
  <r>
    <n v="2418"/>
    <s v="Mexican food truck"/>
    <s v="I want to start my food truck business."/>
    <n v="3500"/>
    <n v="5"/>
    <x v="2"/>
    <s v="US"/>
    <s v="USD"/>
    <n v="1427225644"/>
    <x v="2418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500"/>
    <n v="0"/>
    <x v="2"/>
    <s v="US"/>
    <s v="USD"/>
    <n v="1424281389"/>
    <x v="2419"/>
    <b v="0"/>
    <n v="0"/>
    <b v="0"/>
    <s v="food/food trucks"/>
    <n v="0"/>
    <n v="0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3500"/>
    <n v="2501"/>
    <x v="2"/>
    <s v="US"/>
    <s v="USD"/>
    <n v="1415583695"/>
    <x v="2420"/>
    <b v="0"/>
    <n v="36"/>
    <b v="0"/>
    <s v="food/food trucks"/>
    <n v="71"/>
    <n v="69.47"/>
    <x v="7"/>
    <s v="food trucks"/>
    <x v="2420"/>
    <x v="2418"/>
    <x v="3"/>
  </r>
  <r>
    <n v="2421"/>
    <s v="hot dog cart"/>
    <s v="help me start Merrill's first hot dog cart in this empty lot"/>
    <n v="3500"/>
    <n v="1"/>
    <x v="2"/>
    <s v="US"/>
    <s v="USD"/>
    <n v="1424536196"/>
    <x v="2421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3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3500"/>
    <n v="8"/>
    <x v="2"/>
    <s v="US"/>
    <s v="USD"/>
    <n v="1420044890"/>
    <x v="2423"/>
    <b v="0"/>
    <n v="1"/>
    <b v="0"/>
    <s v="food/food trucks"/>
    <n v="0"/>
    <n v="8"/>
    <x v="7"/>
    <s v="food trucks"/>
    <x v="2423"/>
    <x v="2421"/>
    <x v="3"/>
  </r>
  <r>
    <n v="2424"/>
    <s v="Lily and Memphs"/>
    <s v="Great and creative food from the heart in the form of a sweet food truck!"/>
    <n v="3500"/>
    <n v="310"/>
    <x v="2"/>
    <s v="US"/>
    <s v="USD"/>
    <n v="1414445108"/>
    <x v="2424"/>
    <b v="0"/>
    <n v="9"/>
    <b v="0"/>
    <s v="food/food trucks"/>
    <n v="9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3500"/>
    <n v="0"/>
    <x v="2"/>
    <s v="US"/>
    <s v="USD"/>
    <n v="1439006692"/>
    <x v="2426"/>
    <b v="0"/>
    <n v="0"/>
    <b v="0"/>
    <s v="food/food trucks"/>
    <n v="0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3500"/>
    <n v="1"/>
    <x v="2"/>
    <s v="US"/>
    <s v="USD"/>
    <n v="1458715133"/>
    <x v="2427"/>
    <b v="0"/>
    <n v="1"/>
    <b v="0"/>
    <s v="food/food trucks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n v="3500"/>
    <n v="1"/>
    <x v="2"/>
    <s v="US"/>
    <s v="USD"/>
    <n v="1426182551"/>
    <x v="2428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3500"/>
    <n v="2005"/>
    <x v="2"/>
    <s v="NO"/>
    <s v="NOK"/>
    <n v="1486313040"/>
    <x v="2429"/>
    <b v="0"/>
    <n v="4"/>
    <b v="0"/>
    <s v="food/food trucks"/>
    <n v="57"/>
    <n v="501.25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5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x v="2428"/>
    <x v="2"/>
  </r>
  <r>
    <n v="2431"/>
    <s v="Murphy's good eatin'"/>
    <s v="Go to Colorado and run a food truck with homemade food of all kinds."/>
    <n v="3500"/>
    <n v="2"/>
    <x v="2"/>
    <s v="US"/>
    <s v="USD"/>
    <n v="1467080613"/>
    <x v="2431"/>
    <b v="0"/>
    <n v="2"/>
    <b v="0"/>
    <s v="food/food trucks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3500"/>
    <n v="2"/>
    <x v="2"/>
    <s v="US"/>
    <s v="USD"/>
    <n v="1425791697"/>
    <x v="2432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3500"/>
    <n v="0"/>
    <x v="2"/>
    <s v="US"/>
    <s v="USD"/>
    <n v="1456608943"/>
    <x v="2433"/>
    <b v="0"/>
    <n v="0"/>
    <b v="0"/>
    <s v="food/food trucks"/>
    <n v="0"/>
    <n v="0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3500"/>
    <n v="26"/>
    <x v="2"/>
    <s v="US"/>
    <s v="USD"/>
    <n v="1438662474"/>
    <x v="2434"/>
    <b v="0"/>
    <n v="2"/>
    <b v="0"/>
    <s v="food/food trucks"/>
    <n v="1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3500"/>
    <n v="1224"/>
    <x v="2"/>
    <s v="SE"/>
    <s v="SEK"/>
    <n v="1444027186"/>
    <x v="2435"/>
    <b v="0"/>
    <n v="4"/>
    <b v="0"/>
    <s v="food/food trucks"/>
    <n v="35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3500"/>
    <n v="45"/>
    <x v="2"/>
    <s v="CA"/>
    <s v="CAD"/>
    <n v="1454078770"/>
    <x v="2436"/>
    <b v="0"/>
    <n v="2"/>
    <b v="0"/>
    <s v="food/food trucks"/>
    <n v="1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3500"/>
    <n v="0"/>
    <x v="2"/>
    <s v="US"/>
    <s v="USD"/>
    <n v="1426615200"/>
    <x v="2437"/>
    <b v="0"/>
    <n v="0"/>
    <b v="0"/>
    <s v="food/food trucks"/>
    <n v="0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3500"/>
    <n v="50"/>
    <x v="2"/>
    <s v="US"/>
    <s v="USD"/>
    <n v="1449529062"/>
    <x v="2438"/>
    <b v="0"/>
    <n v="1"/>
    <b v="0"/>
    <s v="food/food trucks"/>
    <n v="1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3500"/>
    <n v="0"/>
    <x v="2"/>
    <s v="US"/>
    <s v="USD"/>
    <n v="1445197129"/>
    <x v="2439"/>
    <b v="0"/>
    <n v="0"/>
    <b v="0"/>
    <s v="food/food trucks"/>
    <n v="0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35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x v="2438"/>
    <x v="2"/>
  </r>
  <r>
    <n v="2441"/>
    <s v="Bring Alchemy Pops to the People!"/>
    <s v="YOU can help Alchemy Pops POP up on a street near you!"/>
    <n v="3500"/>
    <n v="8091"/>
    <x v="0"/>
    <s v="US"/>
    <s v="USD"/>
    <n v="1437627540"/>
    <x v="2441"/>
    <b v="0"/>
    <n v="109"/>
    <b v="1"/>
    <s v="food/small batch"/>
    <n v="231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3500"/>
    <n v="30226"/>
    <x v="0"/>
    <s v="US"/>
    <s v="USD"/>
    <n v="1426777228"/>
    <x v="2442"/>
    <b v="0"/>
    <n v="372"/>
    <b v="1"/>
    <s v="food/small batch"/>
    <n v="864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3500"/>
    <n v="40502.99"/>
    <x v="0"/>
    <s v="US"/>
    <s v="USD"/>
    <n v="1408114822"/>
    <x v="2443"/>
    <b v="0"/>
    <n v="311"/>
    <b v="1"/>
    <s v="food/small batch"/>
    <n v="1157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500"/>
    <n v="3258"/>
    <x v="0"/>
    <s v="US"/>
    <s v="USD"/>
    <n v="1464199591"/>
    <x v="2444"/>
    <b v="0"/>
    <n v="61"/>
    <b v="1"/>
    <s v="food/small batch"/>
    <n v="93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3500"/>
    <n v="8640"/>
    <x v="0"/>
    <s v="US"/>
    <s v="USD"/>
    <n v="1443242021"/>
    <x v="2445"/>
    <b v="0"/>
    <n v="115"/>
    <b v="1"/>
    <s v="food/small batch"/>
    <n v="247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3500"/>
    <n v="8399"/>
    <x v="0"/>
    <s v="US"/>
    <s v="USD"/>
    <n v="1480174071"/>
    <x v="2446"/>
    <b v="0"/>
    <n v="111"/>
    <b v="1"/>
    <s v="food/small batch"/>
    <n v="240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3500"/>
    <n v="10680"/>
    <x v="0"/>
    <s v="US"/>
    <s v="USD"/>
    <n v="1478923200"/>
    <x v="2447"/>
    <b v="0"/>
    <n v="337"/>
    <b v="1"/>
    <s v="food/small batch"/>
    <n v="305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3500"/>
    <n v="430"/>
    <x v="0"/>
    <s v="US"/>
    <s v="USD"/>
    <n v="1472621760"/>
    <x v="2448"/>
    <b v="0"/>
    <n v="9"/>
    <b v="1"/>
    <s v="food/small batch"/>
    <n v="12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3500"/>
    <n v="10800"/>
    <x v="0"/>
    <s v="US"/>
    <s v="USD"/>
    <n v="1417321515"/>
    <x v="2449"/>
    <b v="0"/>
    <n v="120"/>
    <b v="1"/>
    <s v="food/small batch"/>
    <n v="309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3500"/>
    <n v="15230.03"/>
    <x v="0"/>
    <s v="US"/>
    <s v="USD"/>
    <n v="1414465860"/>
    <x v="2450"/>
    <b v="0"/>
    <n v="102"/>
    <b v="1"/>
    <s v="food/small batch"/>
    <n v="435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3500"/>
    <n v="11545"/>
    <x v="0"/>
    <s v="US"/>
    <s v="USD"/>
    <n v="1488750490"/>
    <x v="2451"/>
    <b v="0"/>
    <n v="186"/>
    <b v="1"/>
    <s v="food/small batch"/>
    <n v="330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3500"/>
    <n v="801"/>
    <x v="0"/>
    <s v="US"/>
    <s v="USD"/>
    <n v="1451430000"/>
    <x v="2452"/>
    <b v="0"/>
    <n v="15"/>
    <b v="1"/>
    <s v="food/small batch"/>
    <n v="23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500"/>
    <n v="4641"/>
    <x v="0"/>
    <s v="US"/>
    <s v="USD"/>
    <n v="1486053409"/>
    <x v="2453"/>
    <b v="0"/>
    <n v="67"/>
    <b v="1"/>
    <s v="food/small batch"/>
    <n v="133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"/>
    <n v="35296"/>
    <x v="0"/>
    <s v="US"/>
    <s v="USD"/>
    <n v="1489207808"/>
    <x v="2454"/>
    <b v="0"/>
    <n v="130"/>
    <b v="1"/>
    <s v="food/small batch"/>
    <n v="1008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500"/>
    <n v="546"/>
    <x v="0"/>
    <s v="US"/>
    <s v="USD"/>
    <n v="1461177950"/>
    <x v="2455"/>
    <b v="0"/>
    <n v="16"/>
    <b v="1"/>
    <s v="food/small batch"/>
    <n v="16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3500"/>
    <n v="2713"/>
    <x v="0"/>
    <s v="US"/>
    <s v="USD"/>
    <n v="1488063839"/>
    <x v="2456"/>
    <b v="0"/>
    <n v="67"/>
    <b v="1"/>
    <s v="food/small batch"/>
    <n v="78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3500"/>
    <n v="23530"/>
    <x v="0"/>
    <s v="US"/>
    <s v="USD"/>
    <n v="1458826056"/>
    <x v="2457"/>
    <b v="0"/>
    <n v="124"/>
    <b v="1"/>
    <s v="food/small batch"/>
    <n v="672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3500"/>
    <n v="5509"/>
    <x v="0"/>
    <s v="US"/>
    <s v="USD"/>
    <n v="1465498800"/>
    <x v="2458"/>
    <b v="0"/>
    <n v="80"/>
    <b v="1"/>
    <s v="food/small batch"/>
    <n v="157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500"/>
    <n v="30675"/>
    <x v="0"/>
    <s v="US"/>
    <s v="USD"/>
    <n v="1458742685"/>
    <x v="2459"/>
    <b v="0"/>
    <n v="282"/>
    <b v="1"/>
    <s v="food/small batch"/>
    <n v="876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3500"/>
    <n v="8567"/>
    <x v="0"/>
    <s v="US"/>
    <s v="USD"/>
    <n v="1483417020"/>
    <x v="2460"/>
    <b v="0"/>
    <n v="68"/>
    <b v="1"/>
    <s v="food/small batch"/>
    <n v="245"/>
    <n v="125.99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3500"/>
    <n v="7785"/>
    <x v="0"/>
    <s v="US"/>
    <s v="USD"/>
    <n v="1317438000"/>
    <x v="2461"/>
    <b v="0"/>
    <n v="86"/>
    <b v="1"/>
    <s v="music/indie rock"/>
    <n v="222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500"/>
    <n v="3321.25"/>
    <x v="0"/>
    <s v="US"/>
    <s v="USD"/>
    <n v="1342672096"/>
    <x v="2462"/>
    <b v="0"/>
    <n v="115"/>
    <b v="1"/>
    <s v="music/indie rock"/>
    <n v="95"/>
    <n v="28.88"/>
    <x v="4"/>
    <s v="indie rock"/>
    <x v="2462"/>
    <x v="2459"/>
    <x v="5"/>
  </r>
  <r>
    <n v="2463"/>
    <s v="Emma Ate the Lion &quot;Songs Two Count Too&quot;"/>
    <s v="Emma Ate The Lion's debut full length album"/>
    <n v="3500"/>
    <n v="2325"/>
    <x v="0"/>
    <s v="US"/>
    <s v="USD"/>
    <n v="1366138800"/>
    <x v="2463"/>
    <b v="0"/>
    <n v="75"/>
    <b v="1"/>
    <s v="music/indie rock"/>
    <n v="66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3500"/>
    <n v="2222"/>
    <x v="0"/>
    <s v="CA"/>
    <s v="CAD"/>
    <n v="1443641340"/>
    <x v="2464"/>
    <b v="0"/>
    <n v="43"/>
    <b v="1"/>
    <s v="music/indie rock"/>
    <n v="63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3500"/>
    <n v="1261"/>
    <x v="0"/>
    <s v="US"/>
    <s v="USD"/>
    <n v="1348420548"/>
    <x v="2465"/>
    <b v="0"/>
    <n v="48"/>
    <b v="1"/>
    <s v="music/indie rock"/>
    <n v="36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3500"/>
    <n v="2500"/>
    <x v="0"/>
    <s v="US"/>
    <s v="USD"/>
    <n v="1368066453"/>
    <x v="2466"/>
    <b v="0"/>
    <n v="52"/>
    <b v="1"/>
    <s v="music/indie rock"/>
    <n v="71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3500"/>
    <n v="1185"/>
    <x v="0"/>
    <s v="US"/>
    <s v="USD"/>
    <n v="1336669200"/>
    <x v="2467"/>
    <b v="0"/>
    <n v="43"/>
    <b v="1"/>
    <s v="music/indie rock"/>
    <n v="34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3500"/>
    <n v="2144.34"/>
    <x v="0"/>
    <s v="US"/>
    <s v="USD"/>
    <n v="1351400400"/>
    <x v="2468"/>
    <b v="0"/>
    <n v="58"/>
    <b v="1"/>
    <s v="music/indie rock"/>
    <n v="61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3500"/>
    <n v="1364"/>
    <x v="0"/>
    <s v="US"/>
    <s v="USD"/>
    <n v="1297160329"/>
    <x v="2469"/>
    <b v="0"/>
    <n v="47"/>
    <b v="1"/>
    <s v="music/indie rock"/>
    <n v="39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3500"/>
    <n v="1031.6400000000001"/>
    <x v="0"/>
    <s v="US"/>
    <s v="USD"/>
    <n v="1337824055"/>
    <x v="2470"/>
    <b v="0"/>
    <n v="36"/>
    <b v="1"/>
    <s v="music/indie rock"/>
    <n v="29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3500"/>
    <n v="640"/>
    <x v="0"/>
    <s v="US"/>
    <s v="USD"/>
    <n v="1327535392"/>
    <x v="2471"/>
    <b v="0"/>
    <n v="17"/>
    <b v="1"/>
    <s v="music/indie rock"/>
    <n v="18"/>
    <n v="37.65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3500"/>
    <n v="10182.02"/>
    <x v="0"/>
    <s v="US"/>
    <s v="USD"/>
    <n v="1283562180"/>
    <x v="2472"/>
    <b v="0"/>
    <n v="104"/>
    <b v="1"/>
    <s v="music/indie rock"/>
    <n v="291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3500"/>
    <n v="2000"/>
    <x v="0"/>
    <s v="US"/>
    <s v="USD"/>
    <n v="1352573869"/>
    <x v="2473"/>
    <b v="0"/>
    <n v="47"/>
    <b v="1"/>
    <s v="music/indie rock"/>
    <n v="57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3500"/>
    <n v="5000.18"/>
    <x v="0"/>
    <s v="US"/>
    <s v="USD"/>
    <n v="1286756176"/>
    <x v="2474"/>
    <b v="0"/>
    <n v="38"/>
    <b v="1"/>
    <s v="music/indie rock"/>
    <n v="143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3500"/>
    <n v="2618"/>
    <x v="0"/>
    <s v="US"/>
    <s v="USD"/>
    <n v="1278799200"/>
    <x v="2475"/>
    <b v="0"/>
    <n v="81"/>
    <b v="1"/>
    <s v="music/indie rock"/>
    <n v="75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500"/>
    <n v="3360.72"/>
    <x v="0"/>
    <s v="US"/>
    <s v="USD"/>
    <n v="1415004770"/>
    <x v="2476"/>
    <b v="0"/>
    <n v="55"/>
    <b v="1"/>
    <s v="music/indie rock"/>
    <n v="96"/>
    <n v="61.1"/>
    <x v="4"/>
    <s v="indie rock"/>
    <x v="2476"/>
    <x v="2473"/>
    <x v="3"/>
  </r>
  <r>
    <n v="2477"/>
    <s v="Debut Album"/>
    <s v="Releasing my first album in August, and I need your help in order to get it done!"/>
    <n v="3500"/>
    <n v="1285"/>
    <x v="0"/>
    <s v="US"/>
    <s v="USD"/>
    <n v="1344789345"/>
    <x v="2477"/>
    <b v="0"/>
    <n v="41"/>
    <b v="1"/>
    <s v="music/indie rock"/>
    <n v="37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3500"/>
    <n v="10200"/>
    <x v="0"/>
    <s v="US"/>
    <s v="USD"/>
    <n v="1358117313"/>
    <x v="2478"/>
    <b v="0"/>
    <n v="79"/>
    <b v="1"/>
    <s v="music/indie rock"/>
    <n v="291"/>
    <n v="129.11000000000001"/>
    <x v="4"/>
    <s v="indie rock"/>
    <x v="2478"/>
    <x v="2475"/>
    <x v="5"/>
  </r>
  <r>
    <n v="2479"/>
    <s v="FUEL FAKE NATIVES"/>
    <s v="Fake Natives is headed on tour this summer. Help them fill their tank with fossil fuels."/>
    <n v="3500"/>
    <n v="400.33"/>
    <x v="0"/>
    <s v="US"/>
    <s v="USD"/>
    <n v="1343440800"/>
    <x v="2479"/>
    <b v="0"/>
    <n v="16"/>
    <b v="1"/>
    <s v="music/indie rock"/>
    <n v="11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3500"/>
    <n v="2000"/>
    <x v="0"/>
    <s v="US"/>
    <s v="USD"/>
    <n v="1444516084"/>
    <x v="2480"/>
    <b v="0"/>
    <n v="8"/>
    <b v="1"/>
    <s v="music/indie rock"/>
    <n v="57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3500"/>
    <n v="4516.4399999999996"/>
    <x v="0"/>
    <s v="US"/>
    <s v="USD"/>
    <n v="1335799808"/>
    <x v="2481"/>
    <b v="0"/>
    <n v="95"/>
    <b v="1"/>
    <s v="music/indie rock"/>
    <n v="129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3500"/>
    <n v="1001"/>
    <x v="0"/>
    <s v="US"/>
    <s v="USD"/>
    <n v="1312224383"/>
    <x v="2482"/>
    <b v="0"/>
    <n v="25"/>
    <b v="1"/>
    <s v="music/indie rock"/>
    <n v="29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3500"/>
    <n v="1251"/>
    <x v="0"/>
    <s v="US"/>
    <s v="USD"/>
    <n v="1335891603"/>
    <x v="2483"/>
    <b v="0"/>
    <n v="19"/>
    <b v="1"/>
    <s v="music/indie rock"/>
    <n v="36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3500"/>
    <n v="2065"/>
    <x v="0"/>
    <s v="US"/>
    <s v="USD"/>
    <n v="1318463879"/>
    <x v="2485"/>
    <b v="0"/>
    <n v="41"/>
    <b v="1"/>
    <s v="music/indie rock"/>
    <n v="59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500"/>
    <n v="797"/>
    <x v="0"/>
    <s v="US"/>
    <s v="USD"/>
    <n v="1335113976"/>
    <x v="2486"/>
    <b v="0"/>
    <n v="30"/>
    <b v="1"/>
    <s v="music/indie rock"/>
    <n v="23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3500"/>
    <n v="1500.76"/>
    <x v="0"/>
    <s v="US"/>
    <s v="USD"/>
    <n v="1338083997"/>
    <x v="2487"/>
    <b v="0"/>
    <n v="38"/>
    <b v="1"/>
    <s v="music/indie rock"/>
    <n v="43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500"/>
    <n v="3201"/>
    <x v="0"/>
    <s v="US"/>
    <s v="USD"/>
    <n v="1321459908"/>
    <x v="2488"/>
    <b v="0"/>
    <n v="65"/>
    <b v="1"/>
    <s v="music/indie rock"/>
    <n v="91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3500"/>
    <n v="607"/>
    <x v="0"/>
    <s v="US"/>
    <s v="USD"/>
    <n v="1340429276"/>
    <x v="2490"/>
    <b v="0"/>
    <n v="16"/>
    <b v="1"/>
    <s v="music/indie rock"/>
    <n v="17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3500"/>
    <n v="516"/>
    <x v="0"/>
    <s v="US"/>
    <s v="USD"/>
    <n v="1295142660"/>
    <x v="2491"/>
    <b v="0"/>
    <n v="10"/>
    <b v="1"/>
    <s v="music/indie rock"/>
    <n v="15"/>
    <n v="51.6"/>
    <x v="4"/>
    <s v="indie rock"/>
    <x v="2491"/>
    <x v="2488"/>
    <x v="7"/>
  </r>
  <r>
    <n v="2492"/>
    <s v="SUPER NICE EP 2012"/>
    <s v="We're a band from Hawaii trying to produce our first EP and we need help!"/>
    <n v="3500"/>
    <n v="750"/>
    <x v="0"/>
    <s v="US"/>
    <s v="USD"/>
    <n v="1339840740"/>
    <x v="2492"/>
    <b v="0"/>
    <n v="27"/>
    <b v="1"/>
    <s v="music/indie rock"/>
    <n v="21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3500"/>
    <n v="25740"/>
    <x v="0"/>
    <s v="US"/>
    <s v="USD"/>
    <n v="1367208140"/>
    <x v="2493"/>
    <b v="0"/>
    <n v="259"/>
    <b v="1"/>
    <s v="music/indie rock"/>
    <n v="735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3500"/>
    <n v="1515.08"/>
    <x v="0"/>
    <s v="US"/>
    <s v="USD"/>
    <n v="1337786944"/>
    <x v="2494"/>
    <b v="0"/>
    <n v="39"/>
    <b v="1"/>
    <s v="music/indie rock"/>
    <n v="43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3500"/>
    <n v="1913.05"/>
    <x v="0"/>
    <s v="US"/>
    <s v="USD"/>
    <n v="1339022575"/>
    <x v="2495"/>
    <b v="0"/>
    <n v="42"/>
    <b v="1"/>
    <s v="music/indie rock"/>
    <n v="55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3500"/>
    <n v="6000"/>
    <x v="0"/>
    <s v="US"/>
    <s v="USD"/>
    <n v="1364597692"/>
    <x v="2496"/>
    <b v="0"/>
    <n v="10"/>
    <b v="1"/>
    <s v="music/indie rock"/>
    <n v="171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3495"/>
    <n v="4510.8599999999997"/>
    <x v="0"/>
    <s v="US"/>
    <s v="USD"/>
    <n v="1312578338"/>
    <x v="2497"/>
    <b v="0"/>
    <n v="56"/>
    <b v="1"/>
    <s v="music/indie rock"/>
    <n v="129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3423"/>
    <n v="1056"/>
    <x v="0"/>
    <s v="US"/>
    <s v="USD"/>
    <n v="1422400387"/>
    <x v="2498"/>
    <b v="0"/>
    <n v="20"/>
    <b v="1"/>
    <s v="music/indie rock"/>
    <n v="31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3405"/>
    <n v="8105"/>
    <x v="0"/>
    <s v="US"/>
    <s v="USD"/>
    <n v="1356976800"/>
    <x v="2499"/>
    <b v="0"/>
    <n v="170"/>
    <b v="1"/>
    <s v="music/indie rock"/>
    <n v="238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3400"/>
    <n v="680"/>
    <x v="0"/>
    <s v="US"/>
    <s v="USD"/>
    <n v="1340476375"/>
    <x v="2500"/>
    <b v="0"/>
    <n v="29"/>
    <b v="1"/>
    <s v="music/indie rock"/>
    <n v="20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3400"/>
    <n v="281"/>
    <x v="2"/>
    <s v="CA"/>
    <s v="CAD"/>
    <n v="1443379104"/>
    <x v="2501"/>
    <b v="0"/>
    <n v="7"/>
    <b v="0"/>
    <s v="food/restaurants"/>
    <n v="8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3400"/>
    <n v="86"/>
    <x v="2"/>
    <s v="US"/>
    <s v="USD"/>
    <n v="1411328918"/>
    <x v="2502"/>
    <b v="0"/>
    <n v="5"/>
    <b v="0"/>
    <s v="food/restaurants"/>
    <n v="3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3400"/>
    <n v="0"/>
    <x v="2"/>
    <s v="US"/>
    <s v="USD"/>
    <n v="1465333560"/>
    <x v="2503"/>
    <b v="0"/>
    <n v="0"/>
    <b v="0"/>
    <s v="food/restaurants"/>
    <n v="0"/>
    <n v="0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400"/>
    <n v="0"/>
    <x v="2"/>
    <s v="US"/>
    <s v="USD"/>
    <n v="1416014534"/>
    <x v="2504"/>
    <b v="0"/>
    <n v="0"/>
    <b v="0"/>
    <s v="food/restaurants"/>
    <n v="0"/>
    <n v="0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3400"/>
    <n v="0"/>
    <x v="2"/>
    <s v="US"/>
    <s v="USD"/>
    <n v="1426292416"/>
    <x v="2505"/>
    <b v="0"/>
    <n v="0"/>
    <b v="0"/>
    <s v="food/restaurants"/>
    <n v="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335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3350"/>
    <n v="0"/>
    <x v="2"/>
    <s v="US"/>
    <s v="USD"/>
    <n v="1431308704"/>
    <x v="2507"/>
    <b v="0"/>
    <n v="0"/>
    <b v="0"/>
    <s v="food/restaurants"/>
    <n v="0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3350"/>
    <n v="0"/>
    <x v="2"/>
    <s v="US"/>
    <s v="USD"/>
    <n v="1408056634"/>
    <x v="2508"/>
    <b v="0"/>
    <n v="0"/>
    <b v="0"/>
    <s v="food/restaurants"/>
    <n v="0"/>
    <n v="0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3333"/>
    <n v="1000"/>
    <x v="2"/>
    <s v="GB"/>
    <s v="GBP"/>
    <n v="1429554349"/>
    <x v="2509"/>
    <b v="0"/>
    <n v="28"/>
    <b v="0"/>
    <s v="food/restaurants"/>
    <n v="30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3300"/>
    <n v="75"/>
    <x v="2"/>
    <s v="US"/>
    <s v="USD"/>
    <n v="1431647772"/>
    <x v="2510"/>
    <b v="0"/>
    <n v="2"/>
    <b v="0"/>
    <s v="food/restaurants"/>
    <n v="2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3300"/>
    <n v="0"/>
    <x v="2"/>
    <s v="GB"/>
    <s v="GBP"/>
    <n v="1454323413"/>
    <x v="2511"/>
    <b v="0"/>
    <n v="0"/>
    <b v="0"/>
    <s v="food/restaurants"/>
    <n v="0"/>
    <n v="0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3300"/>
    <n v="0"/>
    <x v="2"/>
    <s v="US"/>
    <s v="USD"/>
    <n v="1418504561"/>
    <x v="2512"/>
    <b v="0"/>
    <n v="0"/>
    <b v="0"/>
    <s v="food/restaurants"/>
    <n v="0"/>
    <n v="0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3300"/>
    <n v="0"/>
    <x v="2"/>
    <s v="DE"/>
    <s v="EUR"/>
    <n v="1488067789"/>
    <x v="2513"/>
    <b v="0"/>
    <n v="0"/>
    <b v="0"/>
    <s v="food/restaurants"/>
    <n v="0"/>
    <n v="0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n v="3300"/>
    <n v="210"/>
    <x v="2"/>
    <s v="US"/>
    <s v="USD"/>
    <n v="1408526477"/>
    <x v="2514"/>
    <b v="0"/>
    <n v="4"/>
    <b v="0"/>
    <s v="food/restaurants"/>
    <n v="6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3300"/>
    <n v="930"/>
    <x v="2"/>
    <s v="US"/>
    <s v="USD"/>
    <n v="1424635753"/>
    <x v="2515"/>
    <b v="0"/>
    <n v="12"/>
    <b v="0"/>
    <s v="food/restaurants"/>
    <n v="28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3300"/>
    <n v="0"/>
    <x v="2"/>
    <s v="US"/>
    <s v="USD"/>
    <n v="1417279252"/>
    <x v="2516"/>
    <b v="0"/>
    <n v="0"/>
    <b v="0"/>
    <s v="food/restaurants"/>
    <n v="0"/>
    <n v="0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3300"/>
    <n v="1767"/>
    <x v="2"/>
    <s v="CA"/>
    <s v="CAD"/>
    <n v="1426788930"/>
    <x v="2517"/>
    <b v="0"/>
    <n v="33"/>
    <b v="0"/>
    <s v="food/restaurants"/>
    <n v="54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3300"/>
    <n v="0"/>
    <x v="2"/>
    <s v="US"/>
    <s v="USD"/>
    <n v="1415899228"/>
    <x v="2518"/>
    <b v="0"/>
    <n v="0"/>
    <b v="0"/>
    <s v="food/restaurants"/>
    <n v="0"/>
    <n v="0"/>
    <x v="7"/>
    <s v="restaurants"/>
    <x v="2518"/>
    <x v="2515"/>
    <x v="3"/>
  </r>
  <r>
    <n v="2519"/>
    <s v="Kelli's Kitchen"/>
    <s v="Better than your mom's, better than Cracker Barrel, only at Kelli's Kitchen (all from scratch)."/>
    <n v="3300"/>
    <n v="65"/>
    <x v="2"/>
    <s v="US"/>
    <s v="USD"/>
    <n v="1405741404"/>
    <x v="2519"/>
    <b v="0"/>
    <n v="4"/>
    <b v="0"/>
    <s v="food/restaurants"/>
    <n v="2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3300"/>
    <n v="0"/>
    <x v="2"/>
    <s v="US"/>
    <s v="USD"/>
    <n v="1476559260"/>
    <x v="2520"/>
    <b v="0"/>
    <n v="0"/>
    <b v="0"/>
    <s v="food/restaurants"/>
    <n v="0"/>
    <n v="0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274"/>
    <n v="13685.99"/>
    <x v="0"/>
    <s v="US"/>
    <s v="USD"/>
    <n v="1444778021"/>
    <x v="2521"/>
    <b v="0"/>
    <n v="132"/>
    <b v="1"/>
    <s v="music/classical music"/>
    <n v="418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3265"/>
    <n v="5000"/>
    <x v="0"/>
    <s v="US"/>
    <s v="USD"/>
    <n v="1461336720"/>
    <x v="2522"/>
    <b v="0"/>
    <n v="27"/>
    <b v="1"/>
    <s v="music/classical music"/>
    <n v="153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3255"/>
    <n v="1408"/>
    <x v="0"/>
    <s v="US"/>
    <s v="USD"/>
    <n v="1416270292"/>
    <x v="2523"/>
    <b v="0"/>
    <n v="26"/>
    <b v="1"/>
    <s v="music/classical music"/>
    <n v="43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3250"/>
    <n v="7620"/>
    <x v="0"/>
    <s v="US"/>
    <s v="USD"/>
    <n v="1419136200"/>
    <x v="2524"/>
    <b v="0"/>
    <n v="43"/>
    <b v="1"/>
    <s v="music/classical music"/>
    <n v="234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3250"/>
    <n v="8026"/>
    <x v="0"/>
    <s v="US"/>
    <s v="USD"/>
    <n v="1340914571"/>
    <x v="2525"/>
    <b v="0"/>
    <n v="80"/>
    <b v="1"/>
    <s v="music/classical music"/>
    <n v="247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3250"/>
    <n v="4518"/>
    <x v="0"/>
    <s v="US"/>
    <s v="USD"/>
    <n v="1418014740"/>
    <x v="2526"/>
    <b v="0"/>
    <n v="33"/>
    <b v="1"/>
    <s v="music/classical music"/>
    <n v="139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3250"/>
    <n v="4085"/>
    <x v="0"/>
    <s v="US"/>
    <s v="USD"/>
    <n v="1382068740"/>
    <x v="2527"/>
    <b v="0"/>
    <n v="71"/>
    <b v="1"/>
    <s v="music/classical music"/>
    <n v="126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3200"/>
    <n v="4289.99"/>
    <x v="0"/>
    <s v="GB"/>
    <s v="GBP"/>
    <n v="1440068400"/>
    <x v="2528"/>
    <b v="0"/>
    <n v="81"/>
    <b v="1"/>
    <s v="music/classical music"/>
    <n v="134"/>
    <n v="52.96"/>
    <x v="4"/>
    <s v="classical music"/>
    <x v="2528"/>
    <x v="2525"/>
    <x v="0"/>
  </r>
  <r>
    <n v="2529"/>
    <s v="UrbanArias is DC's Contemporary Opera Company"/>
    <s v="Opera. Short. New."/>
    <n v="3200"/>
    <n v="6257"/>
    <x v="0"/>
    <s v="US"/>
    <s v="USD"/>
    <n v="1332636975"/>
    <x v="2529"/>
    <b v="0"/>
    <n v="76"/>
    <b v="1"/>
    <s v="music/classical music"/>
    <n v="196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3200"/>
    <n v="6500"/>
    <x v="0"/>
    <s v="US"/>
    <s v="USD"/>
    <n v="1429505400"/>
    <x v="2530"/>
    <b v="0"/>
    <n v="48"/>
    <b v="1"/>
    <s v="music/classical music"/>
    <n v="203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3200"/>
    <n v="4518"/>
    <x v="0"/>
    <s v="US"/>
    <s v="USD"/>
    <n v="1439611140"/>
    <x v="2531"/>
    <b v="0"/>
    <n v="61"/>
    <b v="1"/>
    <s v="music/classical music"/>
    <n v="141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3200"/>
    <n v="5045"/>
    <x v="0"/>
    <s v="US"/>
    <s v="USD"/>
    <n v="1345148566"/>
    <x v="2532"/>
    <b v="0"/>
    <n v="60"/>
    <b v="1"/>
    <s v="music/classical music"/>
    <n v="158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3200"/>
    <n v="8300"/>
    <x v="0"/>
    <s v="US"/>
    <s v="USD"/>
    <n v="1362160868"/>
    <x v="2533"/>
    <b v="0"/>
    <n v="136"/>
    <b v="1"/>
    <s v="music/classical music"/>
    <n v="259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3200"/>
    <n v="2100"/>
    <x v="0"/>
    <s v="US"/>
    <s v="USD"/>
    <n v="1262325600"/>
    <x v="2534"/>
    <b v="0"/>
    <n v="14"/>
    <b v="1"/>
    <s v="music/classical music"/>
    <n v="66"/>
    <n v="150"/>
    <x v="4"/>
    <s v="classical music"/>
    <x v="2534"/>
    <x v="2531"/>
    <x v="8"/>
  </r>
  <r>
    <n v="2535"/>
    <s v="Mark Hayes Requiem Recording"/>
    <s v="Mark Hayes: Requiem Recording"/>
    <n v="3200"/>
    <n v="20755"/>
    <x v="0"/>
    <s v="US"/>
    <s v="USD"/>
    <n v="1417463945"/>
    <x v="2535"/>
    <b v="0"/>
    <n v="78"/>
    <b v="1"/>
    <s v="music/classical music"/>
    <n v="649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3152"/>
    <n v="29"/>
    <x v="0"/>
    <s v="US"/>
    <s v="USD"/>
    <n v="1375151566"/>
    <x v="2536"/>
    <b v="0"/>
    <n v="4"/>
    <b v="1"/>
    <s v="music/classical music"/>
    <n v="1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3100"/>
    <n v="1100"/>
    <x v="0"/>
    <s v="US"/>
    <s v="USD"/>
    <n v="1312212855"/>
    <x v="2537"/>
    <b v="0"/>
    <n v="11"/>
    <b v="1"/>
    <s v="music/classical music"/>
    <n v="35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3100"/>
    <n v="20343.169999999998"/>
    <x v="0"/>
    <s v="US"/>
    <s v="USD"/>
    <n v="1361681940"/>
    <x v="2538"/>
    <b v="0"/>
    <n v="185"/>
    <b v="1"/>
    <s v="music/classical music"/>
    <n v="656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3000"/>
    <n v="10025"/>
    <x v="0"/>
    <s v="US"/>
    <s v="USD"/>
    <n v="1422913152"/>
    <x v="2539"/>
    <b v="0"/>
    <n v="59"/>
    <b v="1"/>
    <s v="music/classical music"/>
    <n v="334"/>
    <n v="169.92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3000"/>
    <n v="2585"/>
    <x v="0"/>
    <s v="US"/>
    <s v="USD"/>
    <n v="1319904721"/>
    <x v="2540"/>
    <b v="0"/>
    <n v="27"/>
    <b v="1"/>
    <s v="music/classical music"/>
    <n v="86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000"/>
    <n v="3746"/>
    <x v="0"/>
    <s v="GB"/>
    <s v="GBP"/>
    <n v="1380192418"/>
    <x v="2541"/>
    <b v="0"/>
    <n v="63"/>
    <b v="1"/>
    <s v="music/classical music"/>
    <n v="125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3000"/>
    <n v="725"/>
    <x v="0"/>
    <s v="US"/>
    <s v="USD"/>
    <n v="1380599940"/>
    <x v="2542"/>
    <b v="0"/>
    <n v="13"/>
    <b v="1"/>
    <s v="music/classical music"/>
    <n v="24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3000"/>
    <n v="391"/>
    <x v="0"/>
    <s v="US"/>
    <s v="USD"/>
    <n v="1293937200"/>
    <x v="2543"/>
    <b v="0"/>
    <n v="13"/>
    <b v="1"/>
    <s v="music/classical music"/>
    <n v="13"/>
    <n v="30.08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n v="3000"/>
    <n v="5041"/>
    <x v="0"/>
    <s v="US"/>
    <s v="USD"/>
    <n v="1341750569"/>
    <x v="2544"/>
    <b v="0"/>
    <n v="57"/>
    <b v="1"/>
    <s v="music/classical music"/>
    <n v="168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3000"/>
    <n v="3906"/>
    <x v="0"/>
    <s v="US"/>
    <s v="USD"/>
    <n v="1424997000"/>
    <x v="2545"/>
    <b v="0"/>
    <n v="61"/>
    <b v="1"/>
    <s v="music/classical music"/>
    <n v="130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000"/>
    <n v="3910"/>
    <x v="0"/>
    <s v="US"/>
    <s v="USD"/>
    <n v="1380949200"/>
    <x v="2546"/>
    <b v="0"/>
    <n v="65"/>
    <b v="1"/>
    <s v="music/classical music"/>
    <n v="130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3000"/>
    <n v="6592"/>
    <x v="0"/>
    <s v="US"/>
    <s v="USD"/>
    <n v="1333560803"/>
    <x v="2547"/>
    <b v="0"/>
    <n v="134"/>
    <b v="1"/>
    <s v="music/classical music"/>
    <n v="220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3000"/>
    <n v="6111"/>
    <x v="0"/>
    <s v="FR"/>
    <s v="EUR"/>
    <n v="1475209620"/>
    <x v="2548"/>
    <b v="0"/>
    <n v="37"/>
    <b v="1"/>
    <s v="music/classical music"/>
    <n v="204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3000"/>
    <n v="1614"/>
    <x v="0"/>
    <s v="GB"/>
    <s v="GBP"/>
    <n v="1370019600"/>
    <x v="2549"/>
    <b v="0"/>
    <n v="37"/>
    <b v="1"/>
    <s v="music/classical music"/>
    <n v="54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3000"/>
    <n v="6555"/>
    <x v="0"/>
    <s v="US"/>
    <s v="USD"/>
    <n v="1444276740"/>
    <x v="2550"/>
    <b v="0"/>
    <n v="150"/>
    <b v="1"/>
    <s v="music/classical music"/>
    <n v="219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000"/>
    <n v="3775.5"/>
    <x v="0"/>
    <s v="US"/>
    <s v="USD"/>
    <n v="1332362880"/>
    <x v="2551"/>
    <b v="0"/>
    <n v="56"/>
    <b v="1"/>
    <s v="music/classical music"/>
    <n v="126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3000"/>
    <n v="2333"/>
    <x v="0"/>
    <s v="US"/>
    <s v="USD"/>
    <n v="1348202807"/>
    <x v="2553"/>
    <b v="0"/>
    <n v="60"/>
    <b v="1"/>
    <s v="music/classical music"/>
    <n v="78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3000"/>
    <n v="2147"/>
    <x v="0"/>
    <s v="US"/>
    <s v="USD"/>
    <n v="1338219793"/>
    <x v="2555"/>
    <b v="0"/>
    <n v="35"/>
    <b v="1"/>
    <s v="music/classical music"/>
    <n v="72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3000"/>
    <n v="786"/>
    <x v="0"/>
    <s v="US"/>
    <s v="USD"/>
    <n v="1356392857"/>
    <x v="2556"/>
    <b v="0"/>
    <n v="34"/>
    <b v="1"/>
    <s v="music/classical music"/>
    <n v="26"/>
    <n v="23.12"/>
    <x v="4"/>
    <s v="classical music"/>
    <x v="2556"/>
    <x v="2553"/>
    <x v="5"/>
  </r>
  <r>
    <n v="2557"/>
    <s v="European Tour"/>
    <s v="Raising money for our concert tour of Switzerland and Germany in June/July 2014"/>
    <n v="3000"/>
    <n v="1066"/>
    <x v="0"/>
    <s v="GB"/>
    <s v="GBP"/>
    <n v="1400176386"/>
    <x v="2557"/>
    <b v="0"/>
    <n v="36"/>
    <b v="1"/>
    <s v="music/classical music"/>
    <n v="36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3000"/>
    <n v="1361"/>
    <x v="0"/>
    <s v="AU"/>
    <s v="AUD"/>
    <n v="1430488740"/>
    <x v="2558"/>
    <b v="0"/>
    <n v="18"/>
    <b v="1"/>
    <s v="music/classical music"/>
    <n v="45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3000"/>
    <n v="890"/>
    <x v="0"/>
    <s v="US"/>
    <s v="USD"/>
    <n v="1321385820"/>
    <x v="2559"/>
    <b v="0"/>
    <n v="25"/>
    <b v="1"/>
    <s v="music/classical music"/>
    <n v="30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3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3000"/>
    <n v="75"/>
    <x v="1"/>
    <s v="DE"/>
    <s v="EUR"/>
    <n v="1476189339"/>
    <x v="2562"/>
    <b v="0"/>
    <n v="3"/>
    <b v="0"/>
    <s v="food/food trucks"/>
    <n v="3"/>
    <n v="25"/>
    <x v="7"/>
    <s v="food trucks"/>
    <x v="2562"/>
    <x v="2559"/>
    <x v="2"/>
  </r>
  <r>
    <n v="2563"/>
    <s v="Phoenix Pearl Boba Tea Truck (Canceled)"/>
    <s v="Michigan based bubble tea and specialty ice cream food truck"/>
    <n v="3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3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3000"/>
    <n v="100"/>
    <x v="1"/>
    <s v="US"/>
    <s v="USD"/>
    <n v="1462827000"/>
    <x v="2565"/>
    <b v="0"/>
    <n v="1"/>
    <b v="0"/>
    <s v="food/food trucks"/>
    <n v="3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3000"/>
    <n v="120"/>
    <x v="1"/>
    <s v="US"/>
    <s v="USD"/>
    <n v="1429823138"/>
    <x v="2567"/>
    <b v="0"/>
    <n v="2"/>
    <b v="0"/>
    <s v="food/food trucks"/>
    <n v="4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3000"/>
    <n v="50"/>
    <x v="1"/>
    <s v="GB"/>
    <s v="GBP"/>
    <n v="1472745594"/>
    <x v="2568"/>
    <b v="0"/>
    <n v="1"/>
    <b v="0"/>
    <s v="food/food trucks"/>
    <n v="2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3000"/>
    <n v="145"/>
    <x v="1"/>
    <s v="US"/>
    <s v="USD"/>
    <n v="1442457112"/>
    <x v="2569"/>
    <b v="0"/>
    <n v="2"/>
    <b v="0"/>
    <s v="food/food trucks"/>
    <n v="5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3000"/>
    <n v="59"/>
    <x v="1"/>
    <s v="US"/>
    <s v="USD"/>
    <n v="1486590035"/>
    <x v="2570"/>
    <b v="0"/>
    <n v="2"/>
    <b v="0"/>
    <s v="food/food trucks"/>
    <n v="2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3000"/>
    <n v="250"/>
    <x v="1"/>
    <s v="AU"/>
    <s v="AUD"/>
    <n v="1463645521"/>
    <x v="2571"/>
    <b v="0"/>
    <n v="4"/>
    <b v="0"/>
    <s v="food/food trucks"/>
    <n v="8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3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3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3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x v="2572"/>
    <x v="3"/>
  </r>
  <r>
    <n v="2576"/>
    <s v="2 Go Fast Food (Canceled)"/>
    <s v="A New Twist with an American and Philippine fast food Mobile Trailer."/>
    <n v="3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3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3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3000"/>
    <n v="277"/>
    <x v="1"/>
    <s v="US"/>
    <s v="USD"/>
    <n v="1410810903"/>
    <x v="2579"/>
    <b v="0"/>
    <n v="12"/>
    <b v="0"/>
    <s v="food/food trucks"/>
    <n v="9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3000"/>
    <n v="51"/>
    <x v="1"/>
    <s v="US"/>
    <s v="USD"/>
    <n v="1431745200"/>
    <x v="2580"/>
    <b v="0"/>
    <n v="2"/>
    <b v="0"/>
    <s v="food/food trucks"/>
    <n v="2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3000"/>
    <n v="530"/>
    <x v="2"/>
    <s v="US"/>
    <s v="USD"/>
    <n v="1447689898"/>
    <x v="2581"/>
    <b v="0"/>
    <n v="11"/>
    <b v="0"/>
    <s v="food/food trucks"/>
    <n v="18"/>
    <n v="48.18"/>
    <x v="7"/>
    <s v="food trucks"/>
    <x v="2581"/>
    <x v="2578"/>
    <x v="0"/>
  </r>
  <r>
    <n v="2582"/>
    <s v="Drunken Wings"/>
    <s v="The place where chicken meets liquor for the first time!"/>
    <n v="3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3000"/>
    <n v="5"/>
    <x v="2"/>
    <s v="US"/>
    <s v="USD"/>
    <n v="1426526880"/>
    <x v="2583"/>
    <b v="0"/>
    <n v="5"/>
    <b v="0"/>
    <s v="food/food trucks"/>
    <n v="0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3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"/>
    <n v="50"/>
    <x v="2"/>
    <s v="US"/>
    <s v="USD"/>
    <n v="1404601632"/>
    <x v="2585"/>
    <b v="0"/>
    <n v="1"/>
    <b v="0"/>
    <s v="food/food trucks"/>
    <n v="2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3000"/>
    <n v="1217"/>
    <x v="2"/>
    <s v="US"/>
    <s v="USD"/>
    <n v="1451491953"/>
    <x v="2587"/>
    <b v="0"/>
    <n v="6"/>
    <b v="0"/>
    <s v="food/food trucks"/>
    <n v="41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3000"/>
    <n v="233"/>
    <x v="2"/>
    <s v="US"/>
    <s v="USD"/>
    <n v="1427807640"/>
    <x v="2588"/>
    <b v="0"/>
    <n v="8"/>
    <b v="0"/>
    <s v="food/food trucks"/>
    <n v="8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3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3000"/>
    <n v="26"/>
    <x v="2"/>
    <s v="US"/>
    <s v="USD"/>
    <n v="1457901924"/>
    <x v="2591"/>
    <b v="0"/>
    <n v="2"/>
    <b v="0"/>
    <s v="food/food trucks"/>
    <n v="1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"/>
    <n v="50"/>
    <x v="2"/>
    <s v="US"/>
    <s v="USD"/>
    <n v="1412536421"/>
    <x v="2592"/>
    <b v="0"/>
    <n v="1"/>
    <b v="0"/>
    <s v="food/food trucks"/>
    <n v="2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3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3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x v="2591"/>
    <x v="3"/>
  </r>
  <r>
    <n v="2595"/>
    <s v="Food Truck for Little Fox Bakery"/>
    <s v="Looking to put the best baked goods in Bowling Green on wheels"/>
    <n v="3000"/>
    <n v="1825"/>
    <x v="2"/>
    <s v="US"/>
    <s v="USD"/>
    <n v="1487915500"/>
    <x v="2595"/>
    <b v="0"/>
    <n v="19"/>
    <b v="0"/>
    <s v="food/food trucks"/>
    <n v="61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000"/>
    <n v="8256"/>
    <x v="2"/>
    <s v="CA"/>
    <s v="CAD"/>
    <n v="1407427009"/>
    <x v="2596"/>
    <b v="0"/>
    <n v="27"/>
    <b v="0"/>
    <s v="food/food trucks"/>
    <n v="275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3000"/>
    <n v="85"/>
    <x v="2"/>
    <s v="GB"/>
    <s v="GBP"/>
    <n v="1466323917"/>
    <x v="2597"/>
    <b v="0"/>
    <n v="7"/>
    <b v="0"/>
    <s v="food/food trucks"/>
    <n v="3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3000"/>
    <n v="90"/>
    <x v="2"/>
    <s v="US"/>
    <s v="USD"/>
    <n v="1407089147"/>
    <x v="2599"/>
    <b v="0"/>
    <n v="5"/>
    <b v="0"/>
    <s v="food/food trucks"/>
    <n v="3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3000"/>
    <n v="3466"/>
    <x v="2"/>
    <s v="US"/>
    <s v="USD"/>
    <n v="1458938200"/>
    <x v="2600"/>
    <b v="0"/>
    <n v="30"/>
    <b v="0"/>
    <s v="food/food trucks"/>
    <n v="116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3000"/>
    <n v="3307"/>
    <x v="0"/>
    <s v="US"/>
    <s v="USD"/>
    <n v="1347508740"/>
    <x v="2601"/>
    <b v="1"/>
    <n v="151"/>
    <b v="1"/>
    <s v="technology/space exploration"/>
    <n v="110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3000"/>
    <n v="39131"/>
    <x v="0"/>
    <s v="US"/>
    <s v="USD"/>
    <n v="1415827200"/>
    <x v="2602"/>
    <b v="1"/>
    <n v="489"/>
    <b v="1"/>
    <s v="technology/space exploration"/>
    <n v="1304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n v="3000"/>
    <n v="1776"/>
    <x v="0"/>
    <s v="US"/>
    <s v="USD"/>
    <n v="1387835654"/>
    <x v="2603"/>
    <b v="1"/>
    <n v="50"/>
    <b v="1"/>
    <s v="technology/space exploration"/>
    <n v="59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3000"/>
    <n v="20843.599999999999"/>
    <x v="0"/>
    <s v="US"/>
    <s v="USD"/>
    <n v="1335662023"/>
    <x v="2604"/>
    <b v="1"/>
    <n v="321"/>
    <b v="1"/>
    <s v="technology/space exploration"/>
    <n v="695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3000"/>
    <n v="107421.57"/>
    <x v="0"/>
    <s v="US"/>
    <s v="USD"/>
    <n v="1466168390"/>
    <x v="2605"/>
    <b v="1"/>
    <n v="1762"/>
    <b v="1"/>
    <s v="technology/space exploration"/>
    <n v="3581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3000"/>
    <n v="12106"/>
    <x v="0"/>
    <s v="US"/>
    <s v="USD"/>
    <n v="1398791182"/>
    <x v="2606"/>
    <b v="1"/>
    <n v="385"/>
    <b v="1"/>
    <s v="technology/space exploration"/>
    <n v="404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3000"/>
    <n v="32616"/>
    <x v="0"/>
    <s v="US"/>
    <s v="USD"/>
    <n v="1439344800"/>
    <x v="2607"/>
    <b v="1"/>
    <n v="398"/>
    <b v="1"/>
    <s v="technology/space exploration"/>
    <n v="1087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3000"/>
    <n v="17914"/>
    <x v="0"/>
    <s v="US"/>
    <s v="USD"/>
    <n v="1489536000"/>
    <x v="2608"/>
    <b v="1"/>
    <n v="304"/>
    <b v="1"/>
    <s v="technology/space exploration"/>
    <n v="597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000"/>
    <n v="106330.39"/>
    <x v="0"/>
    <s v="US"/>
    <s v="USD"/>
    <n v="1342330951"/>
    <x v="2609"/>
    <b v="1"/>
    <n v="676"/>
    <b v="1"/>
    <s v="technology/space exploration"/>
    <n v="3544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3000"/>
    <n v="32172.66"/>
    <x v="0"/>
    <s v="US"/>
    <s v="USD"/>
    <n v="1471849140"/>
    <x v="2610"/>
    <b v="1"/>
    <n v="577"/>
    <b v="1"/>
    <s v="technology/space exploration"/>
    <n v="1072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3000"/>
    <n v="306970"/>
    <x v="0"/>
    <s v="DE"/>
    <s v="EUR"/>
    <n v="1483397940"/>
    <x v="2611"/>
    <b v="1"/>
    <n v="3663"/>
    <b v="1"/>
    <s v="technology/space exploration"/>
    <n v="10232"/>
    <n v="83.8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3000"/>
    <n v="17176.13"/>
    <x v="0"/>
    <s v="US"/>
    <s v="USD"/>
    <n v="1420773970"/>
    <x v="2612"/>
    <b v="1"/>
    <n v="294"/>
    <b v="1"/>
    <s v="technology/space exploration"/>
    <n v="573"/>
    <n v="58.42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n v="3000"/>
    <n v="7576"/>
    <x v="0"/>
    <s v="US"/>
    <s v="USD"/>
    <n v="1348256294"/>
    <x v="2613"/>
    <b v="1"/>
    <n v="28"/>
    <b v="1"/>
    <s v="technology/space exploration"/>
    <n v="253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3000"/>
    <n v="10710"/>
    <x v="0"/>
    <s v="US"/>
    <s v="USD"/>
    <n v="1398834000"/>
    <x v="2614"/>
    <b v="1"/>
    <n v="100"/>
    <b v="1"/>
    <s v="technology/space exploration"/>
    <n v="357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3000"/>
    <n v="3397"/>
    <x v="0"/>
    <s v="GB"/>
    <s v="GBP"/>
    <n v="1462017600"/>
    <x v="2615"/>
    <b v="0"/>
    <n v="72"/>
    <b v="1"/>
    <s v="technology/space exploration"/>
    <n v="113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3000"/>
    <n v="28633.5"/>
    <x v="0"/>
    <s v="US"/>
    <s v="USD"/>
    <n v="1440546729"/>
    <x v="2616"/>
    <b v="1"/>
    <n v="238"/>
    <b v="1"/>
    <s v="technology/space exploration"/>
    <n v="954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3000"/>
    <n v="4388"/>
    <x v="0"/>
    <s v="US"/>
    <s v="USD"/>
    <n v="1413838751"/>
    <x v="2617"/>
    <b v="1"/>
    <n v="159"/>
    <b v="1"/>
    <s v="technology/space exploration"/>
    <n v="146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n v="3000"/>
    <n v="15808"/>
    <x v="0"/>
    <s v="US"/>
    <s v="USD"/>
    <n v="1449000061"/>
    <x v="2618"/>
    <b v="1"/>
    <n v="77"/>
    <b v="1"/>
    <s v="technology/space exploration"/>
    <n v="527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3000"/>
    <n v="1884"/>
    <x v="0"/>
    <s v="US"/>
    <s v="USD"/>
    <n v="1445598000"/>
    <x v="2619"/>
    <b v="1"/>
    <n v="53"/>
    <b v="1"/>
    <s v="technology/space exploration"/>
    <n v="63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3000"/>
    <n v="93374"/>
    <x v="0"/>
    <s v="AU"/>
    <s v="AUD"/>
    <n v="1444525200"/>
    <x v="2620"/>
    <b v="1"/>
    <n v="1251"/>
    <b v="1"/>
    <s v="technology/space exploration"/>
    <n v="3112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3000"/>
    <n v="21882"/>
    <x v="0"/>
    <s v="US"/>
    <s v="USD"/>
    <n v="1432230988"/>
    <x v="2621"/>
    <b v="1"/>
    <n v="465"/>
    <b v="1"/>
    <s v="technology/space exploration"/>
    <n v="729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3000"/>
    <n v="1967.76"/>
    <x v="0"/>
    <s v="IT"/>
    <s v="EUR"/>
    <n v="1483120216"/>
    <x v="2622"/>
    <b v="0"/>
    <n v="74"/>
    <b v="1"/>
    <s v="technology/space exploration"/>
    <n v="66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3000"/>
    <n v="2280"/>
    <x v="0"/>
    <s v="US"/>
    <s v="USD"/>
    <n v="1480658966"/>
    <x v="2623"/>
    <b v="0"/>
    <n v="62"/>
    <b v="1"/>
    <s v="technology/space exploration"/>
    <n v="76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3000"/>
    <n v="110353.65"/>
    <x v="0"/>
    <s v="US"/>
    <s v="USD"/>
    <n v="1347530822"/>
    <x v="2624"/>
    <b v="0"/>
    <n v="3468"/>
    <b v="1"/>
    <s v="technology/space exploration"/>
    <n v="3678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3000"/>
    <n v="1434"/>
    <x v="0"/>
    <s v="DE"/>
    <s v="EUR"/>
    <n v="1478723208"/>
    <x v="2625"/>
    <b v="0"/>
    <n v="52"/>
    <b v="1"/>
    <s v="technology/space exploration"/>
    <n v="48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3000"/>
    <n v="2800"/>
    <x v="0"/>
    <s v="US"/>
    <s v="USD"/>
    <n v="1433343869"/>
    <x v="2626"/>
    <b v="0"/>
    <n v="50"/>
    <b v="1"/>
    <s v="technology/space exploration"/>
    <n v="93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3000"/>
    <n v="970"/>
    <x v="0"/>
    <s v="US"/>
    <s v="USD"/>
    <n v="1448571261"/>
    <x v="2627"/>
    <b v="0"/>
    <n v="45"/>
    <b v="1"/>
    <s v="technology/space exploration"/>
    <n v="32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3000"/>
    <n v="926"/>
    <x v="0"/>
    <s v="US"/>
    <s v="USD"/>
    <n v="1417389067"/>
    <x v="2628"/>
    <b v="0"/>
    <n v="21"/>
    <b v="1"/>
    <s v="technology/space exploration"/>
    <n v="31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3000"/>
    <n v="6387"/>
    <x v="0"/>
    <s v="GB"/>
    <s v="GBP"/>
    <n v="1431608122"/>
    <x v="2629"/>
    <b v="0"/>
    <n v="100"/>
    <b v="1"/>
    <s v="technology/space exploration"/>
    <n v="213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3000"/>
    <n v="3158"/>
    <x v="0"/>
    <s v="AU"/>
    <s v="AUD"/>
    <n v="1467280800"/>
    <x v="2630"/>
    <b v="0"/>
    <n v="81"/>
    <b v="1"/>
    <s v="technology/space exploration"/>
    <n v="105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3000"/>
    <n v="22933.05"/>
    <x v="0"/>
    <s v="US"/>
    <s v="USD"/>
    <n v="1440907427"/>
    <x v="2631"/>
    <b v="0"/>
    <n v="286"/>
    <b v="1"/>
    <s v="technology/space exploration"/>
    <n v="764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3000"/>
    <n v="1466"/>
    <x v="0"/>
    <s v="US"/>
    <s v="USD"/>
    <n v="1464485339"/>
    <x v="2632"/>
    <b v="0"/>
    <n v="42"/>
    <b v="1"/>
    <s v="technology/space exploration"/>
    <n v="49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3000"/>
    <n v="17731"/>
    <x v="0"/>
    <s v="US"/>
    <s v="USD"/>
    <n v="1393542000"/>
    <x v="2633"/>
    <b v="0"/>
    <n v="199"/>
    <b v="1"/>
    <s v="technology/space exploration"/>
    <n v="591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3000"/>
    <n v="986"/>
    <x v="0"/>
    <s v="US"/>
    <s v="USD"/>
    <n v="1475163921"/>
    <x v="2634"/>
    <b v="0"/>
    <n v="25"/>
    <b v="1"/>
    <s v="technology/space exploration"/>
    <n v="33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3000"/>
    <n v="11500"/>
    <x v="0"/>
    <s v="CA"/>
    <s v="CAD"/>
    <n v="1425937761"/>
    <x v="2635"/>
    <b v="0"/>
    <n v="84"/>
    <b v="1"/>
    <s v="technology/space exploration"/>
    <n v="383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3000"/>
    <n v="1873"/>
    <x v="0"/>
    <s v="US"/>
    <s v="USD"/>
    <n v="1476579600"/>
    <x v="2636"/>
    <b v="0"/>
    <n v="50"/>
    <b v="1"/>
    <s v="technology/space exploration"/>
    <n v="62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3000"/>
    <n v="831"/>
    <x v="0"/>
    <s v="US"/>
    <s v="USD"/>
    <n v="1476277875"/>
    <x v="2637"/>
    <b v="0"/>
    <n v="26"/>
    <b v="1"/>
    <s v="technology/space exploration"/>
    <n v="28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000"/>
    <n v="353"/>
    <x v="0"/>
    <s v="US"/>
    <s v="USD"/>
    <n v="1421358895"/>
    <x v="2638"/>
    <b v="0"/>
    <n v="14"/>
    <b v="1"/>
    <s v="technology/space exploration"/>
    <n v="12"/>
    <n v="25.21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3000"/>
    <n v="492"/>
    <x v="0"/>
    <s v="GB"/>
    <s v="GBP"/>
    <n v="1424378748"/>
    <x v="2639"/>
    <b v="0"/>
    <n v="49"/>
    <b v="1"/>
    <s v="technology/space exploration"/>
    <n v="16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30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3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3000"/>
    <n v="335597.31"/>
    <x v="1"/>
    <s v="US"/>
    <s v="USD"/>
    <n v="1482307140"/>
    <x v="2643"/>
    <b v="1"/>
    <n v="1501"/>
    <b v="0"/>
    <s v="technology/space exploration"/>
    <n v="11187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3000"/>
    <n v="2053"/>
    <x v="1"/>
    <s v="US"/>
    <s v="USD"/>
    <n v="1489172435"/>
    <x v="2644"/>
    <b v="1"/>
    <n v="52"/>
    <b v="0"/>
    <s v="technology/space exploration"/>
    <n v="68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3000"/>
    <n v="2100"/>
    <x v="1"/>
    <s v="AU"/>
    <s v="AUD"/>
    <n v="1415481203"/>
    <x v="2645"/>
    <b v="1"/>
    <n v="23"/>
    <b v="0"/>
    <s v="technology/space exploration"/>
    <n v="70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3000"/>
    <n v="42086.42"/>
    <x v="1"/>
    <s v="US"/>
    <s v="USD"/>
    <n v="1441783869"/>
    <x v="2646"/>
    <b v="1"/>
    <n v="535"/>
    <b v="0"/>
    <s v="technology/space exploration"/>
    <n v="1403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30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3000"/>
    <n v="106"/>
    <x v="1"/>
    <s v="US"/>
    <s v="USD"/>
    <n v="1457543360"/>
    <x v="2648"/>
    <b v="0"/>
    <n v="6"/>
    <b v="0"/>
    <s v="technology/space exploration"/>
    <n v="4"/>
    <n v="17.670000000000002"/>
    <x v="2"/>
    <s v="space exploration"/>
    <x v="2648"/>
    <x v="2644"/>
    <x v="2"/>
  </r>
  <r>
    <n v="2649"/>
    <s v="The Mission - Please Check Back Soon (Canceled)"/>
    <s v="They have launched a Kickstarter."/>
    <n v="3000"/>
    <n v="124"/>
    <x v="1"/>
    <s v="US"/>
    <s v="USD"/>
    <n v="1454370941"/>
    <x v="2649"/>
    <b v="0"/>
    <n v="3"/>
    <b v="0"/>
    <s v="technology/space exploration"/>
    <n v="4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3000"/>
    <n v="358"/>
    <x v="1"/>
    <s v="US"/>
    <s v="USD"/>
    <n v="1482332343"/>
    <x v="2650"/>
    <b v="0"/>
    <n v="5"/>
    <b v="0"/>
    <s v="technology/space exploration"/>
    <n v="12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3000"/>
    <n v="5233"/>
    <x v="1"/>
    <s v="US"/>
    <s v="USD"/>
    <n v="1450380009"/>
    <x v="2651"/>
    <b v="0"/>
    <n v="17"/>
    <b v="0"/>
    <s v="technology/space exploration"/>
    <n v="174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3000"/>
    <n v="885"/>
    <x v="1"/>
    <s v="AU"/>
    <s v="AUD"/>
    <n v="1418183325"/>
    <x v="2652"/>
    <b v="0"/>
    <n v="11"/>
    <b v="0"/>
    <s v="technology/space exploration"/>
    <n v="30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3000"/>
    <n v="5876"/>
    <x v="1"/>
    <s v="US"/>
    <s v="USD"/>
    <n v="1402632000"/>
    <x v="2653"/>
    <b v="0"/>
    <n v="70"/>
    <b v="0"/>
    <s v="technology/space exploration"/>
    <n v="196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3000"/>
    <n v="51"/>
    <x v="1"/>
    <s v="US"/>
    <s v="USD"/>
    <n v="1429622726"/>
    <x v="2654"/>
    <b v="0"/>
    <n v="6"/>
    <b v="0"/>
    <s v="technology/space exploration"/>
    <n v="2"/>
    <n v="8.5"/>
    <x v="2"/>
    <s v="space exploration"/>
    <x v="2654"/>
    <x v="2650"/>
    <x v="0"/>
  </r>
  <r>
    <n v="2655"/>
    <s v="Balloons (Canceled)"/>
    <s v="Thank you for your support!"/>
    <n v="3000"/>
    <n v="3155"/>
    <x v="1"/>
    <s v="US"/>
    <s v="USD"/>
    <n v="1455048000"/>
    <x v="2655"/>
    <b v="0"/>
    <n v="43"/>
    <b v="0"/>
    <s v="technology/space exploration"/>
    <n v="105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3000"/>
    <n v="17155"/>
    <x v="1"/>
    <s v="US"/>
    <s v="USD"/>
    <n v="1489345200"/>
    <x v="2656"/>
    <b v="0"/>
    <n v="152"/>
    <b v="0"/>
    <s v="technology/space exploration"/>
    <n v="572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"/>
    <n v="5621.38"/>
    <x v="1"/>
    <s v="US"/>
    <s v="USD"/>
    <n v="1470187800"/>
    <x v="2657"/>
    <b v="0"/>
    <n v="59"/>
    <b v="0"/>
    <s v="technology/space exploration"/>
    <n v="187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3000"/>
    <n v="91"/>
    <x v="1"/>
    <s v="US"/>
    <s v="USD"/>
    <n v="1469913194"/>
    <x v="2658"/>
    <b v="0"/>
    <n v="4"/>
    <b v="0"/>
    <s v="technology/space exploration"/>
    <n v="3"/>
    <n v="22.75"/>
    <x v="2"/>
    <s v="space exploration"/>
    <x v="2658"/>
    <x v="2654"/>
    <x v="2"/>
  </r>
  <r>
    <n v="2659"/>
    <s v="test (Canceled)"/>
    <s v="test"/>
    <n v="3000"/>
    <n v="1333"/>
    <x v="1"/>
    <s v="US"/>
    <s v="USD"/>
    <n v="1429321210"/>
    <x v="2659"/>
    <b v="0"/>
    <n v="10"/>
    <b v="0"/>
    <s v="technology/space exploration"/>
    <n v="44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3000"/>
    <n v="19"/>
    <x v="1"/>
    <s v="US"/>
    <s v="USD"/>
    <n v="1448388418"/>
    <x v="2660"/>
    <b v="0"/>
    <n v="5"/>
    <b v="0"/>
    <s v="technology/space exploration"/>
    <n v="1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3000"/>
    <n v="5145"/>
    <x v="0"/>
    <s v="US"/>
    <s v="USD"/>
    <n v="1382742010"/>
    <x v="2661"/>
    <b v="0"/>
    <n v="60"/>
    <b v="1"/>
    <s v="technology/makerspaces"/>
    <n v="172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3000"/>
    <n v="21360"/>
    <x v="0"/>
    <s v="US"/>
    <s v="USD"/>
    <n v="1440179713"/>
    <x v="2662"/>
    <b v="0"/>
    <n v="80"/>
    <b v="1"/>
    <s v="technology/makerspaces"/>
    <n v="712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3000"/>
    <n v="20919.25"/>
    <x v="0"/>
    <s v="CA"/>
    <s v="CAD"/>
    <n v="1441378800"/>
    <x v="2663"/>
    <b v="0"/>
    <n v="56"/>
    <b v="1"/>
    <s v="technology/makerspaces"/>
    <n v="697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3000"/>
    <n v="18100"/>
    <x v="0"/>
    <s v="US"/>
    <s v="USD"/>
    <n v="1449644340"/>
    <x v="2664"/>
    <b v="0"/>
    <n v="104"/>
    <b v="1"/>
    <s v="technology/makerspaces"/>
    <n v="6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000"/>
    <n v="4310"/>
    <x v="0"/>
    <s v="US"/>
    <s v="USD"/>
    <n v="1430774974"/>
    <x v="2665"/>
    <b v="0"/>
    <n v="46"/>
    <b v="1"/>
    <s v="technology/makerspaces"/>
    <n v="144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3000"/>
    <n v="15929.51"/>
    <x v="0"/>
    <s v="US"/>
    <s v="USD"/>
    <n v="1443214800"/>
    <x v="2666"/>
    <b v="0"/>
    <n v="206"/>
    <b v="1"/>
    <s v="technology/makerspaces"/>
    <n v="531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3000"/>
    <n v="1660"/>
    <x v="0"/>
    <s v="US"/>
    <s v="USD"/>
    <n v="1455142416"/>
    <x v="2667"/>
    <b v="0"/>
    <n v="18"/>
    <b v="1"/>
    <s v="technology/makerspaces"/>
    <n v="55"/>
    <n v="92.22"/>
    <x v="2"/>
    <s v="makerspaces"/>
    <x v="2667"/>
    <x v="2663"/>
    <x v="2"/>
  </r>
  <r>
    <n v="2668"/>
    <s v="UOttawa Makermobile"/>
    <s v="Creativity on the go! |_x000a_CrÃ©ativitÃ© en mouvement !"/>
    <n v="3000"/>
    <n v="1707"/>
    <x v="0"/>
    <s v="CA"/>
    <s v="CAD"/>
    <n v="1447079520"/>
    <x v="2668"/>
    <b v="0"/>
    <n v="28"/>
    <b v="1"/>
    <s v="technology/makerspaces"/>
    <n v="57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3000"/>
    <n v="1001"/>
    <x v="0"/>
    <s v="US"/>
    <s v="USD"/>
    <n v="1452387096"/>
    <x v="2669"/>
    <b v="0"/>
    <n v="11"/>
    <b v="1"/>
    <s v="technology/makerspaces"/>
    <n v="33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000"/>
    <n v="2495"/>
    <x v="2"/>
    <s v="AU"/>
    <s v="AUD"/>
    <n v="1406593780"/>
    <x v="2670"/>
    <b v="1"/>
    <n v="60"/>
    <b v="0"/>
    <s v="technology/makerspaces"/>
    <n v="83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3000"/>
    <n v="2836"/>
    <x v="2"/>
    <s v="US"/>
    <s v="USD"/>
    <n v="1419017880"/>
    <x v="2671"/>
    <b v="1"/>
    <n v="84"/>
    <b v="0"/>
    <s v="technology/makerspaces"/>
    <n v="95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3000"/>
    <n v="3319"/>
    <x v="2"/>
    <s v="US"/>
    <s v="USD"/>
    <n v="1451282400"/>
    <x v="2672"/>
    <b v="1"/>
    <n v="47"/>
    <b v="0"/>
    <s v="technology/makerspaces"/>
    <n v="111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3000"/>
    <n v="11032"/>
    <x v="2"/>
    <s v="US"/>
    <s v="USD"/>
    <n v="1414622700"/>
    <x v="2673"/>
    <b v="1"/>
    <n v="66"/>
    <b v="0"/>
    <s v="technology/makerspaces"/>
    <n v="36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000"/>
    <n v="21994"/>
    <x v="2"/>
    <s v="US"/>
    <s v="USD"/>
    <n v="1467694740"/>
    <x v="2674"/>
    <b v="1"/>
    <n v="171"/>
    <b v="0"/>
    <s v="technology/makerspaces"/>
    <n v="73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3000"/>
    <n v="1897"/>
    <x v="2"/>
    <s v="US"/>
    <s v="USD"/>
    <n v="1415655289"/>
    <x v="2675"/>
    <b v="1"/>
    <n v="29"/>
    <b v="0"/>
    <s v="technology/makerspaces"/>
    <n v="63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3000"/>
    <n v="1058"/>
    <x v="2"/>
    <s v="CA"/>
    <s v="CAD"/>
    <n v="1463929174"/>
    <x v="2676"/>
    <b v="0"/>
    <n v="9"/>
    <b v="0"/>
    <s v="technology/makerspaces"/>
    <n v="35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3000"/>
    <n v="3415"/>
    <x v="2"/>
    <s v="US"/>
    <s v="USD"/>
    <n v="1404348143"/>
    <x v="2677"/>
    <b v="0"/>
    <n v="27"/>
    <b v="0"/>
    <s v="technology/makerspaces"/>
    <n v="114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3000"/>
    <n v="1100"/>
    <x v="2"/>
    <s v="ES"/>
    <s v="EUR"/>
    <n v="1443121765"/>
    <x v="2678"/>
    <b v="0"/>
    <n v="2"/>
    <b v="0"/>
    <s v="technology/makerspaces"/>
    <n v="37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3000"/>
    <n v="132"/>
    <x v="2"/>
    <s v="US"/>
    <s v="USD"/>
    <n v="1425081694"/>
    <x v="2679"/>
    <b v="0"/>
    <n v="3"/>
    <b v="0"/>
    <s v="technology/makerspaces"/>
    <n v="4"/>
    <n v="44"/>
    <x v="2"/>
    <s v="makerspaces"/>
    <x v="2679"/>
    <x v="2675"/>
    <x v="0"/>
  </r>
  <r>
    <n v="2680"/>
    <s v="iHeart Pillow"/>
    <s v="iHeartPillow, Connecting loved ones"/>
    <n v="3000"/>
    <n v="276"/>
    <x v="2"/>
    <s v="ES"/>
    <s v="EUR"/>
    <n v="1459915491"/>
    <x v="2680"/>
    <b v="0"/>
    <n v="4"/>
    <b v="0"/>
    <s v="technology/makerspaces"/>
    <n v="9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3000"/>
    <n v="55"/>
    <x v="2"/>
    <s v="US"/>
    <s v="USD"/>
    <n v="1405027750"/>
    <x v="2681"/>
    <b v="0"/>
    <n v="2"/>
    <b v="0"/>
    <s v="food/food trucks"/>
    <n v="2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3000"/>
    <n v="1698"/>
    <x v="2"/>
    <s v="US"/>
    <s v="USD"/>
    <n v="1416635940"/>
    <x v="2682"/>
    <b v="0"/>
    <n v="20"/>
    <b v="0"/>
    <s v="food/food trucks"/>
    <n v="57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3000"/>
    <n v="36"/>
    <x v="2"/>
    <s v="US"/>
    <s v="USD"/>
    <n v="1425233240"/>
    <x v="2683"/>
    <b v="0"/>
    <n v="3"/>
    <b v="0"/>
    <s v="food/food trucks"/>
    <n v="1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3000"/>
    <n v="800"/>
    <x v="2"/>
    <s v="US"/>
    <s v="USD"/>
    <n v="1407621425"/>
    <x v="2684"/>
    <b v="0"/>
    <n v="4"/>
    <b v="0"/>
    <s v="food/food trucks"/>
    <n v="27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3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3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x v="2683"/>
    <x v="0"/>
  </r>
  <r>
    <n v="2688"/>
    <s v="Mac N Cheez Food Truck"/>
    <s v="The amazing gourmet Mac N Cheez Food Truck Campaigne!"/>
    <n v="3000"/>
    <n v="74"/>
    <x v="2"/>
    <s v="US"/>
    <s v="USD"/>
    <n v="1424746800"/>
    <x v="2688"/>
    <b v="0"/>
    <n v="14"/>
    <b v="0"/>
    <s v="food/food trucks"/>
    <n v="2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3000"/>
    <n v="8586"/>
    <x v="2"/>
    <s v="US"/>
    <s v="USD"/>
    <n v="1433298676"/>
    <x v="2690"/>
    <b v="0"/>
    <n v="118"/>
    <b v="0"/>
    <s v="food/food trucks"/>
    <n v="286"/>
    <n v="72.760000000000005"/>
    <x v="7"/>
    <s v="food trucks"/>
    <x v="2690"/>
    <x v="2686"/>
    <x v="0"/>
  </r>
  <r>
    <n v="2691"/>
    <s v="Cook"/>
    <s v="A Great New local Food Truck serving up ethnic fusion inspired eats in Ottawa."/>
    <n v="3000"/>
    <n v="35"/>
    <x v="2"/>
    <s v="CA"/>
    <s v="CAD"/>
    <n v="1431278557"/>
    <x v="2691"/>
    <b v="0"/>
    <n v="2"/>
    <b v="0"/>
    <s v="food/food trucks"/>
    <n v="1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0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3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3000"/>
    <n v="71"/>
    <x v="2"/>
    <s v="US"/>
    <s v="USD"/>
    <n v="1428981718"/>
    <x v="2695"/>
    <b v="0"/>
    <n v="3"/>
    <b v="0"/>
    <s v="food/food trucks"/>
    <n v="2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3000"/>
    <n v="3390"/>
    <x v="2"/>
    <s v="US"/>
    <s v="USD"/>
    <n v="1419538560"/>
    <x v="2696"/>
    <b v="0"/>
    <n v="38"/>
    <b v="0"/>
    <s v="food/food trucks"/>
    <n v="113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3000"/>
    <n v="6061"/>
    <x v="2"/>
    <s v="US"/>
    <s v="USD"/>
    <n v="1438552800"/>
    <x v="2697"/>
    <b v="0"/>
    <n v="52"/>
    <b v="0"/>
    <s v="food/food trucks"/>
    <n v="202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3000"/>
    <n v="26.01"/>
    <x v="2"/>
    <s v="US"/>
    <s v="USD"/>
    <n v="1403904808"/>
    <x v="2698"/>
    <b v="0"/>
    <n v="2"/>
    <b v="0"/>
    <s v="food/food trucks"/>
    <n v="1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3000"/>
    <n v="0"/>
    <x v="2"/>
    <s v="CA"/>
    <s v="CAD"/>
    <n v="1407533463"/>
    <x v="2699"/>
    <b v="0"/>
    <n v="0"/>
    <b v="0"/>
    <s v="food/food trucks"/>
    <n v="0"/>
    <n v="0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3000"/>
    <n v="70"/>
    <x v="2"/>
    <s v="US"/>
    <s v="USD"/>
    <n v="1411073972"/>
    <x v="2700"/>
    <b v="0"/>
    <n v="4"/>
    <b v="0"/>
    <s v="food/food trucks"/>
    <n v="2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000"/>
    <n v="1570"/>
    <x v="3"/>
    <s v="IE"/>
    <s v="EUR"/>
    <n v="1491586534"/>
    <x v="2701"/>
    <b v="0"/>
    <n v="46"/>
    <b v="0"/>
    <s v="theater/spaces"/>
    <n v="52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3000"/>
    <n v="3441"/>
    <x v="3"/>
    <s v="US"/>
    <s v="USD"/>
    <n v="1491416077"/>
    <x v="2702"/>
    <b v="1"/>
    <n v="26"/>
    <b v="0"/>
    <s v="theater/spaces"/>
    <n v="115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n v="3000"/>
    <n v="41500"/>
    <x v="3"/>
    <s v="MX"/>
    <s v="MXN"/>
    <n v="1490196830"/>
    <x v="2703"/>
    <b v="0"/>
    <n v="45"/>
    <b v="0"/>
    <s v="theater/spaces"/>
    <n v="1383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3000"/>
    <n v="1145"/>
    <x v="3"/>
    <s v="US"/>
    <s v="USD"/>
    <n v="1491421314"/>
    <x v="2704"/>
    <b v="0"/>
    <n v="7"/>
    <b v="0"/>
    <s v="theater/spaces"/>
    <n v="38"/>
    <n v="163.57"/>
    <x v="1"/>
    <s v="spaces"/>
    <x v="2704"/>
    <x v="2700"/>
    <x v="1"/>
  </r>
  <r>
    <n v="2705"/>
    <s v="Fischer Theatre Marquee"/>
    <s v="Help light the lights at the historic Fischer Theatre in Danville, IL."/>
    <n v="3000"/>
    <n v="1739"/>
    <x v="3"/>
    <s v="US"/>
    <s v="USD"/>
    <n v="1490389158"/>
    <x v="2705"/>
    <b v="0"/>
    <n v="8"/>
    <b v="0"/>
    <s v="theater/spaces"/>
    <n v="58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000"/>
    <n v="39304"/>
    <x v="0"/>
    <s v="US"/>
    <s v="USD"/>
    <n v="1413442740"/>
    <x v="2706"/>
    <b v="1"/>
    <n v="263"/>
    <b v="1"/>
    <s v="theater/spaces"/>
    <n v="1310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3000"/>
    <n v="28067.57"/>
    <x v="0"/>
    <s v="US"/>
    <s v="USD"/>
    <n v="1369637940"/>
    <x v="2707"/>
    <b v="1"/>
    <n v="394"/>
    <b v="1"/>
    <s v="theater/spaces"/>
    <n v="936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3000"/>
    <n v="46643.07"/>
    <x v="0"/>
    <s v="GB"/>
    <s v="GBP"/>
    <n v="1469119526"/>
    <x v="2708"/>
    <b v="1"/>
    <n v="1049"/>
    <b v="1"/>
    <s v="theater/spaces"/>
    <n v="1555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3000"/>
    <n v="50803"/>
    <x v="0"/>
    <s v="US"/>
    <s v="USD"/>
    <n v="1475553540"/>
    <x v="2709"/>
    <b v="1"/>
    <n v="308"/>
    <b v="1"/>
    <s v="theater/spaces"/>
    <n v="1693"/>
    <n v="164.94"/>
    <x v="1"/>
    <s v="spaces"/>
    <x v="2709"/>
    <x v="2705"/>
    <x v="2"/>
  </r>
  <r>
    <n v="2710"/>
    <s v="House of Yes"/>
    <s v="Building Brooklyn's own creative venue for circus, theater and events of all types."/>
    <n v="3000"/>
    <n v="92340.21"/>
    <x v="0"/>
    <s v="US"/>
    <s v="USD"/>
    <n v="1407549600"/>
    <x v="2710"/>
    <b v="1"/>
    <n v="1088"/>
    <b v="1"/>
    <s v="theater/spaces"/>
    <n v="3078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000"/>
    <n v="3938"/>
    <x v="0"/>
    <s v="GB"/>
    <s v="GBP"/>
    <n v="1403301660"/>
    <x v="2711"/>
    <b v="1"/>
    <n v="73"/>
    <b v="1"/>
    <s v="theater/spaces"/>
    <n v="131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3000"/>
    <n v="7226"/>
    <x v="0"/>
    <s v="US"/>
    <s v="USD"/>
    <n v="1373738400"/>
    <x v="2712"/>
    <b v="1"/>
    <n v="143"/>
    <b v="1"/>
    <s v="theater/spaces"/>
    <n v="241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3000"/>
    <n v="153362"/>
    <x v="0"/>
    <s v="US"/>
    <s v="USD"/>
    <n v="1450971684"/>
    <x v="2713"/>
    <b v="1"/>
    <n v="1420"/>
    <b v="1"/>
    <s v="theater/spaces"/>
    <n v="5112"/>
    <n v="108"/>
    <x v="1"/>
    <s v="spaces"/>
    <x v="2713"/>
    <x v="2709"/>
    <x v="0"/>
  </r>
  <r>
    <n v="2714"/>
    <s v="The Crane Theater"/>
    <s v="The Crane will be the new home for independent theater in Northeast Minneapolis"/>
    <n v="3000"/>
    <n v="29089"/>
    <x v="0"/>
    <s v="US"/>
    <s v="USD"/>
    <n v="1476486000"/>
    <x v="2714"/>
    <b v="1"/>
    <n v="305"/>
    <b v="1"/>
    <s v="theater/spaces"/>
    <n v="970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3000"/>
    <n v="31754.69"/>
    <x v="0"/>
    <s v="US"/>
    <s v="USD"/>
    <n v="1456047228"/>
    <x v="2715"/>
    <b v="1"/>
    <n v="551"/>
    <b v="1"/>
    <s v="theater/spaces"/>
    <n v="1058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3000"/>
    <n v="11998.01"/>
    <x v="0"/>
    <s v="DE"/>
    <s v="EUR"/>
    <n v="1444291193"/>
    <x v="2716"/>
    <b v="1"/>
    <n v="187"/>
    <b v="1"/>
    <s v="theater/spaces"/>
    <n v="40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3000"/>
    <n v="30026"/>
    <x v="0"/>
    <s v="US"/>
    <s v="USD"/>
    <n v="1417906649"/>
    <x v="2717"/>
    <b v="1"/>
    <n v="325"/>
    <b v="1"/>
    <s v="theater/spaces"/>
    <n v="1001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3000"/>
    <n v="18645"/>
    <x v="0"/>
    <s v="US"/>
    <s v="USD"/>
    <n v="1462316400"/>
    <x v="2718"/>
    <b v="1"/>
    <n v="148"/>
    <b v="1"/>
    <s v="theater/spaces"/>
    <n v="622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3000"/>
    <n v="6530"/>
    <x v="0"/>
    <s v="US"/>
    <s v="USD"/>
    <n v="1460936694"/>
    <x v="2719"/>
    <b v="0"/>
    <n v="69"/>
    <b v="1"/>
    <s v="theater/spaces"/>
    <n v="218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n v="3000"/>
    <n v="29531"/>
    <x v="0"/>
    <s v="US"/>
    <s v="USD"/>
    <n v="1478866253"/>
    <x v="2720"/>
    <b v="0"/>
    <n v="173"/>
    <b v="1"/>
    <s v="theater/spaces"/>
    <n v="984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3000"/>
    <n v="10965"/>
    <x v="0"/>
    <s v="GB"/>
    <s v="GBP"/>
    <n v="1378494000"/>
    <x v="2721"/>
    <b v="0"/>
    <n v="269"/>
    <b v="1"/>
    <s v="technology/hardware"/>
    <n v="366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3000"/>
    <n v="12627"/>
    <x v="0"/>
    <s v="US"/>
    <s v="USD"/>
    <n v="1485722053"/>
    <x v="2722"/>
    <b v="0"/>
    <n v="185"/>
    <b v="1"/>
    <s v="technology/hardware"/>
    <n v="421"/>
    <n v="68.25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3000"/>
    <n v="16806"/>
    <x v="0"/>
    <s v="US"/>
    <s v="USD"/>
    <n v="1420060088"/>
    <x v="2723"/>
    <b v="0"/>
    <n v="176"/>
    <b v="1"/>
    <s v="technology/hardware"/>
    <n v="560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3000"/>
    <n v="7326.88"/>
    <x v="0"/>
    <s v="GB"/>
    <s v="GBP"/>
    <n v="1439625059"/>
    <x v="2724"/>
    <b v="0"/>
    <n v="1019"/>
    <b v="1"/>
    <s v="technology/hardware"/>
    <n v="244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3000"/>
    <n v="57817"/>
    <x v="0"/>
    <s v="CA"/>
    <s v="CAD"/>
    <n v="1488390735"/>
    <x v="2725"/>
    <b v="0"/>
    <n v="113"/>
    <b v="1"/>
    <s v="technology/hardware"/>
    <n v="1927"/>
    <n v="511.65"/>
    <x v="2"/>
    <s v="hardware"/>
    <x v="2725"/>
    <x v="2721"/>
    <x v="1"/>
  </r>
  <r>
    <n v="2726"/>
    <s v="Krimston TWO - Dual SIM case for iPhone"/>
    <s v="Krimston TWO: iPhone Dual SIM Case"/>
    <n v="3000"/>
    <n v="105745"/>
    <x v="0"/>
    <s v="US"/>
    <s v="USD"/>
    <n v="1461333311"/>
    <x v="2726"/>
    <b v="0"/>
    <n v="404"/>
    <b v="1"/>
    <s v="technology/hardware"/>
    <n v="3525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3000"/>
    <n v="49321"/>
    <x v="0"/>
    <s v="US"/>
    <s v="USD"/>
    <n v="1438964063"/>
    <x v="2727"/>
    <b v="0"/>
    <n v="707"/>
    <b v="1"/>
    <s v="technology/hardware"/>
    <n v="1644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3000"/>
    <n v="30274"/>
    <x v="0"/>
    <s v="US"/>
    <s v="USD"/>
    <n v="1451485434"/>
    <x v="2728"/>
    <b v="0"/>
    <n v="392"/>
    <b v="1"/>
    <s v="technology/hardware"/>
    <n v="1009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3000"/>
    <n v="7833"/>
    <x v="0"/>
    <s v="US"/>
    <s v="USD"/>
    <n v="1430459197"/>
    <x v="2729"/>
    <b v="0"/>
    <n v="23"/>
    <b v="1"/>
    <s v="technology/hardware"/>
    <n v="261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3000"/>
    <n v="45979.01"/>
    <x v="0"/>
    <s v="US"/>
    <s v="USD"/>
    <n v="1366635575"/>
    <x v="2730"/>
    <b v="0"/>
    <n v="682"/>
    <b v="1"/>
    <s v="technology/hardware"/>
    <n v="1533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"/>
    <n v="31291"/>
    <x v="0"/>
    <s v="US"/>
    <s v="USD"/>
    <n v="1413604800"/>
    <x v="2731"/>
    <b v="0"/>
    <n v="37"/>
    <b v="1"/>
    <s v="technology/hardware"/>
    <n v="1043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3000"/>
    <n v="14190"/>
    <x v="0"/>
    <s v="US"/>
    <s v="USD"/>
    <n v="1369699200"/>
    <x v="2732"/>
    <b v="0"/>
    <n v="146"/>
    <b v="1"/>
    <s v="technology/hardware"/>
    <n v="473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3000"/>
    <n v="53769"/>
    <x v="0"/>
    <s v="US"/>
    <s v="USD"/>
    <n v="1428643974"/>
    <x v="2733"/>
    <b v="0"/>
    <n v="119"/>
    <b v="1"/>
    <s v="technology/hardware"/>
    <n v="1792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3000"/>
    <n v="22603"/>
    <x v="0"/>
    <s v="US"/>
    <s v="USD"/>
    <n v="1476395940"/>
    <x v="2734"/>
    <b v="0"/>
    <n v="163"/>
    <b v="1"/>
    <s v="technology/hardware"/>
    <n v="753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3000"/>
    <n v="7336.01"/>
    <x v="0"/>
    <s v="GB"/>
    <s v="GBP"/>
    <n v="1363204800"/>
    <x v="2735"/>
    <b v="0"/>
    <n v="339"/>
    <b v="1"/>
    <s v="technology/hardware"/>
    <n v="245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3000"/>
    <n v="9832"/>
    <x v="0"/>
    <s v="CA"/>
    <s v="CAD"/>
    <n v="1398268773"/>
    <x v="2736"/>
    <b v="0"/>
    <n v="58"/>
    <b v="1"/>
    <s v="technology/hardware"/>
    <n v="328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2995"/>
    <n v="73818.240000000005"/>
    <x v="0"/>
    <s v="US"/>
    <s v="USD"/>
    <n v="1389812400"/>
    <x v="2737"/>
    <b v="0"/>
    <n v="456"/>
    <b v="1"/>
    <s v="technology/hardware"/>
    <n v="2465"/>
    <n v="161.88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2987"/>
    <n v="7397"/>
    <x v="0"/>
    <s v="US"/>
    <s v="USD"/>
    <n v="1478402804"/>
    <x v="2738"/>
    <b v="0"/>
    <n v="15"/>
    <b v="1"/>
    <s v="technology/hardware"/>
    <n v="248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2900"/>
    <n v="4225"/>
    <x v="0"/>
    <s v="GB"/>
    <s v="GBP"/>
    <n v="1399324717"/>
    <x v="2739"/>
    <b v="0"/>
    <n v="191"/>
    <b v="1"/>
    <s v="technology/hardware"/>
    <n v="146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2900"/>
    <n v="310"/>
    <x v="0"/>
    <s v="US"/>
    <s v="USD"/>
    <n v="1426117552"/>
    <x v="2740"/>
    <b v="0"/>
    <n v="17"/>
    <b v="1"/>
    <s v="technology/hardware"/>
    <n v="11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2900"/>
    <n v="35"/>
    <x v="2"/>
    <s v="US"/>
    <s v="USD"/>
    <n v="1413770820"/>
    <x v="2741"/>
    <b v="0"/>
    <n v="4"/>
    <b v="0"/>
    <s v="publishing/children's books"/>
    <n v="1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888"/>
    <n v="731"/>
    <x v="2"/>
    <s v="US"/>
    <s v="USD"/>
    <n v="1337102187"/>
    <x v="2742"/>
    <b v="0"/>
    <n v="18"/>
    <b v="0"/>
    <s v="publishing/children's books"/>
    <n v="25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2885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2880"/>
    <n v="835"/>
    <x v="2"/>
    <s v="US"/>
    <s v="USD"/>
    <n v="1330478998"/>
    <x v="2744"/>
    <b v="0"/>
    <n v="22"/>
    <b v="0"/>
    <s v="publishing/children's books"/>
    <n v="29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2827"/>
    <n v="1751"/>
    <x v="2"/>
    <s v="US"/>
    <s v="USD"/>
    <n v="1342309368"/>
    <x v="2745"/>
    <b v="0"/>
    <n v="49"/>
    <b v="0"/>
    <s v="publishing/children's books"/>
    <n v="62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2825"/>
    <n v="801"/>
    <x v="2"/>
    <s v="US"/>
    <s v="USD"/>
    <n v="1409337911"/>
    <x v="2746"/>
    <b v="0"/>
    <n v="19"/>
    <b v="0"/>
    <s v="publishing/children's books"/>
    <n v="28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2820"/>
    <n v="140"/>
    <x v="2"/>
    <s v="US"/>
    <s v="USD"/>
    <n v="1339816200"/>
    <x v="2747"/>
    <b v="0"/>
    <n v="4"/>
    <b v="0"/>
    <s v="publishing/children's books"/>
    <n v="5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2800"/>
    <n v="53"/>
    <x v="2"/>
    <s v="US"/>
    <s v="USD"/>
    <n v="1472835802"/>
    <x v="2748"/>
    <b v="0"/>
    <n v="4"/>
    <b v="0"/>
    <s v="publishing/children's books"/>
    <n v="2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2800"/>
    <n v="110"/>
    <x v="2"/>
    <s v="US"/>
    <s v="USD"/>
    <n v="1428171037"/>
    <x v="2749"/>
    <b v="0"/>
    <n v="2"/>
    <b v="0"/>
    <s v="publishing/children's books"/>
    <n v="4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2800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2800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2800"/>
    <n v="550"/>
    <x v="2"/>
    <s v="US"/>
    <s v="USD"/>
    <n v="1324232504"/>
    <x v="2752"/>
    <b v="0"/>
    <n v="14"/>
    <b v="0"/>
    <s v="publishing/children's books"/>
    <n v="20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800"/>
    <n v="380"/>
    <x v="2"/>
    <s v="US"/>
    <s v="USD"/>
    <n v="1346017023"/>
    <x v="2753"/>
    <b v="0"/>
    <n v="8"/>
    <b v="0"/>
    <s v="publishing/children's books"/>
    <n v="14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28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2800"/>
    <n v="260"/>
    <x v="2"/>
    <s v="IE"/>
    <s v="EUR"/>
    <n v="1428519527"/>
    <x v="2755"/>
    <b v="0"/>
    <n v="15"/>
    <b v="0"/>
    <s v="publishing/children's books"/>
    <n v="9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2800"/>
    <n v="1048"/>
    <x v="2"/>
    <s v="US"/>
    <s v="USD"/>
    <n v="1389476201"/>
    <x v="2756"/>
    <b v="0"/>
    <n v="33"/>
    <b v="0"/>
    <s v="publishing/children's books"/>
    <n v="37"/>
    <n v="31.76"/>
    <x v="3"/>
    <s v="children's books"/>
    <x v="2756"/>
    <x v="2752"/>
    <x v="4"/>
  </r>
  <r>
    <n v="2757"/>
    <s v="C is for Crooked"/>
    <s v="A children's letter book that Lampoons Hillary Clinton"/>
    <n v="2800"/>
    <n v="10"/>
    <x v="2"/>
    <s v="US"/>
    <s v="USD"/>
    <n v="1470498332"/>
    <x v="2757"/>
    <b v="0"/>
    <n v="2"/>
    <b v="0"/>
    <s v="publishing/children's books"/>
    <n v="0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750"/>
    <n v="234"/>
    <x v="2"/>
    <s v="AU"/>
    <s v="AUD"/>
    <n v="1476095783"/>
    <x v="2758"/>
    <b v="0"/>
    <n v="6"/>
    <b v="0"/>
    <s v="publishing/children's books"/>
    <n v="9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2750"/>
    <n v="105"/>
    <x v="2"/>
    <s v="AU"/>
    <s v="AUD"/>
    <n v="1468658866"/>
    <x v="2759"/>
    <b v="0"/>
    <n v="2"/>
    <b v="0"/>
    <s v="publishing/children's books"/>
    <n v="4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275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275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27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2750"/>
    <n v="90"/>
    <x v="2"/>
    <s v="US"/>
    <s v="USD"/>
    <n v="1369403684"/>
    <x v="2763"/>
    <b v="0"/>
    <n v="3"/>
    <b v="0"/>
    <s v="publishing/children's books"/>
    <n v="3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2750"/>
    <n v="45"/>
    <x v="2"/>
    <s v="US"/>
    <s v="USD"/>
    <n v="1338404400"/>
    <x v="2764"/>
    <b v="0"/>
    <n v="4"/>
    <b v="0"/>
    <s v="publishing/children's books"/>
    <n v="2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2725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2700"/>
    <n v="100"/>
    <x v="2"/>
    <s v="US"/>
    <s v="USD"/>
    <n v="1313078518"/>
    <x v="2766"/>
    <b v="0"/>
    <n v="4"/>
    <b v="0"/>
    <s v="publishing/children's books"/>
    <n v="4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27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2700"/>
    <n v="1002"/>
    <x v="2"/>
    <s v="US"/>
    <s v="USD"/>
    <n v="1333028723"/>
    <x v="2768"/>
    <b v="0"/>
    <n v="34"/>
    <b v="0"/>
    <s v="publishing/children's books"/>
    <n v="37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27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700"/>
    <n v="2082.25"/>
    <x v="2"/>
    <s v="US"/>
    <s v="USD"/>
    <n v="1395158130"/>
    <x v="2770"/>
    <b v="0"/>
    <n v="33"/>
    <b v="0"/>
    <s v="publishing/children's books"/>
    <n v="77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2658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26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260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2600"/>
    <n v="570"/>
    <x v="2"/>
    <s v="US"/>
    <s v="USD"/>
    <n v="1362711728"/>
    <x v="2774"/>
    <b v="0"/>
    <n v="13"/>
    <b v="0"/>
    <s v="publishing/children's books"/>
    <n v="22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2600"/>
    <n v="150"/>
    <x v="2"/>
    <s v="US"/>
    <s v="USD"/>
    <n v="1323994754"/>
    <x v="2775"/>
    <b v="0"/>
    <n v="2"/>
    <b v="0"/>
    <s v="publishing/children's books"/>
    <n v="6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560"/>
    <n v="1655"/>
    <x v="2"/>
    <s v="US"/>
    <s v="USD"/>
    <n v="1434092876"/>
    <x v="2776"/>
    <b v="0"/>
    <n v="36"/>
    <b v="0"/>
    <s v="publishing/children's books"/>
    <n v="65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255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2500"/>
    <n v="1405"/>
    <x v="2"/>
    <s v="US"/>
    <s v="USD"/>
    <n v="1409009306"/>
    <x v="2778"/>
    <b v="0"/>
    <n v="15"/>
    <b v="0"/>
    <s v="publishing/children's books"/>
    <n v="56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25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2500"/>
    <n v="1316"/>
    <x v="0"/>
    <s v="US"/>
    <s v="USD"/>
    <n v="1423724400"/>
    <x v="2781"/>
    <b v="0"/>
    <n v="28"/>
    <b v="1"/>
    <s v="theater/plays"/>
    <n v="53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2500"/>
    <n v="1200"/>
    <x v="0"/>
    <s v="US"/>
    <s v="USD"/>
    <n v="1424149140"/>
    <x v="2782"/>
    <b v="0"/>
    <n v="18"/>
    <b v="1"/>
    <s v="theater/plays"/>
    <n v="48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2500"/>
    <n v="1145"/>
    <x v="0"/>
    <s v="GB"/>
    <s v="GBP"/>
    <n v="1429793446"/>
    <x v="2783"/>
    <b v="0"/>
    <n v="61"/>
    <b v="1"/>
    <s v="theater/plays"/>
    <n v="46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2500"/>
    <n v="7140"/>
    <x v="0"/>
    <s v="US"/>
    <s v="USD"/>
    <n v="1414608843"/>
    <x v="2784"/>
    <b v="0"/>
    <n v="108"/>
    <b v="1"/>
    <s v="theater/plays"/>
    <n v="286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2500"/>
    <n v="5234"/>
    <x v="0"/>
    <s v="US"/>
    <s v="USD"/>
    <n v="1470430800"/>
    <x v="2785"/>
    <b v="0"/>
    <n v="142"/>
    <b v="1"/>
    <s v="theater/plays"/>
    <n v="209"/>
    <n v="36.86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2500"/>
    <n v="1197"/>
    <x v="0"/>
    <s v="US"/>
    <s v="USD"/>
    <n v="1405658752"/>
    <x v="2787"/>
    <b v="0"/>
    <n v="38"/>
    <b v="1"/>
    <s v="theater/plays"/>
    <n v="48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500"/>
    <n v="2050"/>
    <x v="0"/>
    <s v="US"/>
    <s v="USD"/>
    <n v="1469811043"/>
    <x v="2788"/>
    <b v="0"/>
    <n v="20"/>
    <b v="1"/>
    <s v="theater/plays"/>
    <n v="82"/>
    <n v="102.5"/>
    <x v="1"/>
    <s v="plays"/>
    <x v="2788"/>
    <x v="2784"/>
    <x v="2"/>
  </r>
  <r>
    <n v="2789"/>
    <s v="The Adventurers Club"/>
    <s v="BNT's Biggest Adventure So Far: Our 2015 full length production!"/>
    <n v="2500"/>
    <n v="3035"/>
    <x v="0"/>
    <s v="US"/>
    <s v="USD"/>
    <n v="1426132800"/>
    <x v="2789"/>
    <b v="0"/>
    <n v="24"/>
    <b v="1"/>
    <s v="theater/plays"/>
    <n v="12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2500"/>
    <n v="3160"/>
    <x v="0"/>
    <s v="US"/>
    <s v="USD"/>
    <n v="1423693903"/>
    <x v="2790"/>
    <b v="0"/>
    <n v="66"/>
    <b v="1"/>
    <s v="theater/plays"/>
    <n v="126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500"/>
    <n v="2050"/>
    <x v="0"/>
    <s v="US"/>
    <s v="USD"/>
    <n v="1473393600"/>
    <x v="2791"/>
    <b v="0"/>
    <n v="28"/>
    <b v="1"/>
    <s v="theater/plays"/>
    <n v="82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500"/>
    <n v="2152"/>
    <x v="0"/>
    <s v="US"/>
    <s v="USD"/>
    <n v="1439357559"/>
    <x v="2792"/>
    <b v="0"/>
    <n v="24"/>
    <b v="1"/>
    <s v="theater/plays"/>
    <n v="86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2500"/>
    <n v="11056.75"/>
    <x v="0"/>
    <s v="AU"/>
    <s v="AUD"/>
    <n v="1437473005"/>
    <x v="2793"/>
    <b v="0"/>
    <n v="73"/>
    <b v="1"/>
    <s v="theater/plays"/>
    <n v="442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2500"/>
    <n v="75"/>
    <x v="0"/>
    <s v="GB"/>
    <s v="GBP"/>
    <n v="1457031600"/>
    <x v="2794"/>
    <b v="0"/>
    <n v="3"/>
    <b v="1"/>
    <s v="theater/plays"/>
    <n v="3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2500"/>
    <n v="730"/>
    <x v="0"/>
    <s v="US"/>
    <s v="USD"/>
    <n v="1402095600"/>
    <x v="2795"/>
    <b v="0"/>
    <n v="20"/>
    <b v="1"/>
    <s v="theater/plays"/>
    <n v="29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2500"/>
    <n v="924"/>
    <x v="0"/>
    <s v="GB"/>
    <s v="GBP"/>
    <n v="1404564028"/>
    <x v="2796"/>
    <b v="0"/>
    <n v="21"/>
    <b v="1"/>
    <s v="theater/plays"/>
    <n v="37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2500"/>
    <n v="8211.61"/>
    <x v="0"/>
    <s v="GB"/>
    <s v="GBP"/>
    <n v="1404858840"/>
    <x v="2797"/>
    <b v="0"/>
    <n v="94"/>
    <b v="1"/>
    <s v="theater/plays"/>
    <n v="328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2500"/>
    <n v="5070"/>
    <x v="0"/>
    <s v="GB"/>
    <s v="GBP"/>
    <n v="1438358400"/>
    <x v="2798"/>
    <b v="0"/>
    <n v="139"/>
    <b v="1"/>
    <s v="theater/plays"/>
    <n v="203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2500"/>
    <n v="5831.74"/>
    <x v="0"/>
    <s v="GB"/>
    <s v="GBP"/>
    <n v="1466179200"/>
    <x v="2799"/>
    <b v="0"/>
    <n v="130"/>
    <b v="1"/>
    <s v="theater/plays"/>
    <n v="233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2500"/>
    <n v="1330"/>
    <x v="0"/>
    <s v="GB"/>
    <s v="GBP"/>
    <n v="1420377366"/>
    <x v="2800"/>
    <b v="0"/>
    <n v="31"/>
    <b v="1"/>
    <s v="theater/plays"/>
    <n v="53"/>
    <n v="42.9"/>
    <x v="1"/>
    <s v="plays"/>
    <x v="2800"/>
    <x v="2796"/>
    <x v="3"/>
  </r>
  <r>
    <n v="2801"/>
    <s v="A Dream Play"/>
    <s v="Arise Theatre Company's production of August Strindberg's expressionist masterpiece 'A Dream Play'."/>
    <n v="2500"/>
    <n v="666"/>
    <x v="0"/>
    <s v="AU"/>
    <s v="AUD"/>
    <n v="1412938800"/>
    <x v="2801"/>
    <b v="0"/>
    <n v="13"/>
    <b v="1"/>
    <s v="theater/plays"/>
    <n v="27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2500"/>
    <n v="3055"/>
    <x v="0"/>
    <s v="GB"/>
    <s v="GBP"/>
    <n v="1438875107"/>
    <x v="2802"/>
    <b v="0"/>
    <n v="90"/>
    <b v="1"/>
    <s v="theater/plays"/>
    <n v="12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2500"/>
    <n v="12795"/>
    <x v="0"/>
    <s v="US"/>
    <s v="USD"/>
    <n v="1437004800"/>
    <x v="2803"/>
    <b v="0"/>
    <n v="141"/>
    <b v="1"/>
    <s v="theater/plays"/>
    <n v="512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2500"/>
    <n v="1150"/>
    <x v="0"/>
    <s v="GB"/>
    <s v="GBP"/>
    <n v="1411987990"/>
    <x v="2804"/>
    <b v="0"/>
    <n v="23"/>
    <b v="1"/>
    <s v="theater/plays"/>
    <n v="46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2500"/>
    <n v="440"/>
    <x v="0"/>
    <s v="GB"/>
    <s v="GBP"/>
    <n v="1440245273"/>
    <x v="2805"/>
    <b v="0"/>
    <n v="18"/>
    <b v="1"/>
    <s v="theater/plays"/>
    <n v="18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2500"/>
    <n v="3363"/>
    <x v="0"/>
    <s v="GB"/>
    <s v="GBP"/>
    <n v="1438772400"/>
    <x v="2806"/>
    <b v="0"/>
    <n v="76"/>
    <b v="1"/>
    <s v="theater/plays"/>
    <n v="135"/>
    <n v="44.25"/>
    <x v="1"/>
    <s v="plays"/>
    <x v="2806"/>
    <x v="2802"/>
    <x v="0"/>
  </r>
  <r>
    <n v="2807"/>
    <s v="The Commission Theatre Co."/>
    <s v="Bringing Shakespeare back to the Playwrights"/>
    <n v="2500"/>
    <n v="6300"/>
    <x v="0"/>
    <s v="US"/>
    <s v="USD"/>
    <n v="1435611438"/>
    <x v="2807"/>
    <b v="0"/>
    <n v="93"/>
    <b v="1"/>
    <s v="theater/plays"/>
    <n v="252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2500"/>
    <n v="4511"/>
    <x v="0"/>
    <s v="US"/>
    <s v="USD"/>
    <n v="1440274735"/>
    <x v="2808"/>
    <b v="0"/>
    <n v="69"/>
    <b v="1"/>
    <s v="theater/plays"/>
    <n v="18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2500"/>
    <n v="10027"/>
    <x v="0"/>
    <s v="GB"/>
    <s v="GBP"/>
    <n v="1424692503"/>
    <x v="2811"/>
    <b v="0"/>
    <n v="108"/>
    <b v="1"/>
    <s v="theater/plays"/>
    <n v="401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2500"/>
    <n v="5665"/>
    <x v="0"/>
    <s v="CA"/>
    <s v="CAD"/>
    <n v="1428292800"/>
    <x v="2812"/>
    <b v="0"/>
    <n v="83"/>
    <b v="1"/>
    <s v="theater/plays"/>
    <n v="227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500"/>
    <n v="3572.12"/>
    <x v="0"/>
    <s v="US"/>
    <s v="USD"/>
    <n v="1481737761"/>
    <x v="2813"/>
    <b v="0"/>
    <n v="96"/>
    <b v="1"/>
    <s v="theater/plays"/>
    <n v="143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2500"/>
    <n v="1616"/>
    <x v="0"/>
    <s v="GB"/>
    <s v="GBP"/>
    <n v="1431164115"/>
    <x v="2814"/>
    <b v="0"/>
    <n v="64"/>
    <b v="1"/>
    <s v="theater/plays"/>
    <n v="65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0"/>
    <n v="605"/>
    <x v="0"/>
    <s v="CA"/>
    <s v="CAD"/>
    <n v="1470595109"/>
    <x v="2815"/>
    <b v="0"/>
    <n v="14"/>
    <b v="1"/>
    <s v="theater/plays"/>
    <n v="24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2500"/>
    <n v="4247"/>
    <x v="0"/>
    <s v="GB"/>
    <s v="GBP"/>
    <n v="1438531200"/>
    <x v="2816"/>
    <b v="0"/>
    <n v="169"/>
    <b v="1"/>
    <s v="theater/plays"/>
    <n v="170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2500"/>
    <n v="780"/>
    <x v="0"/>
    <s v="GB"/>
    <s v="GBP"/>
    <n v="1425136462"/>
    <x v="2817"/>
    <b v="0"/>
    <n v="33"/>
    <b v="1"/>
    <s v="theater/plays"/>
    <n v="31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2500"/>
    <n v="10603"/>
    <x v="0"/>
    <s v="US"/>
    <s v="USD"/>
    <n v="1443018086"/>
    <x v="2818"/>
    <b v="0"/>
    <n v="102"/>
    <b v="1"/>
    <s v="theater/plays"/>
    <n v="424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2500"/>
    <n v="5240"/>
    <x v="0"/>
    <s v="GB"/>
    <s v="GBP"/>
    <n v="1434285409"/>
    <x v="2819"/>
    <b v="0"/>
    <n v="104"/>
    <b v="1"/>
    <s v="theater/plays"/>
    <n v="210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500"/>
    <n v="272"/>
    <x v="0"/>
    <s v="GB"/>
    <s v="GBP"/>
    <n v="1456444800"/>
    <x v="2820"/>
    <b v="0"/>
    <n v="20"/>
    <b v="1"/>
    <s v="theater/plays"/>
    <n v="11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2500"/>
    <n v="1000"/>
    <x v="0"/>
    <s v="GB"/>
    <s v="GBP"/>
    <n v="1411510135"/>
    <x v="2821"/>
    <b v="0"/>
    <n v="35"/>
    <b v="1"/>
    <s v="theater/plays"/>
    <n v="40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2500"/>
    <n v="6000"/>
    <x v="0"/>
    <s v="US"/>
    <s v="USD"/>
    <n v="1427469892"/>
    <x v="2822"/>
    <b v="0"/>
    <n v="94"/>
    <b v="1"/>
    <s v="theater/plays"/>
    <n v="24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2500"/>
    <n v="124"/>
    <x v="0"/>
    <s v="GB"/>
    <s v="GBP"/>
    <n v="1427842740"/>
    <x v="2823"/>
    <b v="0"/>
    <n v="14"/>
    <b v="1"/>
    <s v="theater/plays"/>
    <n v="5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2500"/>
    <n v="760"/>
    <x v="0"/>
    <s v="US"/>
    <s v="USD"/>
    <n v="1434159780"/>
    <x v="2824"/>
    <b v="0"/>
    <n v="15"/>
    <b v="1"/>
    <s v="theater/plays"/>
    <n v="30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2500"/>
    <n v="3100"/>
    <x v="0"/>
    <s v="GB"/>
    <s v="GBP"/>
    <n v="1449255686"/>
    <x v="2825"/>
    <b v="0"/>
    <n v="51"/>
    <b v="1"/>
    <s v="theater/plays"/>
    <n v="124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500"/>
    <n v="2155"/>
    <x v="0"/>
    <s v="US"/>
    <s v="USD"/>
    <n v="1436511600"/>
    <x v="2826"/>
    <b v="0"/>
    <n v="19"/>
    <b v="1"/>
    <s v="theater/plays"/>
    <n v="86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500"/>
    <n v="2405"/>
    <x v="0"/>
    <s v="US"/>
    <s v="USD"/>
    <n v="1464971400"/>
    <x v="2827"/>
    <b v="0"/>
    <n v="23"/>
    <b v="1"/>
    <s v="theater/plays"/>
    <n v="96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2500"/>
    <n v="9536"/>
    <x v="0"/>
    <s v="GB"/>
    <s v="GBP"/>
    <n v="1443826800"/>
    <x v="2828"/>
    <b v="0"/>
    <n v="97"/>
    <b v="1"/>
    <s v="theater/plays"/>
    <n v="381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x v="2825"/>
    <x v="2"/>
  </r>
  <r>
    <n v="2830"/>
    <s v="Nakhtik and Avalon"/>
    <s v="Avalon is a new South African Township play and Nakhtik is a  danced political lecture."/>
    <n v="2500"/>
    <n v="3000"/>
    <x v="0"/>
    <s v="US"/>
    <s v="USD"/>
    <n v="1399867140"/>
    <x v="2830"/>
    <b v="0"/>
    <n v="11"/>
    <b v="1"/>
    <s v="theater/plays"/>
    <n v="12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2500"/>
    <n v="3320"/>
    <x v="0"/>
    <s v="US"/>
    <s v="USD"/>
    <n v="1437076070"/>
    <x v="2831"/>
    <b v="0"/>
    <n v="52"/>
    <b v="1"/>
    <s v="theater/plays"/>
    <n v="133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x v="2828"/>
    <x v="3"/>
  </r>
  <r>
    <n v="2833"/>
    <s v="Star Man Rocket Man"/>
    <s v="A new play about exploring outer space"/>
    <n v="2500"/>
    <n v="2923"/>
    <x v="0"/>
    <s v="US"/>
    <s v="USD"/>
    <n v="1444528800"/>
    <x v="2833"/>
    <b v="0"/>
    <n v="35"/>
    <b v="1"/>
    <s v="theater/plays"/>
    <n v="117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2500"/>
    <n v="1360"/>
    <x v="0"/>
    <s v="GB"/>
    <s v="GBP"/>
    <n v="1422658930"/>
    <x v="2834"/>
    <b v="0"/>
    <n v="21"/>
    <b v="1"/>
    <s v="theater/plays"/>
    <n v="54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2500"/>
    <n v="1870.99"/>
    <x v="0"/>
    <s v="GB"/>
    <s v="GBP"/>
    <n v="1449273600"/>
    <x v="2835"/>
    <b v="0"/>
    <n v="93"/>
    <b v="1"/>
    <s v="theater/plays"/>
    <n v="75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2500"/>
    <n v="485"/>
    <x v="0"/>
    <s v="US"/>
    <s v="USD"/>
    <n v="1487393940"/>
    <x v="2836"/>
    <b v="0"/>
    <n v="11"/>
    <b v="1"/>
    <s v="theater/plays"/>
    <n v="19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2500"/>
    <n v="850"/>
    <x v="0"/>
    <s v="CA"/>
    <s v="CAD"/>
    <n v="1449701284"/>
    <x v="2837"/>
    <b v="0"/>
    <n v="21"/>
    <b v="1"/>
    <s v="theater/plays"/>
    <n v="34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500"/>
    <n v="2405"/>
    <x v="0"/>
    <s v="US"/>
    <s v="USD"/>
    <n v="1407967200"/>
    <x v="2838"/>
    <b v="0"/>
    <n v="54"/>
    <b v="1"/>
    <s v="theater/plays"/>
    <n v="96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2500"/>
    <n v="3900"/>
    <x v="0"/>
    <s v="US"/>
    <s v="USD"/>
    <n v="1408942740"/>
    <x v="2839"/>
    <b v="0"/>
    <n v="31"/>
    <b v="1"/>
    <s v="theater/plays"/>
    <n v="156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2500"/>
    <n v="10"/>
    <x v="2"/>
    <s v="GB"/>
    <s v="GBP"/>
    <n v="1450032297"/>
    <x v="2841"/>
    <b v="0"/>
    <n v="1"/>
    <b v="0"/>
    <s v="theater/plays"/>
    <n v="0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2500"/>
    <n v="0"/>
    <x v="2"/>
    <s v="GB"/>
    <s v="GBP"/>
    <n v="1403348400"/>
    <x v="2842"/>
    <b v="0"/>
    <n v="0"/>
    <b v="0"/>
    <s v="theater/plays"/>
    <n v="0"/>
    <n v="0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2500"/>
    <n v="0"/>
    <x v="2"/>
    <s v="US"/>
    <s v="USD"/>
    <n v="1465790400"/>
    <x v="2843"/>
    <b v="0"/>
    <n v="0"/>
    <b v="0"/>
    <s v="theater/plays"/>
    <n v="0"/>
    <n v="0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2500"/>
    <n v="30"/>
    <x v="2"/>
    <s v="AT"/>
    <s v="EUR"/>
    <n v="1483535180"/>
    <x v="2844"/>
    <b v="0"/>
    <n v="1"/>
    <b v="0"/>
    <s v="theater/plays"/>
    <n v="1"/>
    <n v="30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2500"/>
    <n v="2366"/>
    <x v="2"/>
    <s v="US"/>
    <s v="USD"/>
    <n v="1433723033"/>
    <x v="2845"/>
    <b v="0"/>
    <n v="39"/>
    <b v="0"/>
    <s v="theater/plays"/>
    <n v="95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2500"/>
    <n v="0"/>
    <x v="2"/>
    <s v="US"/>
    <s v="USD"/>
    <n v="1432917394"/>
    <x v="2846"/>
    <b v="0"/>
    <n v="0"/>
    <b v="0"/>
    <s v="theater/plays"/>
    <n v="0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500"/>
    <n v="0"/>
    <x v="2"/>
    <s v="US"/>
    <s v="USD"/>
    <n v="1464031265"/>
    <x v="2847"/>
    <b v="0"/>
    <n v="0"/>
    <b v="0"/>
    <s v="theater/plays"/>
    <n v="0"/>
    <n v="0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2500"/>
    <n v="70"/>
    <x v="2"/>
    <s v="US"/>
    <s v="USD"/>
    <n v="1432913659"/>
    <x v="2848"/>
    <b v="0"/>
    <n v="3"/>
    <b v="0"/>
    <s v="theater/plays"/>
    <n v="3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2500"/>
    <n v="5"/>
    <x v="2"/>
    <s v="GB"/>
    <s v="GBP"/>
    <n v="1461406600"/>
    <x v="2849"/>
    <b v="0"/>
    <n v="1"/>
    <b v="0"/>
    <s v="theater/plays"/>
    <n v="0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2500"/>
    <n v="311"/>
    <x v="2"/>
    <s v="US"/>
    <s v="USD"/>
    <n v="1409962211"/>
    <x v="2850"/>
    <b v="0"/>
    <n v="13"/>
    <b v="0"/>
    <s v="theater/plays"/>
    <n v="12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2500"/>
    <n v="0"/>
    <x v="2"/>
    <s v="IE"/>
    <s v="EUR"/>
    <n v="1454109420"/>
    <x v="2851"/>
    <b v="0"/>
    <n v="0"/>
    <b v="0"/>
    <s v="theater/plays"/>
    <n v="0"/>
    <n v="0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2500"/>
    <n v="95"/>
    <x v="2"/>
    <s v="US"/>
    <s v="USD"/>
    <n v="1403312703"/>
    <x v="2852"/>
    <b v="0"/>
    <n v="6"/>
    <b v="0"/>
    <s v="theater/plays"/>
    <n v="4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2500"/>
    <n v="0"/>
    <x v="2"/>
    <s v="CA"/>
    <s v="CAD"/>
    <n v="1410669297"/>
    <x v="2853"/>
    <b v="0"/>
    <n v="0"/>
    <b v="0"/>
    <s v="theater/plays"/>
    <n v="0"/>
    <n v="0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2500"/>
    <n v="417"/>
    <x v="2"/>
    <s v="GB"/>
    <s v="GBP"/>
    <n v="1431018719"/>
    <x v="2854"/>
    <b v="0"/>
    <n v="14"/>
    <b v="0"/>
    <s v="theater/plays"/>
    <n v="17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2500"/>
    <n v="300"/>
    <x v="2"/>
    <s v="US"/>
    <s v="USD"/>
    <n v="1454110440"/>
    <x v="2855"/>
    <b v="0"/>
    <n v="5"/>
    <b v="0"/>
    <s v="theater/plays"/>
    <n v="12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2500"/>
    <n v="146"/>
    <x v="2"/>
    <s v="US"/>
    <s v="USD"/>
    <n v="1439069640"/>
    <x v="2856"/>
    <b v="0"/>
    <n v="6"/>
    <b v="0"/>
    <s v="theater/plays"/>
    <n v="6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2500"/>
    <n v="7500"/>
    <x v="2"/>
    <s v="MX"/>
    <s v="MXN"/>
    <n v="1487613600"/>
    <x v="2857"/>
    <b v="0"/>
    <n v="15"/>
    <b v="0"/>
    <s v="theater/plays"/>
    <n v="300"/>
    <n v="500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n v="2500"/>
    <n v="0"/>
    <x v="2"/>
    <s v="NL"/>
    <s v="EUR"/>
    <n v="1417778880"/>
    <x v="2858"/>
    <b v="0"/>
    <n v="0"/>
    <b v="0"/>
    <s v="theater/plays"/>
    <n v="0"/>
    <n v="0"/>
    <x v="1"/>
    <s v="plays"/>
    <x v="2858"/>
    <x v="2854"/>
    <x v="3"/>
  </r>
  <r>
    <n v="2859"/>
    <s v="Grover Theatre Company (GTC)"/>
    <s v="A theatre company that will create works to inspire young people and get everyone involved."/>
    <n v="2500"/>
    <n v="35"/>
    <x v="2"/>
    <s v="AU"/>
    <s v="AUD"/>
    <n v="1444984904"/>
    <x v="2859"/>
    <b v="0"/>
    <n v="1"/>
    <b v="0"/>
    <s v="theater/plays"/>
    <n v="1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2500"/>
    <n v="266"/>
    <x v="2"/>
    <s v="US"/>
    <s v="USD"/>
    <n v="1466363576"/>
    <x v="2860"/>
    <b v="0"/>
    <n v="9"/>
    <b v="0"/>
    <s v="theater/plays"/>
    <n v="11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0"/>
    <n v="80"/>
    <x v="2"/>
    <s v="AU"/>
    <s v="AUD"/>
    <n v="1443103848"/>
    <x v="2861"/>
    <b v="0"/>
    <n v="3"/>
    <b v="0"/>
    <s v="theater/plays"/>
    <n v="3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2500"/>
    <n v="55"/>
    <x v="2"/>
    <s v="US"/>
    <s v="USD"/>
    <n v="1403636229"/>
    <x v="2862"/>
    <b v="0"/>
    <n v="3"/>
    <b v="0"/>
    <s v="theater/plays"/>
    <n v="2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2500"/>
    <n v="20"/>
    <x v="2"/>
    <s v="US"/>
    <s v="USD"/>
    <n v="1410279123"/>
    <x v="2863"/>
    <b v="0"/>
    <n v="1"/>
    <b v="0"/>
    <s v="theater/plays"/>
    <n v="1"/>
    <n v="20"/>
    <x v="1"/>
    <s v="plays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500"/>
    <n v="0"/>
    <x v="2"/>
    <s v="US"/>
    <s v="USD"/>
    <n v="1420512259"/>
    <x v="2865"/>
    <b v="0"/>
    <n v="0"/>
    <b v="0"/>
    <s v="theater/plays"/>
    <n v="0"/>
    <n v="0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2500"/>
    <n v="45"/>
    <x v="2"/>
    <s v="US"/>
    <s v="USD"/>
    <n v="1476482400"/>
    <x v="2866"/>
    <b v="0"/>
    <n v="2"/>
    <b v="0"/>
    <s v="theater/plays"/>
    <n v="2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2500"/>
    <n v="6301.76"/>
    <x v="2"/>
    <s v="US"/>
    <s v="USD"/>
    <n v="1475697054"/>
    <x v="2868"/>
    <b v="0"/>
    <n v="60"/>
    <b v="0"/>
    <s v="theater/plays"/>
    <n v="25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500"/>
    <n v="177"/>
    <x v="2"/>
    <s v="US"/>
    <s v="USD"/>
    <n v="1468937681"/>
    <x v="2869"/>
    <b v="0"/>
    <n v="5"/>
    <b v="0"/>
    <s v="theater/plays"/>
    <n v="7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2500"/>
    <n v="750"/>
    <x v="2"/>
    <s v="US"/>
    <s v="USD"/>
    <n v="1400301165"/>
    <x v="2870"/>
    <b v="0"/>
    <n v="9"/>
    <b v="0"/>
    <s v="theater/plays"/>
    <n v="30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2500"/>
    <n v="467"/>
    <x v="2"/>
    <s v="US"/>
    <s v="USD"/>
    <n v="1419183813"/>
    <x v="2871"/>
    <b v="0"/>
    <n v="13"/>
    <b v="0"/>
    <s v="theater/plays"/>
    <n v="19"/>
    <n v="35.92"/>
    <x v="1"/>
    <s v="plays"/>
    <x v="2871"/>
    <x v="2867"/>
    <x v="3"/>
  </r>
  <r>
    <n v="2872"/>
    <s v="Loud Arts"/>
    <s v="Local Theatre group in Loudoun County, Virginia. Looking for funds to start producing shows!"/>
    <n v="2500"/>
    <n v="0"/>
    <x v="2"/>
    <s v="US"/>
    <s v="USD"/>
    <n v="1434768438"/>
    <x v="2872"/>
    <b v="0"/>
    <n v="0"/>
    <b v="0"/>
    <s v="theater/plays"/>
    <n v="0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2500"/>
    <n v="271"/>
    <x v="2"/>
    <s v="US"/>
    <s v="USD"/>
    <n v="1484684186"/>
    <x v="2874"/>
    <b v="0"/>
    <n v="3"/>
    <b v="0"/>
    <s v="theater/plays"/>
    <n v="11"/>
    <n v="90.33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n v="2500"/>
    <n v="7"/>
    <x v="2"/>
    <s v="US"/>
    <s v="USD"/>
    <n v="1462417493"/>
    <x v="2875"/>
    <b v="0"/>
    <n v="3"/>
    <b v="0"/>
    <s v="theater/plays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2500"/>
    <n v="0"/>
    <x v="2"/>
    <s v="US"/>
    <s v="USD"/>
    <n v="1437069079"/>
    <x v="2876"/>
    <b v="0"/>
    <n v="0"/>
    <b v="0"/>
    <s v="theater/plays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2500"/>
    <n v="650"/>
    <x v="2"/>
    <s v="US"/>
    <s v="USD"/>
    <n v="1480525200"/>
    <x v="2877"/>
    <b v="0"/>
    <n v="6"/>
    <b v="0"/>
    <s v="theater/plays"/>
    <n v="26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2500"/>
    <n v="63"/>
    <x v="2"/>
    <s v="GB"/>
    <s v="GBP"/>
    <n v="1435934795"/>
    <x v="2878"/>
    <b v="0"/>
    <n v="4"/>
    <b v="0"/>
    <s v="theater/plays"/>
    <n v="3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2500"/>
    <n v="29"/>
    <x v="2"/>
    <s v="US"/>
    <s v="USD"/>
    <n v="1453310661"/>
    <x v="2879"/>
    <b v="0"/>
    <n v="1"/>
    <b v="0"/>
    <s v="theater/plays"/>
    <n v="1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2500"/>
    <n v="2800"/>
    <x v="2"/>
    <s v="US"/>
    <s v="USD"/>
    <n v="1440090300"/>
    <x v="2880"/>
    <b v="0"/>
    <n v="29"/>
    <b v="0"/>
    <s v="theater/plays"/>
    <n v="112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0"/>
    <n v="0"/>
    <x v="2"/>
    <s v="US"/>
    <s v="USD"/>
    <n v="1417620036"/>
    <x v="2881"/>
    <b v="0"/>
    <n v="0"/>
    <b v="0"/>
    <s v="theater/plays"/>
    <n v="0"/>
    <n v="0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52"/>
    <x v="2"/>
    <s v="US"/>
    <s v="USD"/>
    <n v="1462112318"/>
    <x v="2882"/>
    <b v="0"/>
    <n v="4"/>
    <b v="0"/>
    <s v="theater/plays"/>
    <n v="10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2500"/>
    <n v="1908"/>
    <x v="2"/>
    <s v="US"/>
    <s v="USD"/>
    <n v="1454734740"/>
    <x v="2883"/>
    <b v="0"/>
    <n v="5"/>
    <b v="0"/>
    <s v="theater/plays"/>
    <n v="76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2500"/>
    <n v="185"/>
    <x v="2"/>
    <s v="US"/>
    <s v="USD"/>
    <n v="1417800435"/>
    <x v="2884"/>
    <b v="0"/>
    <n v="4"/>
    <b v="0"/>
    <s v="theater/plays"/>
    <n v="7"/>
    <n v="46.25"/>
    <x v="1"/>
    <s v="plays"/>
    <x v="2884"/>
    <x v="2880"/>
    <x v="3"/>
  </r>
  <r>
    <n v="2885"/>
    <s v="The Wedding"/>
    <s v="An historic and proud work of Polish nationalistic literature performed on stage."/>
    <n v="2500"/>
    <n v="130"/>
    <x v="2"/>
    <s v="US"/>
    <s v="USD"/>
    <n v="1426294201"/>
    <x v="2885"/>
    <b v="0"/>
    <n v="5"/>
    <b v="0"/>
    <s v="theater/plays"/>
    <n v="5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500"/>
    <n v="10"/>
    <x v="2"/>
    <s v="US"/>
    <s v="USD"/>
    <n v="1442635140"/>
    <x v="2886"/>
    <b v="0"/>
    <n v="1"/>
    <b v="0"/>
    <s v="theater/plays"/>
    <n v="0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500"/>
    <n v="5"/>
    <x v="2"/>
    <s v="US"/>
    <s v="USD"/>
    <n v="1420971324"/>
    <x v="2887"/>
    <b v="0"/>
    <n v="1"/>
    <b v="0"/>
    <s v="theater/plays"/>
    <n v="0"/>
    <n v="5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2500"/>
    <n v="0"/>
    <x v="2"/>
    <s v="US"/>
    <s v="USD"/>
    <n v="1413608340"/>
    <x v="2888"/>
    <b v="0"/>
    <n v="0"/>
    <b v="0"/>
    <s v="theater/plays"/>
    <n v="0"/>
    <n v="0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2500"/>
    <n v="1142"/>
    <x v="2"/>
    <s v="US"/>
    <s v="USD"/>
    <n v="1409344985"/>
    <x v="2889"/>
    <b v="0"/>
    <n v="14"/>
    <b v="0"/>
    <s v="theater/plays"/>
    <n v="46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500"/>
    <n v="21"/>
    <x v="2"/>
    <s v="US"/>
    <s v="USD"/>
    <n v="1407553200"/>
    <x v="2890"/>
    <b v="0"/>
    <n v="3"/>
    <b v="0"/>
    <s v="theater/plays"/>
    <n v="1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2500"/>
    <n v="273"/>
    <x v="2"/>
    <s v="US"/>
    <s v="USD"/>
    <n v="1460751128"/>
    <x v="2891"/>
    <b v="0"/>
    <n v="10"/>
    <b v="0"/>
    <s v="theater/plays"/>
    <n v="11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2500"/>
    <n v="500"/>
    <x v="2"/>
    <s v="US"/>
    <s v="USD"/>
    <n v="1409000400"/>
    <x v="2892"/>
    <b v="0"/>
    <n v="17"/>
    <b v="0"/>
    <s v="theater/plays"/>
    <n v="20"/>
    <n v="29.41"/>
    <x v="1"/>
    <s v="plays"/>
    <x v="2892"/>
    <x v="2888"/>
    <x v="3"/>
  </r>
  <r>
    <n v="2893"/>
    <s v="REDISCOVERING KIA THE PLAY"/>
    <s v="Fundraising for REDISCOVERING KIA THE PLAY"/>
    <n v="2500"/>
    <n v="25"/>
    <x v="2"/>
    <s v="US"/>
    <s v="USD"/>
    <n v="1420768800"/>
    <x v="2893"/>
    <b v="0"/>
    <n v="2"/>
    <b v="0"/>
    <s v="theater/plays"/>
    <n v="1"/>
    <n v="12.5"/>
    <x v="1"/>
    <s v="plays"/>
    <x v="2893"/>
    <x v="2889"/>
    <x v="3"/>
  </r>
  <r>
    <n v="2894"/>
    <s v="How Could You Do This To Me (The Stage Play)"/>
    <s v="This Is A Story About A Woman A Man And A Woman"/>
    <n v="2500"/>
    <n v="0"/>
    <x v="2"/>
    <s v="US"/>
    <s v="USD"/>
    <n v="1428100815"/>
    <x v="2894"/>
    <b v="0"/>
    <n v="0"/>
    <b v="0"/>
    <s v="theater/plays"/>
    <n v="0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2500"/>
    <n v="23"/>
    <x v="2"/>
    <s v="US"/>
    <s v="USD"/>
    <n v="1403470800"/>
    <x v="2895"/>
    <b v="0"/>
    <n v="4"/>
    <b v="0"/>
    <s v="theater/plays"/>
    <n v="1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2500"/>
    <n v="625"/>
    <x v="2"/>
    <s v="US"/>
    <s v="USD"/>
    <n v="1481522400"/>
    <x v="2896"/>
    <b v="0"/>
    <n v="12"/>
    <b v="0"/>
    <s v="theater/plays"/>
    <n v="25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2500"/>
    <n v="550"/>
    <x v="2"/>
    <s v="US"/>
    <s v="USD"/>
    <n v="1444577345"/>
    <x v="2897"/>
    <b v="0"/>
    <n v="3"/>
    <b v="0"/>
    <s v="theater/plays"/>
    <n v="22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2500"/>
    <n v="316"/>
    <x v="2"/>
    <s v="US"/>
    <s v="USD"/>
    <n v="1446307053"/>
    <x v="2898"/>
    <b v="0"/>
    <n v="12"/>
    <b v="0"/>
    <s v="theater/plays"/>
    <n v="13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2500"/>
    <n v="0"/>
    <x v="2"/>
    <s v="US"/>
    <s v="USD"/>
    <n v="1469325158"/>
    <x v="2899"/>
    <b v="0"/>
    <n v="0"/>
    <b v="0"/>
    <s v="theater/plays"/>
    <n v="0"/>
    <n v="0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2500"/>
    <n v="3405"/>
    <x v="2"/>
    <s v="US"/>
    <s v="USD"/>
    <n v="1407562632"/>
    <x v="2900"/>
    <b v="0"/>
    <n v="7"/>
    <b v="0"/>
    <s v="theater/plays"/>
    <n v="136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2500"/>
    <n v="6"/>
    <x v="2"/>
    <s v="US"/>
    <s v="USD"/>
    <n v="1423345339"/>
    <x v="2901"/>
    <b v="0"/>
    <n v="2"/>
    <b v="0"/>
    <s v="theater/plays"/>
    <n v="0"/>
    <n v="3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2500"/>
    <n v="25"/>
    <x v="2"/>
    <s v="US"/>
    <s v="USD"/>
    <n v="1440412396"/>
    <x v="2902"/>
    <b v="0"/>
    <n v="1"/>
    <b v="0"/>
    <s v="theater/plays"/>
    <n v="1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2500"/>
    <n v="39"/>
    <x v="2"/>
    <s v="US"/>
    <s v="USD"/>
    <n v="1441771218"/>
    <x v="2903"/>
    <b v="0"/>
    <n v="4"/>
    <b v="0"/>
    <s v="theater/plays"/>
    <n v="2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2500"/>
    <n v="75"/>
    <x v="2"/>
    <s v="GB"/>
    <s v="GBP"/>
    <n v="1415534400"/>
    <x v="2904"/>
    <b v="0"/>
    <n v="4"/>
    <b v="0"/>
    <s v="theater/plays"/>
    <n v="3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2500"/>
    <n v="622"/>
    <x v="2"/>
    <s v="US"/>
    <s v="USD"/>
    <n v="1473211313"/>
    <x v="2905"/>
    <b v="0"/>
    <n v="17"/>
    <b v="0"/>
    <s v="theater/plays"/>
    <n v="25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2500"/>
    <n v="565"/>
    <x v="2"/>
    <s v="US"/>
    <s v="USD"/>
    <n v="1438390800"/>
    <x v="2906"/>
    <b v="0"/>
    <n v="7"/>
    <b v="0"/>
    <s v="theater/plays"/>
    <n v="23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2500"/>
    <n v="264"/>
    <x v="2"/>
    <s v="US"/>
    <s v="USD"/>
    <n v="1465407219"/>
    <x v="2908"/>
    <b v="0"/>
    <n v="5"/>
    <b v="0"/>
    <s v="theater/plays"/>
    <n v="11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2500"/>
    <n v="20"/>
    <x v="2"/>
    <s v="US"/>
    <s v="USD"/>
    <n v="1416944760"/>
    <x v="2909"/>
    <b v="0"/>
    <n v="1"/>
    <b v="0"/>
    <s v="theater/plays"/>
    <n v="1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2500"/>
    <n v="1"/>
    <x v="2"/>
    <s v="GB"/>
    <s v="GBP"/>
    <n v="1434139887"/>
    <x v="2910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2500"/>
    <n v="657"/>
    <x v="2"/>
    <s v="US"/>
    <s v="USD"/>
    <n v="1435429626"/>
    <x v="2911"/>
    <b v="0"/>
    <n v="14"/>
    <b v="0"/>
    <s v="theater/plays"/>
    <n v="26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2500"/>
    <n v="2030"/>
    <x v="2"/>
    <s v="US"/>
    <s v="USD"/>
    <n v="1452827374"/>
    <x v="2912"/>
    <b v="0"/>
    <n v="26"/>
    <b v="0"/>
    <s v="theater/plays"/>
    <n v="81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2500"/>
    <n v="2"/>
    <x v="2"/>
    <s v="US"/>
    <s v="USD"/>
    <n v="1410041339"/>
    <x v="2913"/>
    <b v="0"/>
    <n v="2"/>
    <b v="0"/>
    <s v="theater/plays"/>
    <n v="0"/>
    <n v="1"/>
    <x v="1"/>
    <s v="plays"/>
    <x v="2913"/>
    <x v="2909"/>
    <x v="3"/>
  </r>
  <r>
    <n v="2914"/>
    <s v="Hercules the Panto"/>
    <s v="Hercules must complete four challenges in order to meet the father he never knew"/>
    <n v="2500"/>
    <n v="1"/>
    <x v="2"/>
    <s v="GB"/>
    <s v="GBP"/>
    <n v="1426365994"/>
    <x v="291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2500"/>
    <n v="611"/>
    <x v="2"/>
    <s v="GB"/>
    <s v="GBP"/>
    <n v="1458117190"/>
    <x v="2915"/>
    <b v="0"/>
    <n v="3"/>
    <b v="0"/>
    <s v="theater/plays"/>
    <n v="24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2500"/>
    <n v="145"/>
    <x v="2"/>
    <s v="GB"/>
    <s v="GBP"/>
    <n v="1400498789"/>
    <x v="2916"/>
    <b v="0"/>
    <n v="7"/>
    <b v="0"/>
    <s v="theater/plays"/>
    <n v="6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500"/>
    <n v="437"/>
    <x v="2"/>
    <s v="US"/>
    <s v="USD"/>
    <n v="1442381847"/>
    <x v="2917"/>
    <b v="0"/>
    <n v="9"/>
    <b v="0"/>
    <s v="theater/plays"/>
    <n v="17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2500"/>
    <n v="1362"/>
    <x v="2"/>
    <s v="US"/>
    <s v="USD"/>
    <n v="1446131207"/>
    <x v="2918"/>
    <b v="0"/>
    <n v="20"/>
    <b v="0"/>
    <s v="theater/plays"/>
    <n v="54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2500"/>
    <n v="51"/>
    <x v="2"/>
    <s v="US"/>
    <s v="USD"/>
    <n v="1407250329"/>
    <x v="2919"/>
    <b v="0"/>
    <n v="6"/>
    <b v="0"/>
    <s v="theater/plays"/>
    <n v="2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2500"/>
    <n v="129"/>
    <x v="0"/>
    <s v="US"/>
    <s v="USD"/>
    <n v="1411679804"/>
    <x v="2921"/>
    <b v="0"/>
    <n v="3"/>
    <b v="1"/>
    <s v="theater/musical"/>
    <n v="5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2500"/>
    <n v="500"/>
    <x v="0"/>
    <s v="GB"/>
    <s v="GBP"/>
    <n v="1431982727"/>
    <x v="2922"/>
    <b v="0"/>
    <n v="6"/>
    <b v="1"/>
    <s v="theater/musical"/>
    <n v="20"/>
    <n v="83.33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2500"/>
    <n v="300"/>
    <x v="0"/>
    <s v="US"/>
    <s v="USD"/>
    <n v="1422068400"/>
    <x v="2923"/>
    <b v="0"/>
    <n v="10"/>
    <b v="1"/>
    <s v="theater/musical"/>
    <n v="12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"/>
    <n v="25800"/>
    <x v="0"/>
    <s v="US"/>
    <s v="USD"/>
    <n v="1431143940"/>
    <x v="2924"/>
    <b v="0"/>
    <n v="147"/>
    <b v="1"/>
    <s v="theater/musical"/>
    <n v="1032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2500"/>
    <n v="46100.69"/>
    <x v="0"/>
    <s v="US"/>
    <s v="USD"/>
    <n v="1410444068"/>
    <x v="2925"/>
    <b v="0"/>
    <n v="199"/>
    <b v="1"/>
    <s v="theater/musical"/>
    <n v="1844"/>
    <n v="231.66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2500"/>
    <n v="3750"/>
    <x v="0"/>
    <s v="US"/>
    <s v="USD"/>
    <n v="1424715779"/>
    <x v="2926"/>
    <b v="0"/>
    <n v="50"/>
    <b v="1"/>
    <s v="theater/musical"/>
    <n v="150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2500"/>
    <n v="2355"/>
    <x v="0"/>
    <s v="US"/>
    <s v="USD"/>
    <n v="1405400400"/>
    <x v="2927"/>
    <b v="0"/>
    <n v="21"/>
    <b v="1"/>
    <s v="theater/musical"/>
    <n v="94"/>
    <n v="112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2500"/>
    <n v="1000"/>
    <x v="0"/>
    <s v="US"/>
    <s v="USD"/>
    <n v="1457135846"/>
    <x v="2928"/>
    <b v="0"/>
    <n v="24"/>
    <b v="1"/>
    <s v="theater/musical"/>
    <n v="40"/>
    <n v="41.67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2500"/>
    <n v="8165.55"/>
    <x v="0"/>
    <s v="US"/>
    <s v="USD"/>
    <n v="1401024758"/>
    <x v="2929"/>
    <b v="0"/>
    <n v="32"/>
    <b v="1"/>
    <s v="theater/musical"/>
    <n v="327"/>
    <n v="255.17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2500"/>
    <n v="10092"/>
    <x v="0"/>
    <s v="GB"/>
    <s v="GBP"/>
    <n v="1431007264"/>
    <x v="2930"/>
    <b v="0"/>
    <n v="62"/>
    <b v="1"/>
    <s v="theater/musical"/>
    <n v="404"/>
    <n v="162.77000000000001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2500"/>
    <n v="795"/>
    <x v="0"/>
    <s v="CA"/>
    <s v="CAD"/>
    <n v="1410761280"/>
    <x v="2931"/>
    <b v="0"/>
    <n v="9"/>
    <b v="1"/>
    <s v="theater/musical"/>
    <n v="32"/>
    <n v="88.33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2468"/>
    <n v="3258"/>
    <x v="0"/>
    <s v="AU"/>
    <s v="AUD"/>
    <n v="1424516400"/>
    <x v="2932"/>
    <b v="0"/>
    <n v="38"/>
    <b v="1"/>
    <s v="theater/musical"/>
    <n v="132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450"/>
    <n v="2569"/>
    <x v="0"/>
    <s v="US"/>
    <s v="USD"/>
    <n v="1465081053"/>
    <x v="2933"/>
    <b v="0"/>
    <n v="54"/>
    <b v="1"/>
    <s v="theater/musical"/>
    <n v="105"/>
    <n v="47.57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413"/>
    <n v="2700"/>
    <x v="0"/>
    <s v="CA"/>
    <s v="CAD"/>
    <n v="1402845364"/>
    <x v="2934"/>
    <b v="0"/>
    <n v="37"/>
    <b v="1"/>
    <s v="theater/musical"/>
    <n v="112"/>
    <n v="72.97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2400"/>
    <n v="3531"/>
    <x v="0"/>
    <s v="US"/>
    <s v="USD"/>
    <n v="1472490000"/>
    <x v="2935"/>
    <b v="0"/>
    <n v="39"/>
    <b v="1"/>
    <s v="theater/musical"/>
    <n v="147"/>
    <n v="90.54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2400"/>
    <n v="1280"/>
    <x v="0"/>
    <s v="US"/>
    <s v="USD"/>
    <n v="1413176340"/>
    <x v="2936"/>
    <b v="0"/>
    <n v="34"/>
    <b v="1"/>
    <s v="theater/musical"/>
    <n v="53"/>
    <n v="37.65"/>
    <x v="1"/>
    <s v="musical"/>
    <x v="2936"/>
    <x v="2932"/>
    <x v="3"/>
  </r>
  <r>
    <n v="2937"/>
    <s v="UCAS"/>
    <s v="UCAS is a new British musical premiering at the Edinburgh Fringe Festival 2014."/>
    <n v="2400"/>
    <n v="2000"/>
    <x v="0"/>
    <s v="GB"/>
    <s v="GBP"/>
    <n v="1405249113"/>
    <x v="2937"/>
    <b v="0"/>
    <n v="55"/>
    <b v="1"/>
    <s v="theater/musical"/>
    <n v="83"/>
    <n v="36.36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2400"/>
    <n v="4055"/>
    <x v="0"/>
    <s v="US"/>
    <s v="USD"/>
    <n v="1422636814"/>
    <x v="2938"/>
    <b v="0"/>
    <n v="32"/>
    <b v="1"/>
    <s v="theater/musical"/>
    <n v="169"/>
    <n v="126.72"/>
    <x v="1"/>
    <s v="musical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2400"/>
    <n v="8230"/>
    <x v="0"/>
    <s v="US"/>
    <s v="USD"/>
    <n v="1409187600"/>
    <x v="2939"/>
    <b v="0"/>
    <n v="25"/>
    <b v="1"/>
    <s v="theater/musical"/>
    <n v="343"/>
    <n v="329.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350"/>
    <n v="2681"/>
    <x v="0"/>
    <s v="US"/>
    <s v="USD"/>
    <n v="1421606018"/>
    <x v="2940"/>
    <b v="0"/>
    <n v="33"/>
    <b v="1"/>
    <s v="theater/musical"/>
    <n v="114"/>
    <n v="81.239999999999995"/>
    <x v="1"/>
    <s v="musical"/>
    <x v="2940"/>
    <x v="2936"/>
    <x v="3"/>
  </r>
  <r>
    <n v="2941"/>
    <s v="Help Us Help Artists"/>
    <s v="Ovations wants to buy property to open a variety club to become the 1st minority owned club in Cincy, focusing on artists on the rise."/>
    <n v="2300"/>
    <n v="1"/>
    <x v="2"/>
    <s v="US"/>
    <s v="USD"/>
    <n v="1425250955"/>
    <x v="2941"/>
    <b v="0"/>
    <n v="1"/>
    <b v="0"/>
    <s v="theater/spaces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300"/>
    <n v="40850"/>
    <x v="2"/>
    <s v="CA"/>
    <s v="CAD"/>
    <n v="1450297080"/>
    <x v="2942"/>
    <b v="0"/>
    <n v="202"/>
    <b v="0"/>
    <s v="theater/spaces"/>
    <n v="1776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2300"/>
    <n v="0"/>
    <x v="2"/>
    <s v="US"/>
    <s v="USD"/>
    <n v="1428894380"/>
    <x v="2943"/>
    <b v="0"/>
    <n v="0"/>
    <b v="0"/>
    <s v="theater/spaces"/>
    <n v="0"/>
    <n v="0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2300"/>
    <n v="100"/>
    <x v="2"/>
    <s v="US"/>
    <s v="USD"/>
    <n v="1433714198"/>
    <x v="2944"/>
    <b v="0"/>
    <n v="1"/>
    <b v="0"/>
    <s v="theater/spaces"/>
    <n v="4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2250"/>
    <n v="0"/>
    <x v="2"/>
    <s v="US"/>
    <s v="USD"/>
    <n v="1432437660"/>
    <x v="2945"/>
    <b v="0"/>
    <n v="0"/>
    <b v="0"/>
    <s v="theater/spaces"/>
    <n v="0"/>
    <n v="0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250"/>
    <n v="2"/>
    <x v="2"/>
    <s v="GB"/>
    <s v="GBP"/>
    <n v="1471265092"/>
    <x v="2946"/>
    <b v="0"/>
    <n v="2"/>
    <b v="0"/>
    <s v="theater/spaces"/>
    <n v="0"/>
    <n v="1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224"/>
    <n v="1072"/>
    <x v="2"/>
    <s v="US"/>
    <s v="USD"/>
    <n v="1480007460"/>
    <x v="2947"/>
    <b v="0"/>
    <n v="13"/>
    <b v="0"/>
    <s v="theater/spaces"/>
    <n v="48"/>
    <n v="82.46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2220"/>
    <n v="24"/>
    <x v="2"/>
    <s v="US"/>
    <s v="USD"/>
    <n v="1433259293"/>
    <x v="2948"/>
    <b v="0"/>
    <n v="9"/>
    <b v="0"/>
    <s v="theater/spaces"/>
    <n v="1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2200"/>
    <n v="25"/>
    <x v="2"/>
    <s v="US"/>
    <s v="USD"/>
    <n v="1447965917"/>
    <x v="2949"/>
    <b v="0"/>
    <n v="2"/>
    <b v="0"/>
    <s v="theater/spaces"/>
    <n v="1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2200"/>
    <n v="0"/>
    <x v="2"/>
    <s v="US"/>
    <s v="USD"/>
    <n v="1453538752"/>
    <x v="2950"/>
    <b v="0"/>
    <n v="0"/>
    <b v="0"/>
    <s v="theater/spaces"/>
    <n v="0"/>
    <n v="0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2200"/>
    <n v="1096"/>
    <x v="1"/>
    <s v="US"/>
    <s v="USD"/>
    <n v="1412536573"/>
    <x v="2951"/>
    <b v="0"/>
    <n v="58"/>
    <b v="0"/>
    <s v="theater/spaces"/>
    <n v="50"/>
    <n v="18.899999999999999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200"/>
    <n v="1605"/>
    <x v="1"/>
    <s v="US"/>
    <s v="USD"/>
    <n v="1476676800"/>
    <x v="2952"/>
    <b v="0"/>
    <n v="8"/>
    <b v="0"/>
    <s v="theater/spaces"/>
    <n v="73"/>
    <n v="200.63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2200"/>
    <n v="605"/>
    <x v="1"/>
    <s v="US"/>
    <s v="USD"/>
    <n v="1444330821"/>
    <x v="2953"/>
    <b v="0"/>
    <n v="3"/>
    <b v="0"/>
    <s v="theater/spaces"/>
    <n v="28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2200"/>
    <n v="0"/>
    <x v="1"/>
    <s v="US"/>
    <s v="USD"/>
    <n v="1489669203"/>
    <x v="2954"/>
    <b v="0"/>
    <n v="0"/>
    <b v="0"/>
    <s v="theater/spaces"/>
    <n v="0"/>
    <n v="0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2200"/>
    <n v="715"/>
    <x v="1"/>
    <s v="US"/>
    <s v="USD"/>
    <n v="1434476849"/>
    <x v="2955"/>
    <b v="0"/>
    <n v="11"/>
    <b v="0"/>
    <s v="theater/spaces"/>
    <n v="33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2200"/>
    <n v="1322"/>
    <x v="1"/>
    <s v="US"/>
    <s v="USD"/>
    <n v="1462402850"/>
    <x v="2956"/>
    <b v="0"/>
    <n v="20"/>
    <b v="0"/>
    <s v="theater/spaces"/>
    <n v="60"/>
    <n v="66.099999999999994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2200"/>
    <n v="280"/>
    <x v="1"/>
    <s v="US"/>
    <s v="USD"/>
    <n v="1427498172"/>
    <x v="2957"/>
    <b v="0"/>
    <n v="3"/>
    <b v="0"/>
    <s v="theater/spaces"/>
    <n v="13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2200"/>
    <n v="0"/>
    <x v="1"/>
    <s v="US"/>
    <s v="USD"/>
    <n v="1462729317"/>
    <x v="2958"/>
    <b v="0"/>
    <n v="0"/>
    <b v="0"/>
    <s v="theater/spaces"/>
    <n v="0"/>
    <n v="0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2200"/>
    <n v="0"/>
    <x v="1"/>
    <s v="GB"/>
    <s v="GBP"/>
    <n v="1465258325"/>
    <x v="2959"/>
    <b v="0"/>
    <n v="0"/>
    <b v="0"/>
    <s v="theater/spaces"/>
    <n v="0"/>
    <n v="0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2200"/>
    <n v="0"/>
    <x v="1"/>
    <s v="US"/>
    <s v="USD"/>
    <n v="1410459023"/>
    <x v="2960"/>
    <b v="0"/>
    <n v="0"/>
    <b v="0"/>
    <s v="theater/spaces"/>
    <n v="0"/>
    <n v="0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2100"/>
    <n v="5481"/>
    <x v="0"/>
    <s v="US"/>
    <s v="USD"/>
    <n v="1427342400"/>
    <x v="2961"/>
    <b v="0"/>
    <n v="108"/>
    <b v="1"/>
    <s v="theater/plays"/>
    <n v="261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2100"/>
    <n v="1218"/>
    <x v="0"/>
    <s v="US"/>
    <s v="USD"/>
    <n v="1425193140"/>
    <x v="2962"/>
    <b v="0"/>
    <n v="20"/>
    <b v="1"/>
    <s v="theater/plays"/>
    <n v="58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2100"/>
    <n v="10685"/>
    <x v="0"/>
    <s v="US"/>
    <s v="USD"/>
    <n v="1435835824"/>
    <x v="2963"/>
    <b v="0"/>
    <n v="98"/>
    <b v="1"/>
    <s v="theater/plays"/>
    <n v="509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2100"/>
    <n v="5035.6899999999996"/>
    <x v="0"/>
    <s v="US"/>
    <s v="USD"/>
    <n v="1407360720"/>
    <x v="2964"/>
    <b v="0"/>
    <n v="196"/>
    <b v="1"/>
    <s v="theater/plays"/>
    <n v="240"/>
    <n v="25.69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2100"/>
    <n v="1635"/>
    <x v="0"/>
    <s v="US"/>
    <s v="USD"/>
    <n v="1436290233"/>
    <x v="2965"/>
    <b v="0"/>
    <n v="39"/>
    <b v="1"/>
    <s v="theater/plays"/>
    <n v="78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2100"/>
    <n v="11363"/>
    <x v="0"/>
    <s v="US"/>
    <s v="USD"/>
    <n v="1442425412"/>
    <x v="2966"/>
    <b v="0"/>
    <n v="128"/>
    <b v="1"/>
    <s v="theater/plays"/>
    <n v="541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2100"/>
    <n v="5696"/>
    <x v="0"/>
    <s v="US"/>
    <s v="USD"/>
    <n v="1425872692"/>
    <x v="2967"/>
    <b v="0"/>
    <n v="71"/>
    <b v="1"/>
    <s v="theater/plays"/>
    <n v="271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2001"/>
    <n v="3710"/>
    <x v="0"/>
    <s v="US"/>
    <s v="USD"/>
    <n v="1471406340"/>
    <x v="2968"/>
    <b v="0"/>
    <n v="47"/>
    <b v="1"/>
    <s v="theater/plays"/>
    <n v="185"/>
    <n v="78.94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2000"/>
    <n v="1625"/>
    <x v="0"/>
    <s v="CA"/>
    <s v="CAD"/>
    <n v="1430693460"/>
    <x v="2969"/>
    <b v="0"/>
    <n v="17"/>
    <b v="1"/>
    <s v="theater/plays"/>
    <n v="81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2000"/>
    <n v="6360"/>
    <x v="0"/>
    <s v="US"/>
    <s v="USD"/>
    <n v="1405699451"/>
    <x v="2970"/>
    <b v="0"/>
    <n v="91"/>
    <b v="1"/>
    <s v="theater/plays"/>
    <n v="318"/>
    <n v="69.89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2000"/>
    <n v="3205"/>
    <x v="0"/>
    <s v="US"/>
    <s v="USD"/>
    <n v="1409500078"/>
    <x v="2971"/>
    <b v="0"/>
    <n v="43"/>
    <b v="1"/>
    <s v="theater/plays"/>
    <n v="160"/>
    <n v="74.53"/>
    <x v="1"/>
    <s v="plays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2000"/>
    <n v="8740"/>
    <x v="0"/>
    <s v="US"/>
    <s v="USD"/>
    <n v="1451620800"/>
    <x v="2973"/>
    <b v="0"/>
    <n v="33"/>
    <b v="1"/>
    <s v="theater/plays"/>
    <n v="437"/>
    <n v="264.85000000000002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2000"/>
    <n v="5100"/>
    <x v="0"/>
    <s v="US"/>
    <s v="USD"/>
    <n v="1411695300"/>
    <x v="2974"/>
    <b v="0"/>
    <n v="87"/>
    <b v="1"/>
    <s v="theater/plays"/>
    <n v="255"/>
    <n v="58.62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2000"/>
    <n v="8010"/>
    <x v="0"/>
    <s v="US"/>
    <s v="USD"/>
    <n v="1417057200"/>
    <x v="2975"/>
    <b v="0"/>
    <n v="113"/>
    <b v="1"/>
    <s v="theater/plays"/>
    <n v="401"/>
    <n v="70.88"/>
    <x v="1"/>
    <s v="plays"/>
    <x v="2975"/>
    <x v="2971"/>
    <x v="3"/>
  </r>
  <r>
    <n v="2976"/>
    <s v="Pizza Delique"/>
    <s v="A play that addresses an important social issue, brought to light by members of the UoM Drama Society."/>
    <n v="2000"/>
    <n v="120"/>
    <x v="0"/>
    <s v="GB"/>
    <s v="GBP"/>
    <n v="1457870400"/>
    <x v="2976"/>
    <b v="0"/>
    <n v="14"/>
    <b v="1"/>
    <s v="theater/plays"/>
    <n v="6"/>
    <n v="8.57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000"/>
    <n v="3407"/>
    <x v="0"/>
    <s v="US"/>
    <s v="USD"/>
    <n v="1427076840"/>
    <x v="2977"/>
    <b v="0"/>
    <n v="30"/>
    <b v="1"/>
    <s v="theater/plays"/>
    <n v="170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2000"/>
    <n v="971"/>
    <x v="0"/>
    <s v="US"/>
    <s v="USD"/>
    <n v="1413784740"/>
    <x v="2978"/>
    <b v="0"/>
    <n v="16"/>
    <b v="1"/>
    <s v="theater/plays"/>
    <n v="49"/>
    <n v="60.69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2000"/>
    <n v="5070"/>
    <x v="0"/>
    <s v="US"/>
    <s v="USD"/>
    <n v="1420524000"/>
    <x v="2979"/>
    <b v="0"/>
    <n v="46"/>
    <b v="1"/>
    <s v="theater/plays"/>
    <n v="254"/>
    <n v="110.22"/>
    <x v="1"/>
    <s v="plays"/>
    <x v="2979"/>
    <x v="2975"/>
    <x v="3"/>
  </r>
  <r>
    <n v="2980"/>
    <s v="INDEPENDENCE NYC"/>
    <s v="1 director, 4 actors, and a whole lotta determination. Help us bring this brilliant story to the heart of NYC!"/>
    <n v="2000"/>
    <n v="3275"/>
    <x v="0"/>
    <s v="US"/>
    <s v="USD"/>
    <n v="1440381600"/>
    <x v="2980"/>
    <b v="0"/>
    <n v="24"/>
    <b v="1"/>
    <s v="theater/plays"/>
    <n v="164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2000"/>
    <n v="5157"/>
    <x v="0"/>
    <s v="IE"/>
    <s v="EUR"/>
    <n v="1443014756"/>
    <x v="2981"/>
    <b v="1"/>
    <n v="97"/>
    <b v="1"/>
    <s v="theater/spaces"/>
    <n v="258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2000"/>
    <n v="5103"/>
    <x v="0"/>
    <s v="GB"/>
    <s v="GBP"/>
    <n v="1455208143"/>
    <x v="2982"/>
    <b v="1"/>
    <n v="59"/>
    <b v="1"/>
    <s v="theater/spaces"/>
    <n v="255"/>
    <n v="86.49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2000"/>
    <n v="169985.91"/>
    <x v="0"/>
    <s v="US"/>
    <s v="USD"/>
    <n v="1415722236"/>
    <x v="2983"/>
    <b v="1"/>
    <n v="1095"/>
    <b v="1"/>
    <s v="theater/spaces"/>
    <n v="8499"/>
    <n v="155.24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000"/>
    <n v="25088"/>
    <x v="0"/>
    <s v="US"/>
    <s v="USD"/>
    <n v="1472020881"/>
    <x v="2984"/>
    <b v="1"/>
    <n v="218"/>
    <b v="1"/>
    <s v="theater/spaces"/>
    <n v="1254"/>
    <n v="115.08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2000"/>
    <n v="12165"/>
    <x v="0"/>
    <s v="NZ"/>
    <s v="NZD"/>
    <n v="1477886400"/>
    <x v="2985"/>
    <b v="0"/>
    <n v="111"/>
    <b v="1"/>
    <s v="theater/spaces"/>
    <n v="608"/>
    <n v="109.59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000"/>
    <n v="2532"/>
    <x v="0"/>
    <s v="GB"/>
    <s v="GBP"/>
    <n v="1462100406"/>
    <x v="2986"/>
    <b v="0"/>
    <n v="56"/>
    <b v="1"/>
    <s v="theater/spaces"/>
    <n v="127"/>
    <n v="45.21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000"/>
    <n v="27600.2"/>
    <x v="0"/>
    <s v="US"/>
    <s v="USD"/>
    <n v="1476316800"/>
    <x v="2987"/>
    <b v="0"/>
    <n v="265"/>
    <b v="1"/>
    <s v="theater/spaces"/>
    <n v="1380"/>
    <n v="104.15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2000"/>
    <n v="1000"/>
    <x v="0"/>
    <s v="GB"/>
    <s v="GBP"/>
    <n v="1466412081"/>
    <x v="2988"/>
    <b v="0"/>
    <n v="28"/>
    <b v="1"/>
    <s v="theater/spaces"/>
    <n v="50"/>
    <n v="35.71"/>
    <x v="1"/>
    <s v="spaces"/>
    <x v="2988"/>
    <x v="2984"/>
    <x v="2"/>
  </r>
  <r>
    <n v="2989"/>
    <s v="Let's Light Up The Gem!"/>
    <s v="Bring the movies back to Bethel, Maine."/>
    <n v="2000"/>
    <n v="35307"/>
    <x v="0"/>
    <s v="US"/>
    <s v="USD"/>
    <n v="1450673940"/>
    <x v="2989"/>
    <b v="0"/>
    <n v="364"/>
    <b v="1"/>
    <s v="theater/spaces"/>
    <n v="1765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2000"/>
    <n v="10000"/>
    <x v="0"/>
    <s v="US"/>
    <s v="USD"/>
    <n v="1452174420"/>
    <x v="2990"/>
    <b v="0"/>
    <n v="27"/>
    <b v="1"/>
    <s v="theater/spaces"/>
    <n v="500"/>
    <n v="370.37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2000"/>
    <n v="8780"/>
    <x v="0"/>
    <s v="US"/>
    <s v="USD"/>
    <n v="1485547530"/>
    <x v="2991"/>
    <b v="0"/>
    <n v="93"/>
    <b v="1"/>
    <s v="theater/spaces"/>
    <n v="439"/>
    <n v="94.41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2000"/>
    <n v="3135"/>
    <x v="0"/>
    <s v="US"/>
    <s v="USD"/>
    <n v="1476037510"/>
    <x v="2992"/>
    <b v="0"/>
    <n v="64"/>
    <b v="1"/>
    <s v="theater/spaces"/>
    <n v="157"/>
    <n v="48.98"/>
    <x v="1"/>
    <s v="spaces"/>
    <x v="2992"/>
    <x v="2988"/>
    <x v="2"/>
  </r>
  <r>
    <n v="2993"/>
    <s v="TRUE WEST: Think, Dog! Productions"/>
    <s v="Help us build the Kitchen from Hell!"/>
    <n v="2000"/>
    <n v="1003"/>
    <x v="0"/>
    <s v="US"/>
    <s v="USD"/>
    <n v="1455998867"/>
    <x v="2993"/>
    <b v="0"/>
    <n v="22"/>
    <b v="1"/>
    <s v="theater/spaces"/>
    <n v="50"/>
    <n v="45.59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2000"/>
    <n v="1373.24"/>
    <x v="0"/>
    <s v="GB"/>
    <s v="GBP"/>
    <n v="1412335772"/>
    <x v="2994"/>
    <b v="0"/>
    <n v="59"/>
    <b v="1"/>
    <s v="theater/spaces"/>
    <n v="69"/>
    <n v="23.28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2000"/>
    <n v="15744"/>
    <x v="0"/>
    <s v="US"/>
    <s v="USD"/>
    <n v="1484841471"/>
    <x v="2995"/>
    <b v="0"/>
    <n v="249"/>
    <b v="1"/>
    <s v="theater/spaces"/>
    <n v="787"/>
    <n v="63.23"/>
    <x v="1"/>
    <s v="spaces"/>
    <x v="2995"/>
    <x v="2991"/>
    <x v="2"/>
  </r>
  <r>
    <n v="2996"/>
    <s v="Sea Tea Improv's Comedy Theater in Hartford, CT"/>
    <s v="A permanent home for comedy in Connecticut in the heart of downtown Hartford."/>
    <n v="2000"/>
    <n v="60180"/>
    <x v="0"/>
    <s v="US"/>
    <s v="USD"/>
    <n v="1432677240"/>
    <x v="2996"/>
    <b v="0"/>
    <n v="392"/>
    <b v="1"/>
    <s v="theater/spaces"/>
    <n v="3009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2000"/>
    <n v="10373"/>
    <x v="0"/>
    <s v="US"/>
    <s v="USD"/>
    <n v="1488171540"/>
    <x v="2997"/>
    <b v="0"/>
    <n v="115"/>
    <b v="1"/>
    <s v="theater/spaces"/>
    <n v="519"/>
    <n v="90.2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2000"/>
    <n v="51514.5"/>
    <x v="0"/>
    <s v="US"/>
    <s v="USD"/>
    <n v="1402892700"/>
    <x v="2998"/>
    <b v="0"/>
    <n v="433"/>
    <b v="1"/>
    <s v="theater/spaces"/>
    <n v="2576"/>
    <n v="118.97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2000"/>
    <n v="1605"/>
    <x v="0"/>
    <s v="US"/>
    <s v="USD"/>
    <n v="1488333600"/>
    <x v="2999"/>
    <b v="0"/>
    <n v="20"/>
    <b v="1"/>
    <s v="theater/spaces"/>
    <n v="80"/>
    <n v="80.2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2000"/>
    <n v="500"/>
    <x v="0"/>
    <s v="US"/>
    <s v="USD"/>
    <n v="1485885600"/>
    <x v="3000"/>
    <b v="0"/>
    <n v="8"/>
    <b v="1"/>
    <s v="theater/spaces"/>
    <n v="25"/>
    <n v="62.5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2000"/>
    <n v="22991.01"/>
    <x v="0"/>
    <s v="US"/>
    <s v="USD"/>
    <n v="1468445382"/>
    <x v="3001"/>
    <b v="0"/>
    <n v="175"/>
    <b v="1"/>
    <s v="theater/spaces"/>
    <n v="1150"/>
    <n v="131.38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2000"/>
    <n v="7595.43"/>
    <x v="0"/>
    <s v="US"/>
    <s v="USD"/>
    <n v="1356552252"/>
    <x v="3002"/>
    <b v="0"/>
    <n v="104"/>
    <b v="1"/>
    <s v="theater/spaces"/>
    <n v="380"/>
    <n v="73.03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2000"/>
    <n v="3035"/>
    <x v="0"/>
    <s v="US"/>
    <s v="USD"/>
    <n v="1456811940"/>
    <x v="3003"/>
    <b v="0"/>
    <n v="17"/>
    <b v="1"/>
    <s v="theater/spaces"/>
    <n v="152"/>
    <n v="178.53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2000"/>
    <n v="45126"/>
    <x v="0"/>
    <s v="US"/>
    <s v="USD"/>
    <n v="1416089324"/>
    <x v="3004"/>
    <b v="0"/>
    <n v="277"/>
    <b v="1"/>
    <s v="theater/spaces"/>
    <n v="2256"/>
    <n v="162.91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2000"/>
    <n v="12772.6"/>
    <x v="0"/>
    <s v="US"/>
    <s v="USD"/>
    <n v="1412611905"/>
    <x v="3005"/>
    <b v="0"/>
    <n v="118"/>
    <b v="1"/>
    <s v="theater/spaces"/>
    <n v="639"/>
    <n v="108.24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2000"/>
    <n v="8620"/>
    <x v="0"/>
    <s v="CA"/>
    <s v="CAD"/>
    <n v="1418580591"/>
    <x v="3006"/>
    <b v="0"/>
    <n v="97"/>
    <b v="1"/>
    <s v="theater/spaces"/>
    <n v="431"/>
    <n v="88.87"/>
    <x v="1"/>
    <s v="spaces"/>
    <x v="3006"/>
    <x v="3001"/>
    <x v="3"/>
  </r>
  <r>
    <n v="3007"/>
    <s v="Bethlem"/>
    <s v="Consuite for 2015 CoreCon.  An adventure into insanity."/>
    <n v="2000"/>
    <n v="1080"/>
    <x v="0"/>
    <s v="US"/>
    <s v="USD"/>
    <n v="1429938683"/>
    <x v="3007"/>
    <b v="0"/>
    <n v="20"/>
    <b v="1"/>
    <s v="theater/spaces"/>
    <n v="54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2000"/>
    <n v="3035"/>
    <x v="0"/>
    <s v="US"/>
    <s v="USD"/>
    <n v="1453352719"/>
    <x v="3008"/>
    <b v="0"/>
    <n v="26"/>
    <b v="1"/>
    <s v="theater/spaces"/>
    <n v="152"/>
    <n v="116.7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000"/>
    <n v="29939"/>
    <x v="0"/>
    <s v="US"/>
    <s v="USD"/>
    <n v="1417012840"/>
    <x v="3009"/>
    <b v="0"/>
    <n v="128"/>
    <b v="1"/>
    <s v="theater/spaces"/>
    <n v="1497"/>
    <n v="233.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2000"/>
    <n v="2370"/>
    <x v="0"/>
    <s v="US"/>
    <s v="USD"/>
    <n v="1424548719"/>
    <x v="3010"/>
    <b v="0"/>
    <n v="15"/>
    <b v="1"/>
    <s v="theater/spaces"/>
    <n v="119"/>
    <n v="158"/>
    <x v="1"/>
    <s v="spaces"/>
    <x v="3010"/>
    <x v="3005"/>
    <x v="3"/>
  </r>
  <r>
    <n v="3011"/>
    <s v="Katharsis Teatro en Navidad"/>
    <s v="Necesitamos tu ayuda para poder llevar la magia del teatro universitario al Teatro Lagrada de Madrid el 23 de diciembre :)"/>
    <n v="2000"/>
    <n v="371"/>
    <x v="0"/>
    <s v="ES"/>
    <s v="EUR"/>
    <n v="1450911540"/>
    <x v="3011"/>
    <b v="0"/>
    <n v="25"/>
    <b v="1"/>
    <s v="theater/spaces"/>
    <n v="19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2000"/>
    <n v="4685"/>
    <x v="0"/>
    <s v="US"/>
    <s v="USD"/>
    <n v="1423587130"/>
    <x v="3012"/>
    <b v="0"/>
    <n v="55"/>
    <b v="1"/>
    <s v="theater/spaces"/>
    <n v="234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2000"/>
    <n v="15696"/>
    <x v="0"/>
    <s v="US"/>
    <s v="USD"/>
    <n v="1434917049"/>
    <x v="3013"/>
    <b v="0"/>
    <n v="107"/>
    <b v="1"/>
    <s v="theater/spaces"/>
    <n v="785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000"/>
    <n v="28276"/>
    <x v="0"/>
    <s v="US"/>
    <s v="USD"/>
    <n v="1415163600"/>
    <x v="3014"/>
    <b v="0"/>
    <n v="557"/>
    <b v="1"/>
    <s v="theater/spaces"/>
    <n v="1414"/>
    <n v="50.76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2000"/>
    <n v="3508"/>
    <x v="0"/>
    <s v="US"/>
    <s v="USD"/>
    <n v="1402459200"/>
    <x v="3015"/>
    <b v="0"/>
    <n v="40"/>
    <b v="1"/>
    <s v="theater/spaces"/>
    <n v="175"/>
    <n v="87.7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2000"/>
    <n v="8722"/>
    <x v="0"/>
    <s v="US"/>
    <s v="USD"/>
    <n v="1405688952"/>
    <x v="3016"/>
    <b v="0"/>
    <n v="36"/>
    <b v="1"/>
    <s v="theater/spaces"/>
    <n v="436"/>
    <n v="242.28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000"/>
    <n v="23285"/>
    <x v="0"/>
    <s v="US"/>
    <s v="USD"/>
    <n v="1408566243"/>
    <x v="3017"/>
    <b v="0"/>
    <n v="159"/>
    <b v="1"/>
    <s v="theater/spaces"/>
    <n v="1164"/>
    <n v="146.44999999999999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2000"/>
    <n v="4230"/>
    <x v="0"/>
    <s v="FR"/>
    <s v="EUR"/>
    <n v="1437429600"/>
    <x v="3018"/>
    <b v="0"/>
    <n v="41"/>
    <b v="1"/>
    <s v="theater/spaces"/>
    <n v="212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2000"/>
    <n v="18185"/>
    <x v="0"/>
    <s v="US"/>
    <s v="USD"/>
    <n v="1401159600"/>
    <x v="3019"/>
    <b v="0"/>
    <n v="226"/>
    <b v="1"/>
    <s v="theater/spaces"/>
    <n v="909"/>
    <n v="80.459999999999994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2000"/>
    <n v="7040"/>
    <x v="0"/>
    <s v="US"/>
    <s v="USD"/>
    <n v="1439583533"/>
    <x v="3020"/>
    <b v="0"/>
    <n v="30"/>
    <b v="1"/>
    <s v="theater/spaces"/>
    <n v="352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2000"/>
    <n v="5221"/>
    <x v="0"/>
    <s v="US"/>
    <s v="USD"/>
    <n v="1479794340"/>
    <x v="3021"/>
    <b v="0"/>
    <n v="103"/>
    <b v="1"/>
    <s v="theater/spaces"/>
    <n v="261"/>
    <n v="50.69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2000"/>
    <n v="10088"/>
    <x v="0"/>
    <s v="US"/>
    <s v="USD"/>
    <n v="1472338409"/>
    <x v="3022"/>
    <b v="0"/>
    <n v="62"/>
    <b v="1"/>
    <s v="theater/spaces"/>
    <n v="504"/>
    <n v="162.71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2000"/>
    <n v="721"/>
    <x v="0"/>
    <s v="GB"/>
    <s v="GBP"/>
    <n v="1434039186"/>
    <x v="3023"/>
    <b v="0"/>
    <n v="6"/>
    <b v="1"/>
    <s v="theater/spaces"/>
    <n v="36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2000"/>
    <n v="12321"/>
    <x v="0"/>
    <s v="US"/>
    <s v="USD"/>
    <n v="1349567475"/>
    <x v="3024"/>
    <b v="0"/>
    <n v="182"/>
    <b v="1"/>
    <s v="theater/spaces"/>
    <n v="616"/>
    <n v="67.7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000"/>
    <n v="7555"/>
    <x v="0"/>
    <s v="GB"/>
    <s v="GBP"/>
    <n v="1401465600"/>
    <x v="3025"/>
    <b v="0"/>
    <n v="145"/>
    <b v="1"/>
    <s v="theater/spaces"/>
    <n v="378"/>
    <n v="52.1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2000"/>
    <n v="1290"/>
    <x v="0"/>
    <s v="GB"/>
    <s v="GBP"/>
    <n v="1488538892"/>
    <x v="3026"/>
    <b v="0"/>
    <n v="25"/>
    <b v="1"/>
    <s v="theater/spaces"/>
    <n v="65"/>
    <n v="51.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2000"/>
    <n v="52576"/>
    <x v="0"/>
    <s v="US"/>
    <s v="USD"/>
    <n v="1426866851"/>
    <x v="3027"/>
    <b v="0"/>
    <n v="320"/>
    <b v="1"/>
    <s v="theater/spaces"/>
    <n v="2629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2000"/>
    <n v="8401"/>
    <x v="0"/>
    <s v="US"/>
    <s v="USD"/>
    <n v="1471242025"/>
    <x v="3028"/>
    <b v="0"/>
    <n v="99"/>
    <b v="1"/>
    <s v="theater/spaces"/>
    <n v="420"/>
    <n v="84.86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2000"/>
    <n v="32903"/>
    <x v="0"/>
    <s v="US"/>
    <s v="USD"/>
    <n v="1416285300"/>
    <x v="3029"/>
    <b v="0"/>
    <n v="348"/>
    <b v="1"/>
    <s v="theater/spaces"/>
    <n v="1645"/>
    <n v="94.55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2000"/>
    <n v="1867"/>
    <x v="0"/>
    <s v="US"/>
    <s v="USD"/>
    <n v="1442426171"/>
    <x v="3030"/>
    <b v="0"/>
    <n v="41"/>
    <b v="1"/>
    <s v="theater/spaces"/>
    <n v="93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2000"/>
    <n v="1500"/>
    <x v="0"/>
    <s v="US"/>
    <s v="USD"/>
    <n v="1476479447"/>
    <x v="3031"/>
    <b v="0"/>
    <n v="29"/>
    <b v="1"/>
    <s v="theater/spaces"/>
    <n v="75"/>
    <n v="51.72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2000"/>
    <n v="1272"/>
    <x v="0"/>
    <s v="US"/>
    <s v="USD"/>
    <n v="1441933459"/>
    <x v="3032"/>
    <b v="0"/>
    <n v="25"/>
    <b v="1"/>
    <s v="theater/spaces"/>
    <n v="64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2000"/>
    <n v="4396"/>
    <x v="0"/>
    <s v="US"/>
    <s v="USD"/>
    <n v="1471487925"/>
    <x v="3033"/>
    <b v="0"/>
    <n v="23"/>
    <b v="1"/>
    <s v="theater/spaces"/>
    <n v="220"/>
    <n v="191.13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2000"/>
    <n v="112536"/>
    <x v="0"/>
    <s v="US"/>
    <s v="USD"/>
    <n v="1477972740"/>
    <x v="3034"/>
    <b v="0"/>
    <n v="1260"/>
    <b v="1"/>
    <s v="theater/spaces"/>
    <n v="5627"/>
    <n v="89.31"/>
    <x v="1"/>
    <s v="spaces"/>
    <x v="3034"/>
    <x v="3029"/>
    <x v="2"/>
  </r>
  <r>
    <n v="3035"/>
    <s v="The Coalition Theater"/>
    <s v="Help create a permanent home for live comedy shows and classes in Downtown RVA."/>
    <n v="2000"/>
    <n v="27196.71"/>
    <x v="0"/>
    <s v="US"/>
    <s v="USD"/>
    <n v="1367674009"/>
    <x v="3035"/>
    <b v="0"/>
    <n v="307"/>
    <b v="1"/>
    <s v="theater/spaces"/>
    <n v="1360"/>
    <n v="88.59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000"/>
    <n v="31683"/>
    <x v="0"/>
    <s v="US"/>
    <s v="USD"/>
    <n v="1376654340"/>
    <x v="3036"/>
    <b v="0"/>
    <n v="329"/>
    <b v="1"/>
    <s v="theater/spaces"/>
    <n v="1584"/>
    <n v="96.3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2000"/>
    <n v="1066"/>
    <x v="0"/>
    <s v="US"/>
    <s v="USD"/>
    <n v="1285995540"/>
    <x v="3037"/>
    <b v="0"/>
    <n v="32"/>
    <b v="1"/>
    <s v="theater/spaces"/>
    <n v="53"/>
    <n v="33.31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2000"/>
    <n v="1005"/>
    <x v="0"/>
    <s v="US"/>
    <s v="USD"/>
    <n v="1457071397"/>
    <x v="3038"/>
    <b v="0"/>
    <n v="27"/>
    <b v="1"/>
    <s v="theater/spaces"/>
    <n v="50"/>
    <n v="37.22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"/>
    <n v="21742.78"/>
    <x v="0"/>
    <s v="US"/>
    <s v="USD"/>
    <n v="1388303940"/>
    <x v="3039"/>
    <b v="0"/>
    <n v="236"/>
    <b v="1"/>
    <s v="theater/spaces"/>
    <n v="1087"/>
    <n v="92.13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2000"/>
    <n v="3225"/>
    <x v="0"/>
    <s v="US"/>
    <s v="USD"/>
    <n v="1435359600"/>
    <x v="3040"/>
    <b v="0"/>
    <n v="42"/>
    <b v="1"/>
    <s v="theater/spaces"/>
    <n v="161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2000"/>
    <n v="9170"/>
    <x v="0"/>
    <s v="US"/>
    <s v="USD"/>
    <n v="1453323048"/>
    <x v="3041"/>
    <b v="0"/>
    <n v="95"/>
    <b v="1"/>
    <s v="theater/spaces"/>
    <n v="459"/>
    <n v="96.53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2000"/>
    <n v="1920"/>
    <x v="0"/>
    <s v="GB"/>
    <s v="GBP"/>
    <n v="1444149047"/>
    <x v="3042"/>
    <b v="0"/>
    <n v="37"/>
    <b v="1"/>
    <s v="theater/spaces"/>
    <n v="96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2000"/>
    <n v="16501"/>
    <x v="0"/>
    <s v="CA"/>
    <s v="CAD"/>
    <n v="1429152600"/>
    <x v="3043"/>
    <b v="0"/>
    <n v="128"/>
    <b v="1"/>
    <s v="theater/spaces"/>
    <n v="825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2000"/>
    <n v="13121"/>
    <x v="0"/>
    <s v="US"/>
    <s v="USD"/>
    <n v="1454433998"/>
    <x v="3044"/>
    <b v="0"/>
    <n v="156"/>
    <b v="1"/>
    <s v="theater/spaces"/>
    <n v="656"/>
    <n v="84.11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2000"/>
    <n v="5308.26"/>
    <x v="0"/>
    <s v="US"/>
    <s v="USD"/>
    <n v="1408679055"/>
    <x v="3045"/>
    <b v="0"/>
    <n v="64"/>
    <b v="1"/>
    <s v="theater/spaces"/>
    <n v="265"/>
    <n v="82.94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2000"/>
    <n v="15077"/>
    <x v="0"/>
    <s v="US"/>
    <s v="USD"/>
    <n v="1410324720"/>
    <x v="3046"/>
    <b v="0"/>
    <n v="58"/>
    <b v="1"/>
    <s v="theater/spaces"/>
    <n v="754"/>
    <n v="259.95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2000"/>
    <n v="745"/>
    <x v="0"/>
    <s v="US"/>
    <s v="USD"/>
    <n v="1461762960"/>
    <x v="3047"/>
    <b v="0"/>
    <n v="20"/>
    <b v="1"/>
    <s v="theater/spaces"/>
    <n v="37"/>
    <n v="37.2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2000"/>
    <n v="8320"/>
    <x v="0"/>
    <s v="US"/>
    <s v="USD"/>
    <n v="1420060920"/>
    <x v="3048"/>
    <b v="0"/>
    <n v="47"/>
    <b v="1"/>
    <s v="theater/spaces"/>
    <n v="416"/>
    <n v="177.02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2000"/>
    <n v="4000"/>
    <x v="0"/>
    <s v="US"/>
    <s v="USD"/>
    <n v="1434241255"/>
    <x v="3049"/>
    <b v="0"/>
    <n v="54"/>
    <b v="1"/>
    <s v="theater/spaces"/>
    <n v="200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2000"/>
    <n v="636"/>
    <x v="0"/>
    <s v="US"/>
    <s v="USD"/>
    <n v="1462420960"/>
    <x v="3050"/>
    <b v="0"/>
    <n v="9"/>
    <b v="1"/>
    <s v="theater/spaces"/>
    <n v="32"/>
    <n v="70.67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2000"/>
    <n v="827"/>
    <x v="2"/>
    <s v="GB"/>
    <s v="GBP"/>
    <n v="1486547945"/>
    <x v="3051"/>
    <b v="1"/>
    <n v="35"/>
    <b v="0"/>
    <s v="theater/spaces"/>
    <n v="41"/>
    <n v="23.63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2000"/>
    <n v="75"/>
    <x v="2"/>
    <s v="US"/>
    <s v="USD"/>
    <n v="1432828740"/>
    <x v="3052"/>
    <b v="0"/>
    <n v="2"/>
    <b v="0"/>
    <s v="theater/spaces"/>
    <n v="4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2000"/>
    <n v="40"/>
    <x v="2"/>
    <s v="US"/>
    <s v="USD"/>
    <n v="1412222340"/>
    <x v="3053"/>
    <b v="0"/>
    <n v="3"/>
    <b v="0"/>
    <s v="theater/spaces"/>
    <n v="2"/>
    <n v="13.33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2000"/>
    <n v="0"/>
    <x v="2"/>
    <s v="US"/>
    <s v="USD"/>
    <n v="1425258240"/>
    <x v="3054"/>
    <b v="0"/>
    <n v="0"/>
    <b v="0"/>
    <s v="theater/spaces"/>
    <n v="0"/>
    <n v="0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"/>
    <n v="1"/>
    <x v="2"/>
    <s v="US"/>
    <s v="USD"/>
    <n v="1420844390"/>
    <x v="3055"/>
    <b v="0"/>
    <n v="1"/>
    <b v="0"/>
    <s v="theater/spaces"/>
    <n v="0"/>
    <n v="1"/>
    <x v="1"/>
    <s v="spaces"/>
    <x v="3055"/>
    <x v="3050"/>
    <x v="3"/>
  </r>
  <r>
    <n v="3056"/>
    <s v="Palace Flophouse Theater"/>
    <s v="Looking to establish a communal space for art shows, bands, farmer's markets, environmental education, and traditional skills."/>
    <n v="2000"/>
    <n v="0"/>
    <x v="2"/>
    <s v="US"/>
    <s v="USD"/>
    <n v="1412003784"/>
    <x v="3056"/>
    <b v="0"/>
    <n v="0"/>
    <b v="0"/>
    <s v="theater/spaces"/>
    <n v="0"/>
    <n v="0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2000"/>
    <n v="0"/>
    <x v="2"/>
    <s v="GB"/>
    <s v="GBP"/>
    <n v="1459694211"/>
    <x v="3057"/>
    <b v="0"/>
    <n v="0"/>
    <b v="0"/>
    <s v="theater/spaces"/>
    <n v="0"/>
    <n v="0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2000"/>
    <n v="3"/>
    <x v="2"/>
    <s v="IT"/>
    <s v="EUR"/>
    <n v="1463734740"/>
    <x v="3058"/>
    <b v="0"/>
    <n v="3"/>
    <b v="0"/>
    <s v="theater/spaces"/>
    <n v="0"/>
    <n v="1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2000"/>
    <n v="451"/>
    <x v="2"/>
    <s v="US"/>
    <s v="USD"/>
    <n v="1407536846"/>
    <x v="3059"/>
    <b v="0"/>
    <n v="11"/>
    <b v="0"/>
    <s v="theater/spaces"/>
    <n v="23"/>
    <n v="41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000"/>
    <n v="335"/>
    <x v="2"/>
    <s v="US"/>
    <s v="USD"/>
    <n v="1443422134"/>
    <x v="3060"/>
    <b v="0"/>
    <n v="6"/>
    <b v="0"/>
    <s v="theater/spaces"/>
    <n v="17"/>
    <n v="55.83"/>
    <x v="1"/>
    <s v="spaces"/>
    <x v="3060"/>
    <x v="3055"/>
    <x v="0"/>
  </r>
  <r>
    <n v="3061"/>
    <s v="Help Save Parkway Cinemas!"/>
    <s v="Save a historic Local theater."/>
    <n v="2000"/>
    <n v="0"/>
    <x v="2"/>
    <s v="US"/>
    <s v="USD"/>
    <n v="1407955748"/>
    <x v="3061"/>
    <b v="0"/>
    <n v="0"/>
    <b v="0"/>
    <s v="theater/spaces"/>
    <n v="0"/>
    <n v="0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2000"/>
    <n v="6684"/>
    <x v="2"/>
    <s v="US"/>
    <s v="USD"/>
    <n v="1443636000"/>
    <x v="3062"/>
    <b v="0"/>
    <n v="67"/>
    <b v="0"/>
    <s v="theater/spaces"/>
    <n v="334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2000"/>
    <n v="587"/>
    <x v="2"/>
    <s v="US"/>
    <s v="USD"/>
    <n v="1477174138"/>
    <x v="3063"/>
    <b v="0"/>
    <n v="23"/>
    <b v="0"/>
    <s v="theater/spaces"/>
    <n v="29"/>
    <n v="25.52"/>
    <x v="1"/>
    <s v="spaces"/>
    <x v="3063"/>
    <x v="3058"/>
    <x v="2"/>
  </r>
  <r>
    <n v="3064"/>
    <s v="Kickstart the Crossroads Community"/>
    <s v="An epicenter for connection, creation and expression of the community."/>
    <n v="2000"/>
    <n v="8471"/>
    <x v="2"/>
    <s v="US"/>
    <s v="USD"/>
    <n v="1448175540"/>
    <x v="3064"/>
    <b v="0"/>
    <n v="72"/>
    <b v="0"/>
    <s v="theater/spaces"/>
    <n v="424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000"/>
    <n v="10"/>
    <x v="2"/>
    <s v="US"/>
    <s v="USD"/>
    <n v="1406683172"/>
    <x v="3065"/>
    <b v="0"/>
    <n v="2"/>
    <b v="0"/>
    <s v="theater/spaces"/>
    <n v="1"/>
    <n v="5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2000"/>
    <n v="41950"/>
    <x v="2"/>
    <s v="AU"/>
    <s v="AUD"/>
    <n v="1468128537"/>
    <x v="3066"/>
    <b v="0"/>
    <n v="15"/>
    <b v="0"/>
    <s v="theater/spaces"/>
    <n v="2098"/>
    <n v="2796.67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200"/>
    <x v="2"/>
    <s v="NZ"/>
    <s v="NZD"/>
    <n v="1441837879"/>
    <x v="3067"/>
    <b v="0"/>
    <n v="1"/>
    <b v="0"/>
    <s v="theater/spaces"/>
    <n v="10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175"/>
    <x v="2"/>
    <s v="US"/>
    <s v="USD"/>
    <n v="1445013352"/>
    <x v="3068"/>
    <b v="0"/>
    <n v="2"/>
    <b v="0"/>
    <s v="theater/spaces"/>
    <n v="9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141"/>
    <x v="2"/>
    <s v="US"/>
    <s v="USD"/>
    <n v="1418587234"/>
    <x v="3069"/>
    <b v="0"/>
    <n v="7"/>
    <b v="0"/>
    <s v="theater/spaces"/>
    <n v="7"/>
    <n v="20.14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2000"/>
    <n v="334"/>
    <x v="2"/>
    <s v="GB"/>
    <s v="GBP"/>
    <n v="1481132169"/>
    <x v="3070"/>
    <b v="0"/>
    <n v="16"/>
    <b v="0"/>
    <s v="theater/spaces"/>
    <n v="17"/>
    <n v="20.88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2000"/>
    <n v="7173"/>
    <x v="2"/>
    <s v="US"/>
    <s v="USD"/>
    <n v="1429595940"/>
    <x v="3071"/>
    <b v="0"/>
    <n v="117"/>
    <b v="0"/>
    <s v="theater/spaces"/>
    <n v="359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2000"/>
    <n v="2"/>
    <x v="2"/>
    <s v="US"/>
    <s v="USD"/>
    <n v="1477791960"/>
    <x v="3072"/>
    <b v="0"/>
    <n v="2"/>
    <b v="0"/>
    <s v="theater/spaces"/>
    <n v="0"/>
    <n v="1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000"/>
    <n v="645"/>
    <x v="2"/>
    <s v="US"/>
    <s v="USD"/>
    <n v="1434309540"/>
    <x v="3073"/>
    <b v="0"/>
    <n v="7"/>
    <b v="0"/>
    <s v="theater/spaces"/>
    <n v="32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000"/>
    <n v="22"/>
    <x v="2"/>
    <s v="FR"/>
    <s v="EUR"/>
    <n v="1457617359"/>
    <x v="3074"/>
    <b v="0"/>
    <n v="3"/>
    <b v="0"/>
    <s v="theater/spaces"/>
    <n v="1"/>
    <n v="7.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2000"/>
    <n v="1296"/>
    <x v="2"/>
    <s v="US"/>
    <s v="USD"/>
    <n v="1471573640"/>
    <x v="3075"/>
    <b v="0"/>
    <n v="20"/>
    <b v="0"/>
    <s v="theater/spaces"/>
    <n v="65"/>
    <n v="64.8"/>
    <x v="1"/>
    <s v="spaces"/>
    <x v="3075"/>
    <x v="3070"/>
    <x v="2"/>
  </r>
  <r>
    <n v="3076"/>
    <s v="10,000 Hours"/>
    <s v="Helping female comedians get in their 10,000 Hours of practice!"/>
    <n v="2000"/>
    <n v="1506"/>
    <x v="2"/>
    <s v="US"/>
    <s v="USD"/>
    <n v="1444405123"/>
    <x v="3076"/>
    <b v="0"/>
    <n v="50"/>
    <b v="0"/>
    <s v="theater/spaces"/>
    <n v="7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105"/>
    <x v="2"/>
    <s v="CA"/>
    <s v="CAD"/>
    <n v="1488495478"/>
    <x v="3077"/>
    <b v="0"/>
    <n v="2"/>
    <b v="0"/>
    <s v="theater/spaces"/>
    <n v="5"/>
    <n v="52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2000"/>
    <n v="71"/>
    <x v="2"/>
    <s v="US"/>
    <s v="USD"/>
    <n v="1424920795"/>
    <x v="3078"/>
    <b v="0"/>
    <n v="3"/>
    <b v="0"/>
    <s v="theater/spaces"/>
    <n v="4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2000"/>
    <n v="11226"/>
    <x v="2"/>
    <s v="US"/>
    <s v="USD"/>
    <n v="1427040435"/>
    <x v="3079"/>
    <b v="0"/>
    <n v="27"/>
    <b v="0"/>
    <s v="theater/spaces"/>
    <n v="56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"/>
    <n v="376"/>
    <x v="2"/>
    <s v="US"/>
    <s v="USD"/>
    <n v="1419644444"/>
    <x v="3080"/>
    <b v="0"/>
    <n v="7"/>
    <b v="0"/>
    <s v="theater/spaces"/>
    <n v="19"/>
    <n v="53.71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2000"/>
    <n v="2103"/>
    <x v="2"/>
    <s v="US"/>
    <s v="USD"/>
    <n v="1442722891"/>
    <x v="3081"/>
    <b v="0"/>
    <n v="5"/>
    <b v="0"/>
    <s v="theater/spaces"/>
    <n v="105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2000"/>
    <n v="0"/>
    <x v="2"/>
    <s v="US"/>
    <s v="USD"/>
    <n v="1447628946"/>
    <x v="3082"/>
    <b v="0"/>
    <n v="0"/>
    <b v="0"/>
    <s v="theater/spaces"/>
    <n v="0"/>
    <n v="0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"/>
    <n v="56"/>
    <x v="2"/>
    <s v="US"/>
    <s v="USD"/>
    <n v="1409547600"/>
    <x v="3083"/>
    <b v="0"/>
    <n v="3"/>
    <b v="0"/>
    <s v="theater/spaces"/>
    <n v="3"/>
    <n v="18.670000000000002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2000"/>
    <n v="470"/>
    <x v="2"/>
    <s v="US"/>
    <s v="USD"/>
    <n v="1430851680"/>
    <x v="3084"/>
    <b v="0"/>
    <n v="6"/>
    <b v="0"/>
    <s v="theater/spaces"/>
    <n v="24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000"/>
    <n v="610"/>
    <x v="2"/>
    <s v="US"/>
    <s v="USD"/>
    <n v="1443561159"/>
    <x v="3085"/>
    <b v="0"/>
    <n v="9"/>
    <b v="0"/>
    <s v="theater/spaces"/>
    <n v="31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"/>
    <n v="50"/>
    <x v="2"/>
    <s v="IT"/>
    <s v="EUR"/>
    <n v="1439827559"/>
    <x v="3086"/>
    <b v="0"/>
    <n v="3"/>
    <b v="0"/>
    <s v="theater/spaces"/>
    <n v="3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125"/>
    <x v="2"/>
    <s v="US"/>
    <s v="USD"/>
    <n v="1482294990"/>
    <x v="3087"/>
    <b v="0"/>
    <n v="2"/>
    <b v="0"/>
    <s v="theater/spaces"/>
    <n v="6"/>
    <n v="62.5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2000"/>
    <n v="126"/>
    <x v="2"/>
    <s v="US"/>
    <s v="USD"/>
    <n v="1420724460"/>
    <x v="3088"/>
    <b v="0"/>
    <n v="3"/>
    <b v="0"/>
    <s v="theater/spaces"/>
    <n v="6"/>
    <n v="42"/>
    <x v="1"/>
    <s v="spaces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000"/>
    <n v="5854"/>
    <x v="2"/>
    <s v="US"/>
    <s v="USD"/>
    <n v="1468029540"/>
    <x v="3089"/>
    <b v="0"/>
    <n v="45"/>
    <b v="0"/>
    <s v="theater/spaces"/>
    <n v="293"/>
    <n v="130.09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000"/>
    <n v="11432"/>
    <x v="2"/>
    <s v="US"/>
    <s v="USD"/>
    <n v="1430505545"/>
    <x v="3090"/>
    <b v="0"/>
    <n v="9"/>
    <b v="0"/>
    <s v="theater/spaces"/>
    <n v="572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2000"/>
    <n v="796"/>
    <x v="2"/>
    <s v="US"/>
    <s v="USD"/>
    <n v="1471214743"/>
    <x v="3091"/>
    <b v="0"/>
    <n v="9"/>
    <b v="0"/>
    <s v="theater/spaces"/>
    <n v="40"/>
    <n v="88.44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2000"/>
    <n v="1183.19"/>
    <x v="2"/>
    <s v="US"/>
    <s v="USD"/>
    <n v="1444946400"/>
    <x v="3092"/>
    <b v="0"/>
    <n v="21"/>
    <b v="0"/>
    <s v="theater/spaces"/>
    <n v="59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2000"/>
    <n v="910"/>
    <x v="2"/>
    <s v="CA"/>
    <s v="CAD"/>
    <n v="1401595140"/>
    <x v="3093"/>
    <b v="0"/>
    <n v="17"/>
    <b v="0"/>
    <s v="theater/spaces"/>
    <n v="46"/>
    <n v="53.53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2000"/>
    <n v="25"/>
    <x v="2"/>
    <s v="US"/>
    <s v="USD"/>
    <n v="1442775956"/>
    <x v="3094"/>
    <b v="0"/>
    <n v="1"/>
    <b v="0"/>
    <s v="theater/spaces"/>
    <n v="1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2000"/>
    <n v="50"/>
    <x v="2"/>
    <s v="US"/>
    <s v="USD"/>
    <n v="1470011780"/>
    <x v="3095"/>
    <b v="0"/>
    <n v="1"/>
    <b v="0"/>
    <s v="theater/spaces"/>
    <n v="3"/>
    <n v="5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"/>
    <n v="795"/>
    <x v="2"/>
    <s v="US"/>
    <s v="USD"/>
    <n v="1432151326"/>
    <x v="3096"/>
    <b v="0"/>
    <n v="14"/>
    <b v="0"/>
    <s v="theater/spaces"/>
    <n v="40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2000"/>
    <n v="1715"/>
    <x v="2"/>
    <s v="GB"/>
    <s v="GBP"/>
    <n v="1475848800"/>
    <x v="3097"/>
    <b v="0"/>
    <n v="42"/>
    <b v="0"/>
    <s v="theater/spaces"/>
    <n v="86"/>
    <n v="40.83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2000"/>
    <n v="1758"/>
    <x v="2"/>
    <s v="US"/>
    <s v="USD"/>
    <n v="1454890620"/>
    <x v="3098"/>
    <b v="0"/>
    <n v="27"/>
    <b v="0"/>
    <s v="theater/spaces"/>
    <n v="88"/>
    <n v="65.11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2000"/>
    <n v="1827"/>
    <x v="2"/>
    <s v="US"/>
    <s v="USD"/>
    <n v="1413816975"/>
    <x v="3100"/>
    <b v="0"/>
    <n v="13"/>
    <b v="0"/>
    <s v="theater/spaces"/>
    <n v="91"/>
    <n v="140.54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000"/>
    <n v="300"/>
    <x v="2"/>
    <s v="FR"/>
    <s v="EUR"/>
    <n v="1437033360"/>
    <x v="3101"/>
    <b v="0"/>
    <n v="12"/>
    <b v="0"/>
    <s v="theater/spaces"/>
    <n v="15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2000"/>
    <n v="6258"/>
    <x v="2"/>
    <s v="GB"/>
    <s v="GBP"/>
    <n v="1471939818"/>
    <x v="3102"/>
    <b v="0"/>
    <n v="90"/>
    <b v="0"/>
    <s v="theater/spaces"/>
    <n v="313"/>
    <n v="69.53"/>
    <x v="1"/>
    <s v="spaces"/>
    <x v="3102"/>
    <x v="3096"/>
    <x v="2"/>
  </r>
  <r>
    <n v="3103"/>
    <s v="Professional Venue for local artists!!"/>
    <s v="Creating a place for local artists to perform, at substantially less cost for them"/>
    <n v="2000"/>
    <n v="11"/>
    <x v="2"/>
    <s v="US"/>
    <s v="USD"/>
    <n v="1434080706"/>
    <x v="3103"/>
    <b v="0"/>
    <n v="2"/>
    <b v="0"/>
    <s v="theater/spaces"/>
    <n v="1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2000"/>
    <n v="1185"/>
    <x v="2"/>
    <s v="AU"/>
    <s v="AUD"/>
    <n v="1422928800"/>
    <x v="3104"/>
    <b v="0"/>
    <n v="5"/>
    <b v="0"/>
    <s v="theater/spaces"/>
    <n v="59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2000"/>
    <n v="2476"/>
    <x v="2"/>
    <s v="US"/>
    <s v="USD"/>
    <n v="1413694800"/>
    <x v="3105"/>
    <b v="0"/>
    <n v="31"/>
    <b v="0"/>
    <s v="theater/spaces"/>
    <n v="124"/>
    <n v="79.87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2000"/>
    <n v="41"/>
    <x v="2"/>
    <s v="GB"/>
    <s v="GBP"/>
    <n v="1442440800"/>
    <x v="3106"/>
    <b v="0"/>
    <n v="4"/>
    <b v="0"/>
    <s v="theater/spaces"/>
    <n v="2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2000"/>
    <n v="7905"/>
    <x v="2"/>
    <s v="US"/>
    <s v="USD"/>
    <n v="1431372751"/>
    <x v="3107"/>
    <b v="0"/>
    <n v="29"/>
    <b v="0"/>
    <s v="theater/spaces"/>
    <n v="395"/>
    <n v="272.58999999999997"/>
    <x v="1"/>
    <s v="spaces"/>
    <x v="3107"/>
    <x v="3101"/>
    <x v="0"/>
  </r>
  <r>
    <n v="3108"/>
    <s v="Funding a home for our Children's Theater"/>
    <s v="We need a permanent home for the theater!"/>
    <n v="2000"/>
    <n v="26"/>
    <x v="2"/>
    <s v="US"/>
    <s v="USD"/>
    <n v="1430234394"/>
    <x v="3108"/>
    <b v="0"/>
    <n v="2"/>
    <b v="0"/>
    <s v="theater/spaces"/>
    <n v="1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000"/>
    <n v="6633"/>
    <x v="2"/>
    <s v="US"/>
    <s v="USD"/>
    <n v="1409194810"/>
    <x v="3109"/>
    <b v="0"/>
    <n v="114"/>
    <b v="0"/>
    <s v="theater/spaces"/>
    <n v="332"/>
    <n v="58.18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000"/>
    <n v="10"/>
    <x v="2"/>
    <s v="US"/>
    <s v="USD"/>
    <n v="1487465119"/>
    <x v="3110"/>
    <b v="0"/>
    <n v="1"/>
    <b v="0"/>
    <s v="theater/spaces"/>
    <n v="1"/>
    <n v="10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"/>
    <n v="5328"/>
    <x v="2"/>
    <s v="US"/>
    <s v="USD"/>
    <n v="1412432220"/>
    <x v="3111"/>
    <b v="0"/>
    <n v="76"/>
    <b v="0"/>
    <s v="theater/spaces"/>
    <n v="266"/>
    <n v="70.11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2000"/>
    <n v="521"/>
    <x v="2"/>
    <s v="US"/>
    <s v="USD"/>
    <n v="1477968934"/>
    <x v="3112"/>
    <b v="0"/>
    <n v="9"/>
    <b v="0"/>
    <s v="theater/spaces"/>
    <n v="26"/>
    <n v="57.89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2000"/>
    <n v="4635"/>
    <x v="2"/>
    <s v="US"/>
    <s v="USD"/>
    <n v="1429291982"/>
    <x v="3113"/>
    <b v="0"/>
    <n v="37"/>
    <b v="0"/>
    <s v="theater/spaces"/>
    <n v="232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2000"/>
    <n v="0"/>
    <x v="2"/>
    <s v="US"/>
    <s v="USD"/>
    <n v="1411312250"/>
    <x v="3114"/>
    <b v="0"/>
    <n v="0"/>
    <b v="0"/>
    <s v="theater/spaces"/>
    <n v="0"/>
    <n v="0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2000"/>
    <n v="300"/>
    <x v="2"/>
    <s v="SE"/>
    <s v="SEK"/>
    <n v="1465123427"/>
    <x v="3115"/>
    <b v="0"/>
    <n v="1"/>
    <b v="0"/>
    <s v="theater/spaces"/>
    <n v="15"/>
    <n v="300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2000"/>
    <n v="430"/>
    <x v="2"/>
    <s v="US"/>
    <s v="USD"/>
    <n v="1427890925"/>
    <x v="3116"/>
    <b v="0"/>
    <n v="10"/>
    <b v="0"/>
    <s v="theater/spaces"/>
    <n v="22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2000"/>
    <n v="1"/>
    <x v="2"/>
    <s v="GB"/>
    <s v="GBP"/>
    <n v="1464354720"/>
    <x v="3117"/>
    <b v="0"/>
    <n v="1"/>
    <b v="0"/>
    <s v="theater/spaces"/>
    <n v="0"/>
    <n v="1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2000"/>
    <n v="1550"/>
    <x v="2"/>
    <s v="SE"/>
    <s v="SEK"/>
    <n v="1467473723"/>
    <x v="3118"/>
    <b v="0"/>
    <n v="2"/>
    <b v="0"/>
    <s v="theater/spaces"/>
    <n v="78"/>
    <n v="775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"/>
    <n v="5"/>
    <x v="2"/>
    <s v="US"/>
    <s v="USD"/>
    <n v="1427414732"/>
    <x v="3119"/>
    <b v="0"/>
    <n v="1"/>
    <b v="0"/>
    <s v="theater/spaces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2000"/>
    <n v="128"/>
    <x v="2"/>
    <s v="NL"/>
    <s v="EUR"/>
    <n v="1462484196"/>
    <x v="3120"/>
    <b v="0"/>
    <n v="10"/>
    <b v="0"/>
    <s v="theater/spaces"/>
    <n v="6"/>
    <n v="12.8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2000"/>
    <n v="10"/>
    <x v="1"/>
    <s v="CA"/>
    <s v="CAD"/>
    <n v="1411748335"/>
    <x v="3121"/>
    <b v="0"/>
    <n v="1"/>
    <b v="0"/>
    <s v="theater/spaces"/>
    <n v="1"/>
    <n v="10"/>
    <x v="1"/>
    <s v="spaces"/>
    <x v="3121"/>
    <x v="3115"/>
    <x v="3"/>
  </r>
  <r>
    <n v="3122"/>
    <s v="be back soon (Canceled)"/>
    <s v="cancelled until further notice"/>
    <n v="2000"/>
    <n v="116"/>
    <x v="1"/>
    <s v="US"/>
    <s v="USD"/>
    <n v="1478733732"/>
    <x v="3122"/>
    <b v="0"/>
    <n v="2"/>
    <b v="0"/>
    <s v="theater/spaces"/>
    <n v="6"/>
    <n v="58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2000"/>
    <n v="85192"/>
    <x v="1"/>
    <s v="US"/>
    <s v="USD"/>
    <n v="1468108198"/>
    <x v="3123"/>
    <b v="0"/>
    <n v="348"/>
    <b v="0"/>
    <s v="theater/spaces"/>
    <n v="4260"/>
    <n v="244.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2000"/>
    <n v="26"/>
    <x v="1"/>
    <s v="US"/>
    <s v="USD"/>
    <n v="1422902601"/>
    <x v="3124"/>
    <b v="0"/>
    <n v="4"/>
    <b v="0"/>
    <s v="theater/spaces"/>
    <n v="1"/>
    <n v="6.5"/>
    <x v="1"/>
    <s v="spaces"/>
    <x v="3124"/>
    <x v="3118"/>
    <x v="3"/>
  </r>
  <r>
    <n v="3125"/>
    <s v="N/A (Canceled)"/>
    <s v="N/A"/>
    <n v="2000"/>
    <n v="0"/>
    <x v="1"/>
    <s v="US"/>
    <s v="USD"/>
    <n v="1452142672"/>
    <x v="3125"/>
    <b v="0"/>
    <n v="0"/>
    <b v="0"/>
    <s v="theater/spaces"/>
    <n v="0"/>
    <n v="0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000"/>
    <n v="1040"/>
    <x v="1"/>
    <s v="US"/>
    <s v="USD"/>
    <n v="1459121162"/>
    <x v="3126"/>
    <b v="0"/>
    <n v="17"/>
    <b v="0"/>
    <s v="theater/spaces"/>
    <n v="52"/>
    <n v="61.18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2000"/>
    <n v="0"/>
    <x v="1"/>
    <s v="US"/>
    <s v="USD"/>
    <n v="1425242029"/>
    <x v="3127"/>
    <b v="0"/>
    <n v="0"/>
    <b v="0"/>
    <s v="theater/spaces"/>
    <n v="0"/>
    <n v="0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2000"/>
    <n v="16291"/>
    <x v="3"/>
    <s v="US"/>
    <s v="USD"/>
    <n v="1489690141"/>
    <x v="3128"/>
    <b v="0"/>
    <n v="117"/>
    <b v="0"/>
    <s v="theater/plays"/>
    <n v="815"/>
    <n v="139.24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2000"/>
    <n v="10"/>
    <x v="3"/>
    <s v="US"/>
    <s v="USD"/>
    <n v="1492542819"/>
    <x v="3129"/>
    <b v="0"/>
    <n v="1"/>
    <b v="0"/>
    <s v="theater/plays"/>
    <n v="1"/>
    <n v="10"/>
    <x v="1"/>
    <s v="plays"/>
    <x v="3129"/>
    <x v="3123"/>
    <x v="1"/>
  </r>
  <r>
    <n v="3130"/>
    <s v="MEDEA | A New Vision"/>
    <s v="A shockingly relevant modern take on a 2,000-year-old tragedy that confronts current gender politics."/>
    <n v="2000"/>
    <n v="375"/>
    <x v="3"/>
    <s v="US"/>
    <s v="USD"/>
    <n v="1492145940"/>
    <x v="3130"/>
    <b v="0"/>
    <n v="4"/>
    <b v="0"/>
    <s v="theater/plays"/>
    <n v="19"/>
    <n v="93.75"/>
    <x v="1"/>
    <s v="plays"/>
    <x v="3130"/>
    <x v="3124"/>
    <x v="1"/>
  </r>
  <r>
    <n v="3131"/>
    <s v="SNAKE EYES"/>
    <s v="A Staged Reading of &quot;Snake Eyes,&quot; a new play by Alex Rafala"/>
    <n v="2000"/>
    <n v="645"/>
    <x v="3"/>
    <s v="US"/>
    <s v="USD"/>
    <n v="1491656045"/>
    <x v="3131"/>
    <b v="0"/>
    <n v="12"/>
    <b v="0"/>
    <s v="theater/plays"/>
    <n v="32"/>
    <n v="53.75"/>
    <x v="1"/>
    <s v="plays"/>
    <x v="3131"/>
    <x v="3125"/>
    <x v="1"/>
  </r>
  <r>
    <n v="3132"/>
    <s v="A Bite of a Snake Play"/>
    <s v="Smells Like Money, Drips Like Honey, Taste Like Mocha, Better Run AWAY"/>
    <n v="2000"/>
    <n v="10"/>
    <x v="3"/>
    <s v="US"/>
    <s v="USD"/>
    <n v="1492759460"/>
    <x v="3132"/>
    <b v="0"/>
    <n v="1"/>
    <b v="0"/>
    <s v="theater/plays"/>
    <n v="1"/>
    <n v="1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2000"/>
    <n v="540"/>
    <x v="3"/>
    <s v="GB"/>
    <s v="GBP"/>
    <n v="1490358834"/>
    <x v="3133"/>
    <b v="0"/>
    <n v="16"/>
    <b v="0"/>
    <s v="theater/plays"/>
    <n v="27"/>
    <n v="33.7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2000"/>
    <n v="225"/>
    <x v="3"/>
    <s v="GB"/>
    <s v="GBP"/>
    <n v="1490631419"/>
    <x v="3134"/>
    <b v="0"/>
    <n v="12"/>
    <b v="0"/>
    <s v="theater/plays"/>
    <n v="11"/>
    <n v="18.75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2000"/>
    <n v="162"/>
    <x v="3"/>
    <s v="US"/>
    <s v="USD"/>
    <n v="1491277121"/>
    <x v="3135"/>
    <b v="0"/>
    <n v="7"/>
    <b v="0"/>
    <s v="theater/plays"/>
    <n v="8"/>
    <n v="23.14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2000"/>
    <n v="639"/>
    <x v="3"/>
    <s v="GB"/>
    <s v="GBP"/>
    <n v="1491001140"/>
    <x v="3136"/>
    <b v="0"/>
    <n v="22"/>
    <b v="0"/>
    <s v="theater/plays"/>
    <n v="32"/>
    <n v="29.05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2000"/>
    <n v="50"/>
    <x v="3"/>
    <s v="US"/>
    <s v="USD"/>
    <n v="1493838720"/>
    <x v="3137"/>
    <b v="0"/>
    <n v="1"/>
    <b v="0"/>
    <s v="theater/plays"/>
    <n v="3"/>
    <n v="5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0"/>
    <n v="0"/>
    <x v="3"/>
    <s v="GB"/>
    <s v="GBP"/>
    <n v="1491233407"/>
    <x v="3138"/>
    <b v="0"/>
    <n v="0"/>
    <b v="0"/>
    <s v="theater/plays"/>
    <n v="0"/>
    <n v="0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2000"/>
    <n v="2700"/>
    <x v="3"/>
    <s v="MX"/>
    <s v="MXN"/>
    <n v="1490416380"/>
    <x v="3139"/>
    <b v="0"/>
    <n v="6"/>
    <b v="0"/>
    <s v="theater/plays"/>
    <n v="135"/>
    <n v="450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2000"/>
    <n v="96"/>
    <x v="3"/>
    <s v="FR"/>
    <s v="EUR"/>
    <n v="1491581703"/>
    <x v="3140"/>
    <b v="0"/>
    <n v="4"/>
    <b v="0"/>
    <s v="theater/plays"/>
    <n v="5"/>
    <n v="24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2000"/>
    <n v="258"/>
    <x v="3"/>
    <s v="NL"/>
    <s v="EUR"/>
    <n v="1492372800"/>
    <x v="3141"/>
    <b v="0"/>
    <n v="8"/>
    <b v="0"/>
    <s v="theater/plays"/>
    <n v="13"/>
    <n v="32.2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000"/>
    <n v="45"/>
    <x v="3"/>
    <s v="GB"/>
    <s v="GBP"/>
    <n v="1489922339"/>
    <x v="3142"/>
    <b v="0"/>
    <n v="3"/>
    <b v="0"/>
    <s v="theater/plays"/>
    <n v="2"/>
    <n v="15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2000"/>
    <n v="0"/>
    <x v="3"/>
    <s v="GB"/>
    <s v="GBP"/>
    <n v="1491726956"/>
    <x v="3143"/>
    <b v="0"/>
    <n v="0"/>
    <b v="0"/>
    <s v="theater/plays"/>
    <n v="0"/>
    <n v="0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2000"/>
    <n v="7540"/>
    <x v="3"/>
    <s v="US"/>
    <s v="USD"/>
    <n v="1489903200"/>
    <x v="3144"/>
    <b v="0"/>
    <n v="30"/>
    <b v="0"/>
    <s v="theater/plays"/>
    <n v="377"/>
    <n v="251.33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000"/>
    <n v="0"/>
    <x v="3"/>
    <s v="US"/>
    <s v="USD"/>
    <n v="1490659134"/>
    <x v="3145"/>
    <b v="0"/>
    <n v="0"/>
    <b v="0"/>
    <s v="theater/plays"/>
    <n v="0"/>
    <n v="0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2000"/>
    <n v="5250"/>
    <x v="3"/>
    <s v="MX"/>
    <s v="MXN"/>
    <n v="1492356166"/>
    <x v="3146"/>
    <b v="0"/>
    <n v="12"/>
    <b v="0"/>
    <s v="theater/plays"/>
    <n v="263"/>
    <n v="437.5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"/>
    <n v="23505"/>
    <x v="0"/>
    <s v="US"/>
    <s v="USD"/>
    <n v="1415319355"/>
    <x v="3147"/>
    <b v="1"/>
    <n v="213"/>
    <b v="1"/>
    <s v="theater/plays"/>
    <n v="1175"/>
    <n v="110.35"/>
    <x v="1"/>
    <s v="plays"/>
    <x v="3147"/>
    <x v="3141"/>
    <x v="3"/>
  </r>
  <r>
    <n v="3148"/>
    <s v="The Aurora Project: A Sci-Fi Epic by Bella Poynton"/>
    <s v="Help fund The Aurora Project, an immersive science fiction epic."/>
    <n v="2000"/>
    <n v="2361"/>
    <x v="0"/>
    <s v="US"/>
    <s v="USD"/>
    <n v="1412136000"/>
    <x v="3148"/>
    <b v="1"/>
    <n v="57"/>
    <b v="1"/>
    <s v="theater/plays"/>
    <n v="118"/>
    <n v="41.42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2000"/>
    <n v="1300"/>
    <x v="0"/>
    <s v="US"/>
    <s v="USD"/>
    <n v="1354845600"/>
    <x v="3149"/>
    <b v="1"/>
    <n v="25"/>
    <b v="1"/>
    <s v="theater/plays"/>
    <n v="65"/>
    <n v="52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2000"/>
    <n v="3535"/>
    <x v="0"/>
    <s v="US"/>
    <s v="USD"/>
    <n v="1295928000"/>
    <x v="3150"/>
    <b v="1"/>
    <n v="104"/>
    <b v="1"/>
    <s v="theater/plays"/>
    <n v="177"/>
    <n v="33.99"/>
    <x v="1"/>
    <s v="plays"/>
    <x v="3150"/>
    <x v="3144"/>
    <x v="7"/>
  </r>
  <r>
    <n v="3151"/>
    <s v="&quot;The Holiday Bug&quot; 2014 Puppet Show"/>
    <s v="A Multi-Media Puppet Show, with large cable control puppets to tell a hilarious story for all ages."/>
    <n v="2000"/>
    <n v="3514"/>
    <x v="0"/>
    <s v="US"/>
    <s v="USD"/>
    <n v="1410379774"/>
    <x v="3151"/>
    <b v="1"/>
    <n v="34"/>
    <b v="1"/>
    <s v="theater/plays"/>
    <n v="176"/>
    <n v="103.35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000"/>
    <n v="2331"/>
    <x v="0"/>
    <s v="GB"/>
    <s v="GBP"/>
    <n v="1383425367"/>
    <x v="3152"/>
    <b v="1"/>
    <n v="67"/>
    <b v="1"/>
    <s v="theater/plays"/>
    <n v="117"/>
    <n v="34.79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2000"/>
    <n v="10067.5"/>
    <x v="0"/>
    <s v="US"/>
    <s v="USD"/>
    <n v="1304225940"/>
    <x v="3153"/>
    <b v="1"/>
    <n v="241"/>
    <b v="1"/>
    <s v="theater/plays"/>
    <n v="503"/>
    <n v="41.77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2000"/>
    <n v="7905"/>
    <x v="0"/>
    <s v="US"/>
    <s v="USD"/>
    <n v="1333310458"/>
    <x v="3154"/>
    <b v="1"/>
    <n v="123"/>
    <b v="1"/>
    <s v="theater/plays"/>
    <n v="395"/>
    <n v="64.2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2000"/>
    <n v="9425.23"/>
    <x v="0"/>
    <s v="GB"/>
    <s v="GBP"/>
    <n v="1356004725"/>
    <x v="3155"/>
    <b v="1"/>
    <n v="302"/>
    <b v="1"/>
    <s v="theater/plays"/>
    <n v="471"/>
    <n v="31.21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2000"/>
    <n v="5600"/>
    <x v="0"/>
    <s v="US"/>
    <s v="USD"/>
    <n v="1338591144"/>
    <x v="3156"/>
    <b v="1"/>
    <n v="89"/>
    <b v="1"/>
    <s v="theater/plays"/>
    <n v="280"/>
    <n v="62.92"/>
    <x v="1"/>
    <s v="plays"/>
    <x v="3156"/>
    <x v="3150"/>
    <x v="5"/>
  </r>
  <r>
    <n v="3157"/>
    <s v="Summer FourPlay"/>
    <s v="Four Directors.  Four One Acts.  Four Genres.  For You."/>
    <n v="2000"/>
    <n v="4040"/>
    <x v="0"/>
    <s v="US"/>
    <s v="USD"/>
    <n v="1405746000"/>
    <x v="3157"/>
    <b v="1"/>
    <n v="41"/>
    <b v="1"/>
    <s v="theater/plays"/>
    <n v="202"/>
    <n v="98.54"/>
    <x v="1"/>
    <s v="plays"/>
    <x v="3157"/>
    <x v="3151"/>
    <x v="3"/>
  </r>
  <r>
    <n v="3158"/>
    <s v="Nursery Crimes"/>
    <s v="A 40s crime-noir play using nursery rhyme characters."/>
    <n v="2000"/>
    <n v="5700"/>
    <x v="0"/>
    <s v="US"/>
    <s v="USD"/>
    <n v="1374523752"/>
    <x v="3158"/>
    <b v="1"/>
    <n v="69"/>
    <b v="1"/>
    <s v="theater/plays"/>
    <n v="285"/>
    <n v="82.61"/>
    <x v="1"/>
    <s v="plays"/>
    <x v="3158"/>
    <x v="3152"/>
    <x v="4"/>
  </r>
  <r>
    <n v="3159"/>
    <s v="Waxwing: A New Play"/>
    <s v="WAXWING is an exciting new world premiere of mythic (perhaps even apocalyptic!) proportions."/>
    <n v="2000"/>
    <n v="2002.22"/>
    <x v="0"/>
    <s v="US"/>
    <s v="USD"/>
    <n v="1326927600"/>
    <x v="3159"/>
    <b v="1"/>
    <n v="52"/>
    <b v="1"/>
    <s v="theater/plays"/>
    <n v="100"/>
    <n v="38.5"/>
    <x v="1"/>
    <s v="plays"/>
    <x v="3159"/>
    <x v="3153"/>
    <x v="6"/>
  </r>
  <r>
    <n v="3160"/>
    <s v="We Play Chekhov"/>
    <s v="Two stories by Anton Chekhov adapted for the stage and performed back-to-back in a stunning live theatrical performance."/>
    <n v="2000"/>
    <n v="4569"/>
    <x v="0"/>
    <s v="US"/>
    <s v="USD"/>
    <n v="1407905940"/>
    <x v="3160"/>
    <b v="1"/>
    <n v="57"/>
    <b v="1"/>
    <s v="theater/plays"/>
    <n v="228"/>
    <n v="80.16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2000"/>
    <n v="5086"/>
    <x v="0"/>
    <s v="US"/>
    <s v="USD"/>
    <n v="1404698400"/>
    <x v="3162"/>
    <b v="1"/>
    <n v="63"/>
    <b v="1"/>
    <s v="theater/plays"/>
    <n v="254"/>
    <n v="80.73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2000"/>
    <n v="14450"/>
    <x v="0"/>
    <s v="US"/>
    <s v="USD"/>
    <n v="1402855525"/>
    <x v="3163"/>
    <b v="1"/>
    <n v="72"/>
    <b v="1"/>
    <s v="theater/plays"/>
    <n v="723"/>
    <n v="200.69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000"/>
    <n v="2669"/>
    <x v="0"/>
    <s v="US"/>
    <s v="USD"/>
    <n v="1402341615"/>
    <x v="3164"/>
    <b v="1"/>
    <n v="71"/>
    <b v="1"/>
    <s v="theater/plays"/>
    <n v="133"/>
    <n v="37.590000000000003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2000"/>
    <n v="1220"/>
    <x v="0"/>
    <s v="US"/>
    <s v="USD"/>
    <n v="1304395140"/>
    <x v="3165"/>
    <b v="1"/>
    <n v="21"/>
    <b v="1"/>
    <s v="theater/plays"/>
    <n v="61"/>
    <n v="58.1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2000"/>
    <n v="56079.83"/>
    <x v="0"/>
    <s v="US"/>
    <s v="USD"/>
    <n v="1416988740"/>
    <x v="3166"/>
    <b v="1"/>
    <n v="930"/>
    <b v="1"/>
    <s v="theater/plays"/>
    <n v="2804"/>
    <n v="60.3"/>
    <x v="1"/>
    <s v="plays"/>
    <x v="3166"/>
    <x v="3159"/>
    <x v="3"/>
  </r>
  <r>
    <n v="3167"/>
    <s v="Destiny is Judd Nelson: a new play at FringeNYC"/>
    <s v="What is destiny? Explore it with us this August at FringeNYC."/>
    <n v="2000"/>
    <n v="3485"/>
    <x v="0"/>
    <s v="US"/>
    <s v="USD"/>
    <n v="1406952781"/>
    <x v="3167"/>
    <b v="1"/>
    <n v="55"/>
    <b v="1"/>
    <s v="theater/plays"/>
    <n v="174"/>
    <n v="63.3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000"/>
    <n v="3105"/>
    <x v="0"/>
    <s v="US"/>
    <s v="USD"/>
    <n v="1402696800"/>
    <x v="3168"/>
    <b v="1"/>
    <n v="61"/>
    <b v="1"/>
    <s v="theater/plays"/>
    <n v="155"/>
    <n v="50.9"/>
    <x v="1"/>
    <s v="plays"/>
    <x v="3168"/>
    <x v="3161"/>
    <x v="3"/>
  </r>
  <r>
    <n v="3169"/>
    <s v="The Window"/>
    <s v="We're bringing The Window to the Cherry Lane Theater in January 2014."/>
    <n v="2000"/>
    <n v="8241"/>
    <x v="0"/>
    <s v="US"/>
    <s v="USD"/>
    <n v="1386910740"/>
    <x v="3169"/>
    <b v="1"/>
    <n v="82"/>
    <b v="1"/>
    <s v="theater/plays"/>
    <n v="412"/>
    <n v="100.5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2000"/>
    <n v="7617"/>
    <x v="0"/>
    <s v="GB"/>
    <s v="GBP"/>
    <n v="1462545358"/>
    <x v="3171"/>
    <b v="1"/>
    <n v="117"/>
    <b v="1"/>
    <s v="theater/plays"/>
    <n v="381"/>
    <n v="65.099999999999994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2000"/>
    <n v="10300"/>
    <x v="0"/>
    <s v="US"/>
    <s v="USD"/>
    <n v="1411765492"/>
    <x v="3173"/>
    <b v="1"/>
    <n v="74"/>
    <b v="1"/>
    <s v="theater/plays"/>
    <n v="515"/>
    <n v="139.1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2000"/>
    <n v="3034"/>
    <x v="0"/>
    <s v="US"/>
    <s v="USD"/>
    <n v="1408999508"/>
    <x v="3174"/>
    <b v="1"/>
    <n v="23"/>
    <b v="1"/>
    <s v="theater/plays"/>
    <n v="152"/>
    <n v="131.91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2000"/>
    <n v="5478"/>
    <x v="0"/>
    <s v="US"/>
    <s v="USD"/>
    <n v="1297977427"/>
    <x v="3175"/>
    <b v="1"/>
    <n v="60"/>
    <b v="1"/>
    <s v="theater/plays"/>
    <n v="274"/>
    <n v="91.3"/>
    <x v="1"/>
    <s v="plays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2000"/>
    <n v="2182"/>
    <x v="0"/>
    <s v="US"/>
    <s v="USD"/>
    <n v="1376838000"/>
    <x v="3176"/>
    <b v="1"/>
    <n v="55"/>
    <b v="1"/>
    <s v="theater/plays"/>
    <n v="109"/>
    <n v="39.67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000"/>
    <n v="2935"/>
    <x v="0"/>
    <s v="US"/>
    <s v="USD"/>
    <n v="1403366409"/>
    <x v="3177"/>
    <b v="1"/>
    <n v="51"/>
    <b v="1"/>
    <s v="theater/plays"/>
    <n v="147"/>
    <n v="57.55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2000"/>
    <n v="2576"/>
    <x v="0"/>
    <s v="GB"/>
    <s v="GBP"/>
    <n v="1405521075"/>
    <x v="3178"/>
    <b v="1"/>
    <n v="78"/>
    <b v="1"/>
    <s v="theater/plays"/>
    <n v="129"/>
    <n v="33.03"/>
    <x v="1"/>
    <s v="plays"/>
    <x v="3178"/>
    <x v="3171"/>
    <x v="3"/>
  </r>
  <r>
    <n v="3179"/>
    <s v="I Do Wonder"/>
    <s v="A Sci-fi play in several vignettes that will narrate an alternate history in the mid-20th century."/>
    <n v="2000"/>
    <n v="4794.82"/>
    <x v="0"/>
    <s v="US"/>
    <s v="USD"/>
    <n v="1367859071"/>
    <x v="3179"/>
    <b v="1"/>
    <n v="62"/>
    <b v="1"/>
    <s v="theater/plays"/>
    <n v="240"/>
    <n v="77.34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2000"/>
    <n v="1437"/>
    <x v="0"/>
    <s v="GB"/>
    <s v="GBP"/>
    <n v="1403258049"/>
    <x v="3180"/>
    <b v="1"/>
    <n v="45"/>
    <b v="1"/>
    <s v="theater/plays"/>
    <n v="72"/>
    <n v="31.93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2000"/>
    <n v="545"/>
    <x v="0"/>
    <s v="GB"/>
    <s v="GBP"/>
    <n v="1402848000"/>
    <x v="3181"/>
    <b v="1"/>
    <n v="15"/>
    <b v="1"/>
    <s v="theater/plays"/>
    <n v="27"/>
    <n v="36.33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2000"/>
    <n v="7062"/>
    <x v="0"/>
    <s v="US"/>
    <s v="USD"/>
    <n v="1328029200"/>
    <x v="3182"/>
    <b v="1"/>
    <n v="151"/>
    <b v="1"/>
    <s v="theater/plays"/>
    <n v="353"/>
    <n v="46.77"/>
    <x v="1"/>
    <s v="plays"/>
    <x v="3182"/>
    <x v="3175"/>
    <x v="6"/>
  </r>
  <r>
    <n v="3183"/>
    <s v="The Seagull on The River"/>
    <s v="Anton Chekhov's The Seagull. An outdoor Amphitheater in Manhattan. Trees. A River. Daybreak."/>
    <n v="2000"/>
    <n v="2725"/>
    <x v="0"/>
    <s v="US"/>
    <s v="USD"/>
    <n v="1377284669"/>
    <x v="3183"/>
    <b v="1"/>
    <n v="68"/>
    <b v="1"/>
    <s v="theater/plays"/>
    <n v="136"/>
    <n v="40.07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2000"/>
    <n v="4610"/>
    <x v="0"/>
    <s v="US"/>
    <s v="USD"/>
    <n v="1404258631"/>
    <x v="3184"/>
    <b v="1"/>
    <n v="46"/>
    <b v="1"/>
    <s v="theater/plays"/>
    <n v="231"/>
    <n v="100.22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999"/>
    <n v="1000"/>
    <x v="0"/>
    <s v="GB"/>
    <s v="GBP"/>
    <n v="1405553241"/>
    <x v="3185"/>
    <b v="1"/>
    <n v="24"/>
    <b v="1"/>
    <s v="theater/plays"/>
    <n v="50"/>
    <n v="41.67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1964.47"/>
    <n v="3270"/>
    <x v="0"/>
    <s v="GB"/>
    <s v="GBP"/>
    <n v="1410901200"/>
    <x v="3186"/>
    <b v="1"/>
    <n v="70"/>
    <b v="1"/>
    <s v="theater/plays"/>
    <n v="166"/>
    <n v="46.71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960"/>
    <n v="17444"/>
    <x v="0"/>
    <s v="US"/>
    <s v="USD"/>
    <n v="1407167973"/>
    <x v="3187"/>
    <b v="1"/>
    <n v="244"/>
    <b v="1"/>
    <s v="theater/plays"/>
    <n v="890"/>
    <n v="71.489999999999995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1930"/>
    <n v="130"/>
    <x v="2"/>
    <s v="GB"/>
    <s v="GBP"/>
    <n v="1433930302"/>
    <x v="3188"/>
    <b v="0"/>
    <n v="9"/>
    <b v="0"/>
    <s v="theater/musical"/>
    <n v="7"/>
    <n v="14.44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1900"/>
    <n v="6780"/>
    <x v="2"/>
    <s v="SE"/>
    <s v="SEK"/>
    <n v="1432455532"/>
    <x v="3189"/>
    <b v="0"/>
    <n v="19"/>
    <b v="0"/>
    <s v="theater/musical"/>
    <n v="357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1900"/>
    <n v="0"/>
    <x v="2"/>
    <s v="CA"/>
    <s v="CAD"/>
    <n v="1481258275"/>
    <x v="3190"/>
    <b v="0"/>
    <n v="0"/>
    <b v="0"/>
    <s v="theater/musical"/>
    <n v="0"/>
    <n v="0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1900"/>
    <n v="151"/>
    <x v="2"/>
    <s v="US"/>
    <s v="USD"/>
    <n v="1471370869"/>
    <x v="3191"/>
    <b v="0"/>
    <n v="4"/>
    <b v="0"/>
    <s v="theater/musical"/>
    <n v="8"/>
    <n v="37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897"/>
    <n v="102"/>
    <x v="2"/>
    <s v="GB"/>
    <s v="GBP"/>
    <n v="1425160800"/>
    <x v="3192"/>
    <b v="0"/>
    <n v="8"/>
    <b v="0"/>
    <s v="theater/musical"/>
    <n v="5"/>
    <n v="12.75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1850"/>
    <n v="587"/>
    <x v="2"/>
    <s v="GB"/>
    <s v="GBP"/>
    <n v="1424474056"/>
    <x v="3193"/>
    <b v="0"/>
    <n v="24"/>
    <b v="0"/>
    <s v="theater/musical"/>
    <n v="32"/>
    <n v="24.46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800"/>
    <n v="0"/>
    <x v="2"/>
    <s v="US"/>
    <s v="USD"/>
    <n v="1437960598"/>
    <x v="3194"/>
    <b v="0"/>
    <n v="0"/>
    <b v="0"/>
    <s v="theater/musical"/>
    <n v="0"/>
    <n v="0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1800"/>
    <n v="2070"/>
    <x v="2"/>
    <s v="US"/>
    <s v="USD"/>
    <n v="1423750542"/>
    <x v="3195"/>
    <b v="0"/>
    <n v="39"/>
    <b v="0"/>
    <s v="theater/musical"/>
    <n v="115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1800"/>
    <n v="1800"/>
    <x v="2"/>
    <s v="US"/>
    <s v="USD"/>
    <n v="1438437600"/>
    <x v="3196"/>
    <b v="0"/>
    <n v="6"/>
    <b v="0"/>
    <s v="theater/musical"/>
    <n v="10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800"/>
    <n v="1145"/>
    <x v="2"/>
    <s v="NO"/>
    <s v="NOK"/>
    <n v="1423050618"/>
    <x v="3197"/>
    <b v="0"/>
    <n v="4"/>
    <b v="0"/>
    <s v="theater/musical"/>
    <n v="64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1800"/>
    <n v="110"/>
    <x v="2"/>
    <s v="DK"/>
    <s v="DKK"/>
    <n v="1424081477"/>
    <x v="3198"/>
    <b v="0"/>
    <n v="3"/>
    <b v="0"/>
    <s v="theater/musical"/>
    <n v="6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1800"/>
    <n v="2608"/>
    <x v="2"/>
    <s v="US"/>
    <s v="USD"/>
    <n v="1410037200"/>
    <x v="3199"/>
    <b v="0"/>
    <n v="53"/>
    <b v="0"/>
    <s v="theater/musical"/>
    <n v="145"/>
    <n v="49.21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1800"/>
    <n v="1"/>
    <x v="2"/>
    <s v="US"/>
    <s v="USD"/>
    <n v="1461994440"/>
    <x v="3200"/>
    <b v="0"/>
    <n v="1"/>
    <b v="0"/>
    <s v="theater/musical"/>
    <n v="0"/>
    <n v="1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1800"/>
    <n v="25"/>
    <x v="2"/>
    <s v="GB"/>
    <s v="GBP"/>
    <n v="1409509477"/>
    <x v="3201"/>
    <b v="0"/>
    <n v="2"/>
    <b v="0"/>
    <s v="theater/musical"/>
    <n v="1"/>
    <n v="12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1800"/>
    <n v="2726"/>
    <x v="2"/>
    <s v="US"/>
    <s v="USD"/>
    <n v="1450072740"/>
    <x v="3202"/>
    <b v="0"/>
    <n v="25"/>
    <b v="0"/>
    <s v="theater/musical"/>
    <n v="151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800"/>
    <n v="250"/>
    <x v="2"/>
    <s v="US"/>
    <s v="USD"/>
    <n v="1443224622"/>
    <x v="3203"/>
    <b v="0"/>
    <n v="6"/>
    <b v="0"/>
    <s v="theater/musical"/>
    <n v="14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1800"/>
    <n v="0"/>
    <x v="2"/>
    <s v="US"/>
    <s v="USD"/>
    <n v="1437149640"/>
    <x v="3204"/>
    <b v="0"/>
    <n v="0"/>
    <b v="0"/>
    <s v="theater/musical"/>
    <n v="0"/>
    <n v="0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1800"/>
    <n v="273"/>
    <x v="2"/>
    <s v="GB"/>
    <s v="GBP"/>
    <n v="1430470772"/>
    <x v="3205"/>
    <b v="0"/>
    <n v="12"/>
    <b v="0"/>
    <s v="theater/musical"/>
    <n v="15"/>
    <n v="22.75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1750"/>
    <n v="0"/>
    <x v="2"/>
    <s v="US"/>
    <s v="USD"/>
    <n v="1442644651"/>
    <x v="3206"/>
    <b v="0"/>
    <n v="0"/>
    <b v="0"/>
    <s v="theater/musical"/>
    <n v="0"/>
    <n v="0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1750"/>
    <n v="2550"/>
    <x v="2"/>
    <s v="US"/>
    <s v="USD"/>
    <n v="1429767607"/>
    <x v="3207"/>
    <b v="0"/>
    <n v="36"/>
    <b v="0"/>
    <s v="theater/musical"/>
    <n v="1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1750"/>
    <n v="5175"/>
    <x v="0"/>
    <s v="US"/>
    <s v="USD"/>
    <n v="1406557877"/>
    <x v="3208"/>
    <b v="1"/>
    <n v="82"/>
    <b v="1"/>
    <s v="theater/plays"/>
    <n v="296"/>
    <n v="63.11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1750"/>
    <n v="11335.7"/>
    <x v="0"/>
    <s v="US"/>
    <s v="USD"/>
    <n v="1403305200"/>
    <x v="3209"/>
    <b v="1"/>
    <n v="226"/>
    <b v="1"/>
    <s v="theater/plays"/>
    <n v="648"/>
    <n v="50.16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1750"/>
    <n v="3773"/>
    <x v="0"/>
    <s v="US"/>
    <s v="USD"/>
    <n v="1338523140"/>
    <x v="3210"/>
    <b v="1"/>
    <n v="60"/>
    <b v="1"/>
    <s v="theater/plays"/>
    <n v="216"/>
    <n v="62.88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1750"/>
    <n v="27541"/>
    <x v="0"/>
    <s v="US"/>
    <s v="USD"/>
    <n v="1408068000"/>
    <x v="3211"/>
    <b v="1"/>
    <n v="322"/>
    <b v="1"/>
    <s v="theater/plays"/>
    <n v="1574"/>
    <n v="85.53"/>
    <x v="1"/>
    <s v="plays"/>
    <x v="3211"/>
    <x v="3204"/>
    <x v="3"/>
  </r>
  <r>
    <n v="3212"/>
    <s v="Campo Maldito"/>
    <s v="Help us bring our production of Campo Maldito to New York AND San Francisco!"/>
    <n v="1750"/>
    <n v="5050"/>
    <x v="0"/>
    <s v="US"/>
    <s v="USD"/>
    <n v="1407524751"/>
    <x v="3212"/>
    <b v="1"/>
    <n v="94"/>
    <b v="1"/>
    <s v="theater/plays"/>
    <n v="289"/>
    <n v="53.72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1750"/>
    <n v="6007"/>
    <x v="0"/>
    <s v="GB"/>
    <s v="GBP"/>
    <n v="1437934759"/>
    <x v="3213"/>
    <b v="1"/>
    <n v="47"/>
    <b v="1"/>
    <s v="theater/plays"/>
    <n v="343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700"/>
    <n v="12256"/>
    <x v="0"/>
    <s v="GB"/>
    <s v="GBP"/>
    <n v="1452038100"/>
    <x v="3214"/>
    <b v="1"/>
    <n v="115"/>
    <b v="1"/>
    <s v="theater/plays"/>
    <n v="721"/>
    <n v="106.57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1700"/>
    <n v="35123"/>
    <x v="0"/>
    <s v="US"/>
    <s v="USD"/>
    <n v="1441857540"/>
    <x v="3215"/>
    <b v="1"/>
    <n v="134"/>
    <b v="1"/>
    <s v="theater/plays"/>
    <n v="2066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1700"/>
    <n v="2001"/>
    <x v="0"/>
    <s v="GB"/>
    <s v="GBP"/>
    <n v="1436625000"/>
    <x v="3216"/>
    <b v="1"/>
    <n v="35"/>
    <b v="1"/>
    <s v="theater/plays"/>
    <n v="118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1700"/>
    <n v="5221"/>
    <x v="0"/>
    <s v="US"/>
    <s v="USD"/>
    <n v="1478264784"/>
    <x v="3217"/>
    <b v="1"/>
    <n v="104"/>
    <b v="1"/>
    <s v="theater/plays"/>
    <n v="307"/>
    <n v="50.2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700"/>
    <n v="12252"/>
    <x v="0"/>
    <s v="GB"/>
    <s v="GBP"/>
    <n v="1419984000"/>
    <x v="3218"/>
    <b v="1"/>
    <n v="184"/>
    <b v="1"/>
    <s v="theater/plays"/>
    <n v="721"/>
    <n v="66.59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1680"/>
    <n v="20022"/>
    <x v="0"/>
    <s v="US"/>
    <s v="USD"/>
    <n v="1427063747"/>
    <x v="3219"/>
    <b v="1"/>
    <n v="119"/>
    <b v="1"/>
    <s v="theater/plays"/>
    <n v="1192"/>
    <n v="168.25"/>
    <x v="1"/>
    <s v="plays"/>
    <x v="3219"/>
    <x v="3212"/>
    <x v="0"/>
  </r>
  <r>
    <n v="3220"/>
    <s v="Burners"/>
    <s v="A sci-fi thriller for the stage opening March 10 in Los Angeles."/>
    <n v="1650"/>
    <n v="15126"/>
    <x v="0"/>
    <s v="US"/>
    <s v="USD"/>
    <n v="1489352400"/>
    <x v="3220"/>
    <b v="1"/>
    <n v="59"/>
    <b v="1"/>
    <s v="theater/plays"/>
    <n v="917"/>
    <n v="256.37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1650"/>
    <n v="4137"/>
    <x v="0"/>
    <s v="GB"/>
    <s v="GBP"/>
    <n v="1436114603"/>
    <x v="3221"/>
    <b v="1"/>
    <n v="113"/>
    <b v="1"/>
    <s v="theater/plays"/>
    <n v="251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1650"/>
    <n v="3120"/>
    <x v="0"/>
    <s v="US"/>
    <s v="USD"/>
    <n v="1445722140"/>
    <x v="3222"/>
    <b v="1"/>
    <n v="84"/>
    <b v="1"/>
    <s v="theater/plays"/>
    <n v="189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1650"/>
    <n v="3395"/>
    <x v="0"/>
    <s v="US"/>
    <s v="USD"/>
    <n v="1440100976"/>
    <x v="3223"/>
    <b v="1"/>
    <n v="74"/>
    <b v="1"/>
    <s v="theater/plays"/>
    <n v="206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1600"/>
    <n v="30610"/>
    <x v="0"/>
    <s v="US"/>
    <s v="USD"/>
    <n v="1484024400"/>
    <x v="3224"/>
    <b v="1"/>
    <n v="216"/>
    <b v="1"/>
    <s v="theater/plays"/>
    <n v="1913"/>
    <n v="141.71"/>
    <x v="1"/>
    <s v="plays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1600"/>
    <n v="2047"/>
    <x v="0"/>
    <s v="US"/>
    <s v="USD"/>
    <n v="1464987600"/>
    <x v="3225"/>
    <b v="1"/>
    <n v="39"/>
    <b v="1"/>
    <s v="theater/plays"/>
    <n v="128"/>
    <n v="52.49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600"/>
    <n v="1250"/>
    <x v="0"/>
    <s v="GB"/>
    <s v="GBP"/>
    <n v="1446213612"/>
    <x v="3226"/>
    <b v="1"/>
    <n v="21"/>
    <b v="1"/>
    <s v="theater/plays"/>
    <n v="78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600"/>
    <n v="1500"/>
    <x v="0"/>
    <s v="GB"/>
    <s v="GBP"/>
    <n v="1484687436"/>
    <x v="3227"/>
    <b v="0"/>
    <n v="30"/>
    <b v="1"/>
    <s v="theater/plays"/>
    <n v="94"/>
    <n v="50"/>
    <x v="1"/>
    <s v="plays"/>
    <x v="3227"/>
    <x v="3220"/>
    <x v="2"/>
  </r>
  <r>
    <n v="3228"/>
    <s v="Hear Me Roar: A Season of Powerful Women"/>
    <s v="A Season of Powerful Women. A Season of Defiance."/>
    <n v="1600"/>
    <n v="7164"/>
    <x v="0"/>
    <s v="US"/>
    <s v="USD"/>
    <n v="1450328340"/>
    <x v="3228"/>
    <b v="1"/>
    <n v="37"/>
    <b v="1"/>
    <s v="theater/plays"/>
    <n v="448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1600"/>
    <n v="21573"/>
    <x v="0"/>
    <s v="US"/>
    <s v="USD"/>
    <n v="1416470398"/>
    <x v="3229"/>
    <b v="1"/>
    <n v="202"/>
    <b v="1"/>
    <s v="theater/plays"/>
    <n v="1348"/>
    <n v="106.8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1600"/>
    <n v="2857"/>
    <x v="0"/>
    <s v="US"/>
    <s v="USD"/>
    <n v="1412135940"/>
    <x v="3230"/>
    <b v="1"/>
    <n v="37"/>
    <b v="1"/>
    <s v="theater/plays"/>
    <n v="179"/>
    <n v="77.22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570.79"/>
    <n v="1610"/>
    <x v="0"/>
    <s v="US"/>
    <s v="USD"/>
    <n v="1460846347"/>
    <x v="3231"/>
    <b v="0"/>
    <n v="28"/>
    <b v="1"/>
    <s v="theater/plays"/>
    <n v="102"/>
    <n v="57.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570"/>
    <n v="1312"/>
    <x v="0"/>
    <s v="US"/>
    <s v="USD"/>
    <n v="1462334340"/>
    <x v="3232"/>
    <b v="1"/>
    <n v="26"/>
    <b v="1"/>
    <s v="theater/plays"/>
    <n v="84"/>
    <n v="50.46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1551"/>
    <n v="5940"/>
    <x v="0"/>
    <s v="US"/>
    <s v="USD"/>
    <n v="1488482355"/>
    <x v="3233"/>
    <b v="0"/>
    <n v="61"/>
    <b v="1"/>
    <s v="theater/plays"/>
    <n v="383"/>
    <n v="97.38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1550"/>
    <n v="4015.71"/>
    <x v="0"/>
    <s v="GB"/>
    <s v="GBP"/>
    <n v="1485991860"/>
    <x v="3234"/>
    <b v="0"/>
    <n v="115"/>
    <b v="1"/>
    <s v="theater/plays"/>
    <n v="259"/>
    <n v="34.92"/>
    <x v="1"/>
    <s v="plays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"/>
    <n v="15481"/>
    <x v="0"/>
    <s v="US"/>
    <s v="USD"/>
    <n v="1467361251"/>
    <x v="3235"/>
    <b v="1"/>
    <n v="181"/>
    <b v="1"/>
    <s v="theater/plays"/>
    <n v="1032"/>
    <n v="85.53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1500"/>
    <n v="20120"/>
    <x v="0"/>
    <s v="US"/>
    <s v="USD"/>
    <n v="1482962433"/>
    <x v="3236"/>
    <b v="0"/>
    <n v="110"/>
    <b v="1"/>
    <s v="theater/plays"/>
    <n v="1341"/>
    <n v="182.91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1500"/>
    <n v="35275.64"/>
    <x v="0"/>
    <s v="US"/>
    <s v="USD"/>
    <n v="1443499140"/>
    <x v="3237"/>
    <b v="1"/>
    <n v="269"/>
    <b v="1"/>
    <s v="theater/plays"/>
    <n v="2352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1500"/>
    <n v="3145"/>
    <x v="0"/>
    <s v="GB"/>
    <s v="GBP"/>
    <n v="1435752898"/>
    <x v="3238"/>
    <b v="1"/>
    <n v="79"/>
    <b v="1"/>
    <s v="theater/plays"/>
    <n v="210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1500"/>
    <n v="6208.98"/>
    <x v="0"/>
    <s v="GB"/>
    <s v="GBP"/>
    <n v="1445817540"/>
    <x v="3239"/>
    <b v="1"/>
    <n v="104"/>
    <b v="1"/>
    <s v="theater/plays"/>
    <n v="414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1500"/>
    <n v="3017"/>
    <x v="0"/>
    <s v="GB"/>
    <s v="GBP"/>
    <n v="1487286000"/>
    <x v="3240"/>
    <b v="0"/>
    <n v="34"/>
    <b v="1"/>
    <s v="theater/plays"/>
    <n v="201"/>
    <n v="88.74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1500"/>
    <n v="9801"/>
    <x v="0"/>
    <s v="US"/>
    <s v="USD"/>
    <n v="1413269940"/>
    <x v="3241"/>
    <b v="1"/>
    <n v="167"/>
    <b v="1"/>
    <s v="theater/plays"/>
    <n v="653"/>
    <n v="58.69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500"/>
    <n v="12730.42"/>
    <x v="0"/>
    <s v="US"/>
    <s v="USD"/>
    <n v="1411150092"/>
    <x v="3242"/>
    <b v="1"/>
    <n v="183"/>
    <b v="1"/>
    <s v="theater/plays"/>
    <n v="849"/>
    <n v="69.569999999999993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1500"/>
    <n v="8227"/>
    <x v="0"/>
    <s v="US"/>
    <s v="USD"/>
    <n v="1444348800"/>
    <x v="3243"/>
    <b v="1"/>
    <n v="71"/>
    <b v="1"/>
    <s v="theater/plays"/>
    <n v="548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500"/>
    <n v="1647"/>
    <x v="0"/>
    <s v="GB"/>
    <s v="GBP"/>
    <n v="1480613982"/>
    <x v="3244"/>
    <b v="0"/>
    <n v="69"/>
    <b v="1"/>
    <s v="theater/plays"/>
    <n v="110"/>
    <n v="23.87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1500"/>
    <n v="21904"/>
    <x v="0"/>
    <s v="US"/>
    <s v="USD"/>
    <n v="1434074400"/>
    <x v="3245"/>
    <b v="0"/>
    <n v="270"/>
    <b v="1"/>
    <s v="theater/plays"/>
    <n v="1460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500"/>
    <n v="11122"/>
    <x v="0"/>
    <s v="US"/>
    <s v="USD"/>
    <n v="1442030340"/>
    <x v="3246"/>
    <b v="1"/>
    <n v="193"/>
    <b v="1"/>
    <s v="theater/plays"/>
    <n v="74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1500"/>
    <n v="2646.5"/>
    <x v="0"/>
    <s v="GB"/>
    <s v="GBP"/>
    <n v="1436696712"/>
    <x v="3247"/>
    <b v="1"/>
    <n v="57"/>
    <b v="1"/>
    <s v="theater/plays"/>
    <n v="17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500"/>
    <n v="12095"/>
    <x v="0"/>
    <s v="US"/>
    <s v="USD"/>
    <n v="1428178757"/>
    <x v="3248"/>
    <b v="1"/>
    <n v="200"/>
    <b v="1"/>
    <s v="theater/plays"/>
    <n v="806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1500"/>
    <n v="5771"/>
    <x v="0"/>
    <s v="US"/>
    <s v="USD"/>
    <n v="1434822914"/>
    <x v="3249"/>
    <b v="1"/>
    <n v="88"/>
    <b v="1"/>
    <s v="theater/plays"/>
    <n v="38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1500"/>
    <n v="25388"/>
    <x v="0"/>
    <s v="US"/>
    <s v="USD"/>
    <n v="1415213324"/>
    <x v="3250"/>
    <b v="1"/>
    <n v="213"/>
    <b v="1"/>
    <s v="theater/plays"/>
    <n v="1693"/>
    <n v="119.19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1500"/>
    <n v="2876"/>
    <x v="0"/>
    <s v="GB"/>
    <s v="GBP"/>
    <n v="1473247240"/>
    <x v="3252"/>
    <b v="1"/>
    <n v="50"/>
    <b v="1"/>
    <s v="theater/plays"/>
    <n v="192"/>
    <n v="57.52"/>
    <x v="1"/>
    <s v="plays"/>
    <x v="3252"/>
    <x v="3244"/>
    <x v="2"/>
  </r>
  <r>
    <n v="3253"/>
    <s v="EMPATHITRAX, a new play by Ana Nogueira"/>
    <s v="Can you ever truly feel what someone else is feeling?_x000a_Do you want to?"/>
    <n v="1500"/>
    <n v="20365"/>
    <x v="0"/>
    <s v="US"/>
    <s v="USD"/>
    <n v="1473306300"/>
    <x v="3253"/>
    <b v="1"/>
    <n v="115"/>
    <b v="1"/>
    <s v="theater/plays"/>
    <n v="1358"/>
    <n v="177.09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500"/>
    <n v="13163.5"/>
    <x v="0"/>
    <s v="GB"/>
    <s v="GBP"/>
    <n v="1427331809"/>
    <x v="3254"/>
    <b v="1"/>
    <n v="186"/>
    <b v="1"/>
    <s v="theater/plays"/>
    <n v="878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1500"/>
    <n v="525"/>
    <x v="0"/>
    <s v="GB"/>
    <s v="GBP"/>
    <n v="1412706375"/>
    <x v="3255"/>
    <b v="1"/>
    <n v="18"/>
    <b v="1"/>
    <s v="theater/plays"/>
    <n v="35"/>
    <n v="29.17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500"/>
    <n v="12806"/>
    <x v="0"/>
    <s v="US"/>
    <s v="USD"/>
    <n v="1433995140"/>
    <x v="3256"/>
    <b v="1"/>
    <n v="176"/>
    <b v="1"/>
    <s v="theater/plays"/>
    <n v="854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1500"/>
    <n v="2125.9899999999998"/>
    <x v="0"/>
    <s v="GB"/>
    <s v="GBP"/>
    <n v="1487769952"/>
    <x v="3257"/>
    <b v="0"/>
    <n v="41"/>
    <b v="1"/>
    <s v="theater/plays"/>
    <n v="142"/>
    <n v="51.85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1500"/>
    <n v="7365"/>
    <x v="0"/>
    <s v="US"/>
    <s v="USD"/>
    <n v="1420751861"/>
    <x v="3258"/>
    <b v="1"/>
    <n v="75"/>
    <b v="1"/>
    <s v="theater/plays"/>
    <n v="491"/>
    <n v="98.2"/>
    <x v="1"/>
    <s v="plays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1500"/>
    <n v="24418.6"/>
    <x v="0"/>
    <s v="US"/>
    <s v="USD"/>
    <n v="1475294340"/>
    <x v="3259"/>
    <b v="1"/>
    <n v="97"/>
    <b v="1"/>
    <s v="theater/plays"/>
    <n v="1628"/>
    <n v="251.74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1500"/>
    <n v="5462"/>
    <x v="0"/>
    <s v="US"/>
    <s v="USD"/>
    <n v="1448903318"/>
    <x v="3260"/>
    <b v="1"/>
    <n v="73"/>
    <b v="1"/>
    <s v="theater/plays"/>
    <n v="364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1500"/>
    <n v="3315"/>
    <x v="0"/>
    <s v="US"/>
    <s v="USD"/>
    <n v="1437067476"/>
    <x v="3261"/>
    <b v="1"/>
    <n v="49"/>
    <b v="1"/>
    <s v="theater/plays"/>
    <n v="221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500"/>
    <n v="12571"/>
    <x v="0"/>
    <s v="US"/>
    <s v="USD"/>
    <n v="1419220800"/>
    <x v="3262"/>
    <b v="1"/>
    <n v="134"/>
    <b v="1"/>
    <s v="theater/plays"/>
    <n v="838"/>
    <n v="93.81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1500"/>
    <n v="2804.16"/>
    <x v="0"/>
    <s v="US"/>
    <s v="USD"/>
    <n v="1446238800"/>
    <x v="3263"/>
    <b v="1"/>
    <n v="68"/>
    <b v="1"/>
    <s v="theater/plays"/>
    <n v="187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1500"/>
    <n v="2575"/>
    <x v="0"/>
    <s v="US"/>
    <s v="USD"/>
    <n v="1422482400"/>
    <x v="3264"/>
    <b v="1"/>
    <n v="49"/>
    <b v="1"/>
    <s v="theater/plays"/>
    <n v="172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1500"/>
    <n v="4428"/>
    <x v="0"/>
    <s v="IE"/>
    <s v="EUR"/>
    <n v="1449162000"/>
    <x v="3265"/>
    <b v="1"/>
    <n v="63"/>
    <b v="1"/>
    <s v="theater/plays"/>
    <n v="295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1500"/>
    <n v="7877"/>
    <x v="0"/>
    <s v="US"/>
    <s v="USD"/>
    <n v="1434142800"/>
    <x v="3266"/>
    <b v="1"/>
    <n v="163"/>
    <b v="1"/>
    <s v="theater/plays"/>
    <n v="525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"/>
    <n v="15315"/>
    <x v="0"/>
    <s v="US"/>
    <s v="USD"/>
    <n v="1437156660"/>
    <x v="3267"/>
    <b v="1"/>
    <n v="288"/>
    <b v="1"/>
    <s v="theater/plays"/>
    <n v="1021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1500"/>
    <n v="2560"/>
    <x v="0"/>
    <s v="US"/>
    <s v="USD"/>
    <n v="1472074928"/>
    <x v="3268"/>
    <b v="1"/>
    <n v="42"/>
    <b v="1"/>
    <s v="theater/plays"/>
    <n v="171"/>
    <n v="60.95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1500"/>
    <n v="8120"/>
    <x v="0"/>
    <s v="GB"/>
    <s v="GBP"/>
    <n v="1434452400"/>
    <x v="3269"/>
    <b v="1"/>
    <n v="70"/>
    <b v="1"/>
    <s v="theater/plays"/>
    <n v="541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500"/>
    <n v="1830"/>
    <x v="0"/>
    <s v="GB"/>
    <s v="GBP"/>
    <n v="1436705265"/>
    <x v="3270"/>
    <b v="1"/>
    <n v="30"/>
    <b v="1"/>
    <s v="theater/plays"/>
    <n v="12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500"/>
    <n v="15443"/>
    <x v="0"/>
    <s v="US"/>
    <s v="USD"/>
    <n v="1446814809"/>
    <x v="3272"/>
    <b v="1"/>
    <n v="145"/>
    <b v="1"/>
    <s v="theater/plays"/>
    <n v="1030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1500"/>
    <n v="4296"/>
    <x v="0"/>
    <s v="US"/>
    <s v="USD"/>
    <n v="1473879600"/>
    <x v="3273"/>
    <b v="1"/>
    <n v="21"/>
    <b v="1"/>
    <s v="theater/plays"/>
    <n v="286"/>
    <n v="204.57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00"/>
    <n v="15705"/>
    <x v="0"/>
    <s v="US"/>
    <s v="USD"/>
    <n v="1458075600"/>
    <x v="3274"/>
    <b v="1"/>
    <n v="286"/>
    <b v="1"/>
    <s v="theater/plays"/>
    <n v="1047"/>
    <n v="54.91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500"/>
    <n v="1805"/>
    <x v="0"/>
    <s v="US"/>
    <s v="USD"/>
    <n v="1423456200"/>
    <x v="3275"/>
    <b v="1"/>
    <n v="12"/>
    <b v="1"/>
    <s v="theater/plays"/>
    <n v="12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1500"/>
    <n v="5258"/>
    <x v="0"/>
    <s v="CA"/>
    <s v="CAD"/>
    <n v="1459483140"/>
    <x v="3276"/>
    <b v="1"/>
    <n v="100"/>
    <b v="1"/>
    <s v="theater/plays"/>
    <n v="351"/>
    <n v="52.58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1500"/>
    <n v="5430"/>
    <x v="0"/>
    <s v="GB"/>
    <s v="GBP"/>
    <n v="1416331406"/>
    <x v="3277"/>
    <b v="1"/>
    <n v="100"/>
    <b v="1"/>
    <s v="theater/plays"/>
    <n v="362"/>
    <n v="54.3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1500"/>
    <n v="2585"/>
    <x v="0"/>
    <s v="GB"/>
    <s v="GBP"/>
    <n v="1433017303"/>
    <x v="3278"/>
    <b v="1"/>
    <n v="34"/>
    <b v="1"/>
    <s v="theater/plays"/>
    <n v="172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1500"/>
    <n v="6628"/>
    <x v="0"/>
    <s v="US"/>
    <s v="USD"/>
    <n v="1459474059"/>
    <x v="3279"/>
    <b v="0"/>
    <n v="63"/>
    <b v="1"/>
    <s v="theater/plays"/>
    <n v="442"/>
    <n v="105.21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1500"/>
    <n v="2060"/>
    <x v="0"/>
    <s v="US"/>
    <s v="USD"/>
    <n v="1433134800"/>
    <x v="3280"/>
    <b v="0"/>
    <n v="30"/>
    <b v="1"/>
    <s v="theater/plays"/>
    <n v="137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1500"/>
    <n v="6080"/>
    <x v="0"/>
    <s v="US"/>
    <s v="USD"/>
    <n v="1441153705"/>
    <x v="3281"/>
    <b v="0"/>
    <n v="47"/>
    <b v="1"/>
    <s v="theater/plays"/>
    <n v="405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1500"/>
    <n v="31820.5"/>
    <x v="0"/>
    <s v="US"/>
    <s v="USD"/>
    <n v="1461904788"/>
    <x v="3282"/>
    <b v="0"/>
    <n v="237"/>
    <b v="1"/>
    <s v="theater/plays"/>
    <n v="2121"/>
    <n v="134.26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1500"/>
    <n v="838"/>
    <x v="0"/>
    <s v="GB"/>
    <s v="GBP"/>
    <n v="1455138000"/>
    <x v="3283"/>
    <b v="0"/>
    <n v="47"/>
    <b v="1"/>
    <s v="theater/plays"/>
    <n v="56"/>
    <n v="17.829999999999998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1500"/>
    <n v="3048"/>
    <x v="0"/>
    <s v="US"/>
    <s v="USD"/>
    <n v="1454047140"/>
    <x v="3284"/>
    <b v="0"/>
    <n v="15"/>
    <b v="1"/>
    <s v="theater/plays"/>
    <n v="203"/>
    <n v="203.2"/>
    <x v="1"/>
    <s v="plays"/>
    <x v="3284"/>
    <x v="3276"/>
    <x v="2"/>
  </r>
  <r>
    <n v="3285"/>
    <s v="By Morning"/>
    <s v="A new play by Matthew Gasda"/>
    <n v="1500"/>
    <n v="5604"/>
    <x v="0"/>
    <s v="US"/>
    <s v="USD"/>
    <n v="1488258000"/>
    <x v="3285"/>
    <b v="0"/>
    <n v="81"/>
    <b v="1"/>
    <s v="theater/plays"/>
    <n v="374"/>
    <n v="69.19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"/>
    <n v="15265"/>
    <x v="0"/>
    <s v="US"/>
    <s v="USD"/>
    <n v="1471291782"/>
    <x v="3286"/>
    <b v="0"/>
    <n v="122"/>
    <b v="1"/>
    <s v="theater/plays"/>
    <n v="1018"/>
    <n v="125.12"/>
    <x v="1"/>
    <s v="plays"/>
    <x v="3286"/>
    <x v="3278"/>
    <x v="2"/>
  </r>
  <r>
    <n v="3287"/>
    <s v="Three Things: Stories About Life"/>
    <s v="An inspirational one-man play about crisis, community, and the search for wholeness."/>
    <n v="1500"/>
    <n v="2500"/>
    <x v="0"/>
    <s v="CA"/>
    <s v="CAD"/>
    <n v="1448733628"/>
    <x v="3287"/>
    <b v="0"/>
    <n v="34"/>
    <b v="1"/>
    <s v="theater/plays"/>
    <n v="167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500"/>
    <n v="10026.49"/>
    <x v="0"/>
    <s v="GB"/>
    <s v="GBP"/>
    <n v="1466463600"/>
    <x v="3288"/>
    <b v="0"/>
    <n v="207"/>
    <b v="1"/>
    <s v="theater/plays"/>
    <n v="668"/>
    <n v="48.44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1500"/>
    <n v="665.21"/>
    <x v="0"/>
    <s v="GB"/>
    <s v="GBP"/>
    <n v="1487580602"/>
    <x v="3289"/>
    <b v="0"/>
    <n v="25"/>
    <b v="1"/>
    <s v="theater/plays"/>
    <n v="44"/>
    <n v="26.61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1500"/>
    <n v="2424"/>
    <x v="0"/>
    <s v="GB"/>
    <s v="GBP"/>
    <n v="1489234891"/>
    <x v="3290"/>
    <b v="0"/>
    <n v="72"/>
    <b v="1"/>
    <s v="theater/plays"/>
    <n v="162"/>
    <n v="33.67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1500"/>
    <n v="570"/>
    <x v="0"/>
    <s v="US"/>
    <s v="USD"/>
    <n v="1442462340"/>
    <x v="3291"/>
    <b v="0"/>
    <n v="14"/>
    <b v="1"/>
    <s v="theater/plays"/>
    <n v="38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500"/>
    <n v="289"/>
    <x v="0"/>
    <s v="GB"/>
    <s v="GBP"/>
    <n v="1449257348"/>
    <x v="3292"/>
    <b v="0"/>
    <n v="15"/>
    <b v="1"/>
    <s v="theater/plays"/>
    <n v="19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1500"/>
    <n v="7670"/>
    <x v="0"/>
    <s v="NZ"/>
    <s v="NZD"/>
    <n v="1488622352"/>
    <x v="3293"/>
    <b v="0"/>
    <n v="91"/>
    <b v="1"/>
    <s v="theater/plays"/>
    <n v="511"/>
    <n v="84.29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1500"/>
    <n v="710"/>
    <x v="0"/>
    <s v="GB"/>
    <s v="GBP"/>
    <n v="1434459554"/>
    <x v="3294"/>
    <b v="0"/>
    <n v="24"/>
    <b v="1"/>
    <s v="theater/plays"/>
    <n v="47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1500"/>
    <n v="720.01"/>
    <x v="0"/>
    <s v="GB"/>
    <s v="GBP"/>
    <n v="1474886229"/>
    <x v="3295"/>
    <b v="0"/>
    <n v="27"/>
    <b v="1"/>
    <s v="theater/plays"/>
    <n v="48"/>
    <n v="26.67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1500"/>
    <n v="5504"/>
    <x v="0"/>
    <s v="GB"/>
    <s v="GBP"/>
    <n v="1438037940"/>
    <x v="3297"/>
    <b v="0"/>
    <n v="44"/>
    <b v="1"/>
    <s v="theater/plays"/>
    <n v="367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500"/>
    <n v="10173"/>
    <x v="0"/>
    <s v="US"/>
    <s v="USD"/>
    <n v="1442102400"/>
    <x v="3298"/>
    <b v="0"/>
    <n v="72"/>
    <b v="1"/>
    <s v="theater/plays"/>
    <n v="678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1500"/>
    <n v="3486"/>
    <x v="0"/>
    <s v="US"/>
    <s v="USD"/>
    <n v="1444860063"/>
    <x v="3299"/>
    <b v="0"/>
    <n v="63"/>
    <b v="1"/>
    <s v="theater/plays"/>
    <n v="232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1500"/>
    <n v="4085"/>
    <x v="0"/>
    <s v="US"/>
    <s v="USD"/>
    <n v="1430329862"/>
    <x v="3300"/>
    <b v="0"/>
    <n v="88"/>
    <b v="1"/>
    <s v="theater/plays"/>
    <n v="272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1500"/>
    <n v="4004"/>
    <x v="0"/>
    <s v="US"/>
    <s v="USD"/>
    <n v="1470034740"/>
    <x v="3301"/>
    <b v="0"/>
    <n v="70"/>
    <b v="1"/>
    <s v="theater/plays"/>
    <n v="267"/>
    <n v="57.2"/>
    <x v="1"/>
    <s v="plays"/>
    <x v="3301"/>
    <x v="3293"/>
    <x v="2"/>
  </r>
  <r>
    <n v="3302"/>
    <s v="El muro de BorÃ­s KiÃ©n"/>
    <s v="FilosofÃ­a de los anÃ³nimos"/>
    <n v="1500"/>
    <n v="8685"/>
    <x v="0"/>
    <s v="ES"/>
    <s v="EUR"/>
    <n v="1481099176"/>
    <x v="3302"/>
    <b v="0"/>
    <n v="50"/>
    <b v="1"/>
    <s v="theater/plays"/>
    <n v="579"/>
    <n v="173.7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500"/>
    <n v="2086"/>
    <x v="0"/>
    <s v="US"/>
    <s v="USD"/>
    <n v="1427553484"/>
    <x v="3303"/>
    <b v="0"/>
    <n v="35"/>
    <b v="1"/>
    <s v="theater/plays"/>
    <n v="139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"/>
    <n v="15677.5"/>
    <x v="0"/>
    <s v="US"/>
    <s v="USD"/>
    <n v="1482418752"/>
    <x v="3304"/>
    <b v="0"/>
    <n v="175"/>
    <b v="1"/>
    <s v="theater/plays"/>
    <n v="1045"/>
    <n v="89.59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1500"/>
    <n v="4081"/>
    <x v="0"/>
    <s v="US"/>
    <s v="USD"/>
    <n v="1438374748"/>
    <x v="3305"/>
    <b v="0"/>
    <n v="20"/>
    <b v="1"/>
    <s v="theater/plays"/>
    <n v="27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500"/>
    <n v="1066.8"/>
    <x v="0"/>
    <s v="US"/>
    <s v="USD"/>
    <n v="1463275339"/>
    <x v="3307"/>
    <b v="0"/>
    <n v="20"/>
    <b v="1"/>
    <s v="theater/plays"/>
    <n v="71"/>
    <n v="53.34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1500"/>
    <n v="4280"/>
    <x v="0"/>
    <s v="US"/>
    <s v="USD"/>
    <n v="1460581365"/>
    <x v="3308"/>
    <b v="0"/>
    <n v="57"/>
    <b v="1"/>
    <s v="theater/plays"/>
    <n v="285"/>
    <n v="75.09"/>
    <x v="1"/>
    <s v="plays"/>
    <x v="3308"/>
    <x v="3300"/>
    <x v="2"/>
  </r>
  <r>
    <n v="3309"/>
    <s v="Collision Course"/>
    <s v="Two unlikely friends, a garage, tinned beans &amp; the end of the world."/>
    <n v="1500"/>
    <n v="558"/>
    <x v="0"/>
    <s v="GB"/>
    <s v="GBP"/>
    <n v="1476632178"/>
    <x v="3309"/>
    <b v="0"/>
    <n v="31"/>
    <b v="1"/>
    <s v="theater/plays"/>
    <n v="37"/>
    <n v="18"/>
    <x v="1"/>
    <s v="plays"/>
    <x v="3309"/>
    <x v="3301"/>
    <x v="2"/>
  </r>
  <r>
    <n v="3310"/>
    <s v="The Island Boys: A New Play"/>
    <s v="A new play about coming coming home, recovery, and trying to find God in the process."/>
    <n v="1500"/>
    <n v="6505"/>
    <x v="0"/>
    <s v="US"/>
    <s v="USD"/>
    <n v="1444169825"/>
    <x v="3310"/>
    <b v="0"/>
    <n v="31"/>
    <b v="1"/>
    <s v="theater/plays"/>
    <n v="434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1500"/>
    <n v="2746"/>
    <x v="0"/>
    <s v="US"/>
    <s v="USD"/>
    <n v="1445065210"/>
    <x v="3311"/>
    <b v="0"/>
    <n v="45"/>
    <b v="1"/>
    <s v="theater/plays"/>
    <n v="183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1500"/>
    <n v="2501"/>
    <x v="0"/>
    <s v="US"/>
    <s v="USD"/>
    <n v="1478901600"/>
    <x v="3312"/>
    <b v="0"/>
    <n v="41"/>
    <b v="1"/>
    <s v="theater/plays"/>
    <n v="167"/>
    <n v="6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1500"/>
    <n v="2321"/>
    <x v="0"/>
    <s v="US"/>
    <s v="USD"/>
    <n v="1453856400"/>
    <x v="3313"/>
    <b v="0"/>
    <n v="29"/>
    <b v="1"/>
    <s v="theater/plays"/>
    <n v="155"/>
    <n v="80.03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1500"/>
    <n v="1686"/>
    <x v="0"/>
    <s v="GB"/>
    <s v="GBP"/>
    <n v="1431115500"/>
    <x v="3314"/>
    <b v="0"/>
    <n v="58"/>
    <b v="1"/>
    <s v="theater/plays"/>
    <n v="112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1500"/>
    <n v="4400"/>
    <x v="0"/>
    <s v="GB"/>
    <s v="GBP"/>
    <n v="1462519041"/>
    <x v="3315"/>
    <b v="0"/>
    <n v="89"/>
    <b v="1"/>
    <s v="theater/plays"/>
    <n v="293"/>
    <n v="49.44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500"/>
    <n v="11747.18"/>
    <x v="0"/>
    <s v="US"/>
    <s v="USD"/>
    <n v="1407506040"/>
    <x v="3316"/>
    <b v="0"/>
    <n v="125"/>
    <b v="1"/>
    <s v="theater/plays"/>
    <n v="783"/>
    <n v="93.98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500"/>
    <n v="1115"/>
    <x v="0"/>
    <s v="US"/>
    <s v="USD"/>
    <n v="1465347424"/>
    <x v="3317"/>
    <b v="0"/>
    <n v="18"/>
    <b v="1"/>
    <s v="theater/plays"/>
    <n v="74"/>
    <n v="61.94"/>
    <x v="1"/>
    <s v="plays"/>
    <x v="3317"/>
    <x v="3309"/>
    <x v="2"/>
  </r>
  <r>
    <n v="3318"/>
    <s v="ROOMIES - Atlantic Canada Tour 2016-17"/>
    <s v="Help us strengthen and inspire disability arts in Atlantic Canada"/>
    <n v="1500"/>
    <n v="2512"/>
    <x v="0"/>
    <s v="CA"/>
    <s v="CAD"/>
    <n v="1460341800"/>
    <x v="3318"/>
    <b v="0"/>
    <n v="32"/>
    <b v="1"/>
    <s v="theater/plays"/>
    <n v="167"/>
    <n v="78.5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1500"/>
    <n v="540"/>
    <x v="0"/>
    <s v="GB"/>
    <s v="GBP"/>
    <n v="1422712986"/>
    <x v="3319"/>
    <b v="0"/>
    <n v="16"/>
    <b v="1"/>
    <s v="theater/plays"/>
    <n v="36"/>
    <n v="33.75"/>
    <x v="1"/>
    <s v="plays"/>
    <x v="3319"/>
    <x v="3311"/>
    <x v="3"/>
  </r>
  <r>
    <n v="3320"/>
    <s v="Mama Threw Me So High &amp; He Who Speaks"/>
    <s v="Imaginary Theater Company presents two modern day tall tales about family, resilience and redemption."/>
    <n v="1500"/>
    <n v="2525"/>
    <x v="0"/>
    <s v="US"/>
    <s v="USD"/>
    <n v="1466557557"/>
    <x v="3320"/>
    <b v="0"/>
    <n v="38"/>
    <b v="1"/>
    <s v="theater/plays"/>
    <n v="168"/>
    <n v="66.45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1500"/>
    <n v="537"/>
    <x v="0"/>
    <s v="US"/>
    <s v="USD"/>
    <n v="1413431940"/>
    <x v="3321"/>
    <b v="0"/>
    <n v="15"/>
    <b v="1"/>
    <s v="theater/plays"/>
    <n v="36"/>
    <n v="35.799999999999997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1500"/>
    <n v="3350"/>
    <x v="0"/>
    <s v="US"/>
    <s v="USD"/>
    <n v="1466567700"/>
    <x v="3322"/>
    <b v="0"/>
    <n v="23"/>
    <b v="1"/>
    <s v="theater/plays"/>
    <n v="223"/>
    <n v="145.65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500"/>
    <n v="1259"/>
    <x v="0"/>
    <s v="GB"/>
    <s v="GBP"/>
    <n v="1474793208"/>
    <x v="3323"/>
    <b v="0"/>
    <n v="49"/>
    <b v="1"/>
    <s v="theater/plays"/>
    <n v="84"/>
    <n v="25.69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1500"/>
    <n v="450"/>
    <x v="0"/>
    <s v="GB"/>
    <s v="GBP"/>
    <n v="1428256277"/>
    <x v="3325"/>
    <b v="0"/>
    <n v="15"/>
    <b v="1"/>
    <s v="theater/plays"/>
    <n v="30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1500"/>
    <n v="8110"/>
    <x v="0"/>
    <s v="US"/>
    <s v="USD"/>
    <n v="1425830905"/>
    <x v="3326"/>
    <b v="0"/>
    <n v="57"/>
    <b v="1"/>
    <s v="theater/plays"/>
    <n v="54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1500"/>
    <n v="810"/>
    <x v="0"/>
    <s v="GB"/>
    <s v="GBP"/>
    <n v="1462697966"/>
    <x v="3327"/>
    <b v="0"/>
    <n v="33"/>
    <b v="1"/>
    <s v="theater/plays"/>
    <n v="54"/>
    <n v="24.55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500"/>
    <n v="2635"/>
    <x v="0"/>
    <s v="US"/>
    <s v="USD"/>
    <n v="1404522000"/>
    <x v="3328"/>
    <b v="0"/>
    <n v="9"/>
    <b v="1"/>
    <s v="theater/plays"/>
    <n v="176"/>
    <n v="292.77999999999997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500"/>
    <n v="1168"/>
    <x v="0"/>
    <s v="GB"/>
    <s v="GBP"/>
    <n v="1406502000"/>
    <x v="3329"/>
    <b v="0"/>
    <n v="26"/>
    <b v="1"/>
    <s v="theater/plays"/>
    <n v="78"/>
    <n v="44.92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1500"/>
    <n v="5226"/>
    <x v="0"/>
    <s v="US"/>
    <s v="USD"/>
    <n v="1444149886"/>
    <x v="3331"/>
    <b v="0"/>
    <n v="65"/>
    <b v="1"/>
    <s v="theater/plays"/>
    <n v="348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1500"/>
    <n v="6000"/>
    <x v="0"/>
    <s v="US"/>
    <s v="USD"/>
    <n v="1405802330"/>
    <x v="3332"/>
    <b v="0"/>
    <n v="83"/>
    <b v="1"/>
    <s v="theater/plays"/>
    <n v="400"/>
    <n v="72.290000000000006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1500"/>
    <n v="3660"/>
    <x v="0"/>
    <s v="US"/>
    <s v="USD"/>
    <n v="1434384880"/>
    <x v="3333"/>
    <b v="0"/>
    <n v="111"/>
    <b v="1"/>
    <s v="theater/plays"/>
    <n v="244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1500"/>
    <n v="5366"/>
    <x v="0"/>
    <s v="US"/>
    <s v="USD"/>
    <n v="1438259422"/>
    <x v="3334"/>
    <b v="0"/>
    <n v="46"/>
    <b v="1"/>
    <s v="theater/plays"/>
    <n v="358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1500"/>
    <n v="5016"/>
    <x v="0"/>
    <s v="GB"/>
    <s v="GBP"/>
    <n v="1407106800"/>
    <x v="3335"/>
    <b v="0"/>
    <n v="63"/>
    <b v="1"/>
    <s v="theater/plays"/>
    <n v="334"/>
    <n v="79.62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1500"/>
    <n v="250"/>
    <x v="0"/>
    <s v="GB"/>
    <s v="GBP"/>
    <n v="1459845246"/>
    <x v="3336"/>
    <b v="0"/>
    <n v="9"/>
    <b v="1"/>
    <s v="theater/plays"/>
    <n v="17"/>
    <n v="27.78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1500"/>
    <n v="2755"/>
    <x v="0"/>
    <s v="GB"/>
    <s v="GBP"/>
    <n v="1412974800"/>
    <x v="3337"/>
    <b v="0"/>
    <n v="34"/>
    <b v="1"/>
    <s v="theater/plays"/>
    <n v="184"/>
    <n v="81.03"/>
    <x v="1"/>
    <s v="plays"/>
    <x v="3337"/>
    <x v="3329"/>
    <x v="3"/>
  </r>
  <r>
    <n v="3338"/>
    <s v="The Last Days of Judas Iscariot"/>
    <s v="Join Estelle Parsons in support of Theater That Looks and Sounds Like America"/>
    <n v="1500"/>
    <n v="15327"/>
    <x v="0"/>
    <s v="US"/>
    <s v="USD"/>
    <n v="1487944080"/>
    <x v="3338"/>
    <b v="0"/>
    <n v="112"/>
    <b v="1"/>
    <s v="theater/plays"/>
    <n v="1022"/>
    <n v="136.85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1500"/>
    <n v="8348"/>
    <x v="0"/>
    <s v="US"/>
    <s v="USD"/>
    <n v="1469721518"/>
    <x v="3339"/>
    <b v="0"/>
    <n v="47"/>
    <b v="1"/>
    <s v="theater/plays"/>
    <n v="557"/>
    <n v="177.62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1500"/>
    <n v="4145"/>
    <x v="0"/>
    <s v="US"/>
    <s v="USD"/>
    <n v="1481066554"/>
    <x v="3340"/>
    <b v="0"/>
    <n v="38"/>
    <b v="1"/>
    <s v="theater/plays"/>
    <n v="276"/>
    <n v="109.08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1500"/>
    <n v="3350"/>
    <x v="0"/>
    <s v="GB"/>
    <s v="GBP"/>
    <n v="1465750800"/>
    <x v="3341"/>
    <b v="0"/>
    <n v="28"/>
    <b v="1"/>
    <s v="theater/plays"/>
    <n v="223"/>
    <n v="119.64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1500"/>
    <n v="6100"/>
    <x v="0"/>
    <s v="US"/>
    <s v="USD"/>
    <n v="1427864340"/>
    <x v="3342"/>
    <b v="0"/>
    <n v="78"/>
    <b v="1"/>
    <s v="theater/plays"/>
    <n v="407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1500"/>
    <n v="1200"/>
    <x v="0"/>
    <s v="GB"/>
    <s v="GBP"/>
    <n v="1460553480"/>
    <x v="3343"/>
    <b v="0"/>
    <n v="23"/>
    <b v="1"/>
    <s v="theater/plays"/>
    <n v="80"/>
    <n v="52.17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1500"/>
    <n v="4565"/>
    <x v="0"/>
    <s v="US"/>
    <s v="USD"/>
    <n v="1409374093"/>
    <x v="3344"/>
    <b v="0"/>
    <n v="40"/>
    <b v="1"/>
    <s v="theater/plays"/>
    <n v="304"/>
    <n v="114.13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1500"/>
    <n v="650"/>
    <x v="0"/>
    <s v="US"/>
    <s v="USD"/>
    <n v="1429317420"/>
    <x v="3345"/>
    <b v="0"/>
    <n v="13"/>
    <b v="1"/>
    <s v="theater/plays"/>
    <n v="43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1500"/>
    <n v="2389"/>
    <x v="0"/>
    <s v="GB"/>
    <s v="GBP"/>
    <n v="1462741200"/>
    <x v="3347"/>
    <b v="0"/>
    <n v="22"/>
    <b v="1"/>
    <s v="theater/plays"/>
    <n v="159"/>
    <n v="108.59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1500"/>
    <n v="5516"/>
    <x v="0"/>
    <s v="US"/>
    <s v="USD"/>
    <n v="1461988740"/>
    <x v="3348"/>
    <b v="0"/>
    <n v="79"/>
    <b v="1"/>
    <s v="theater/plays"/>
    <n v="368"/>
    <n v="69.819999999999993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500"/>
    <n v="1534"/>
    <x v="0"/>
    <s v="US"/>
    <s v="USD"/>
    <n v="1465837200"/>
    <x v="3349"/>
    <b v="0"/>
    <n v="14"/>
    <b v="1"/>
    <s v="theater/plays"/>
    <n v="102"/>
    <n v="109.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1500"/>
    <n v="3655"/>
    <x v="0"/>
    <s v="LU"/>
    <s v="EUR"/>
    <n v="1448838000"/>
    <x v="3350"/>
    <b v="0"/>
    <n v="51"/>
    <b v="1"/>
    <s v="theater/plays"/>
    <n v="24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1500"/>
    <n v="5055"/>
    <x v="0"/>
    <s v="GB"/>
    <s v="GBP"/>
    <n v="1406113200"/>
    <x v="3351"/>
    <b v="0"/>
    <n v="54"/>
    <b v="1"/>
    <s v="theater/plays"/>
    <n v="337"/>
    <n v="93.61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1500"/>
    <n v="5376"/>
    <x v="0"/>
    <s v="GB"/>
    <s v="GBP"/>
    <n v="1467414000"/>
    <x v="3352"/>
    <b v="0"/>
    <n v="70"/>
    <b v="1"/>
    <s v="theater/plays"/>
    <n v="358"/>
    <n v="76.8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1500"/>
    <n v="1575"/>
    <x v="0"/>
    <s v="GB"/>
    <s v="GBP"/>
    <n v="1462230000"/>
    <x v="3353"/>
    <b v="0"/>
    <n v="44"/>
    <b v="1"/>
    <s v="theater/plays"/>
    <n v="105"/>
    <n v="35.799999999999997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1500"/>
    <n v="3058"/>
    <x v="0"/>
    <s v="US"/>
    <s v="USD"/>
    <n v="1446091260"/>
    <x v="3354"/>
    <b v="0"/>
    <n v="55"/>
    <b v="1"/>
    <s v="theater/plays"/>
    <n v="204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500"/>
    <n v="2210"/>
    <x v="0"/>
    <s v="GB"/>
    <s v="GBP"/>
    <n v="1462879020"/>
    <x v="3355"/>
    <b v="0"/>
    <n v="15"/>
    <b v="1"/>
    <s v="theater/plays"/>
    <n v="147"/>
    <n v="147.33000000000001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1500"/>
    <n v="2020"/>
    <x v="0"/>
    <s v="GB"/>
    <s v="GBP"/>
    <n v="1406887310"/>
    <x v="3357"/>
    <b v="0"/>
    <n v="21"/>
    <b v="1"/>
    <s v="theater/plays"/>
    <n v="135"/>
    <n v="96.19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500"/>
    <n v="10299"/>
    <x v="0"/>
    <s v="US"/>
    <s v="USD"/>
    <n v="1416385679"/>
    <x v="3358"/>
    <b v="0"/>
    <n v="162"/>
    <b v="1"/>
    <s v="theater/plays"/>
    <n v="687"/>
    <n v="63.57"/>
    <x v="1"/>
    <s v="plays"/>
    <x v="3358"/>
    <x v="3350"/>
    <x v="3"/>
  </r>
  <r>
    <n v="3359"/>
    <s v="BEIRUT, LADY OF LEBANON"/>
    <s v="A Theatrical Production Celebrating the Lebanese Culture and the Human Spirit in Time of War."/>
    <n v="1500"/>
    <n v="4250"/>
    <x v="0"/>
    <s v="US"/>
    <s v="USD"/>
    <n v="1487985734"/>
    <x v="3359"/>
    <b v="0"/>
    <n v="23"/>
    <b v="1"/>
    <s v="theater/plays"/>
    <n v="283"/>
    <n v="184.78"/>
    <x v="1"/>
    <s v="plays"/>
    <x v="3359"/>
    <x v="3351"/>
    <x v="1"/>
  </r>
  <r>
    <n v="3360"/>
    <s v="Pretty Butch"/>
    <s v="World Premiere, an M1 Singapore Fringe Festival 2017 commission."/>
    <n v="1500"/>
    <n v="9124"/>
    <x v="0"/>
    <s v="SG"/>
    <s v="SGD"/>
    <n v="1481731140"/>
    <x v="3360"/>
    <b v="0"/>
    <n v="72"/>
    <b v="1"/>
    <s v="theater/plays"/>
    <n v="608"/>
    <n v="126.72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1500"/>
    <n v="5673"/>
    <x v="0"/>
    <s v="US"/>
    <s v="USD"/>
    <n v="1409587140"/>
    <x v="3361"/>
    <b v="0"/>
    <n v="68"/>
    <b v="1"/>
    <s v="theater/plays"/>
    <n v="378"/>
    <n v="83.43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1500"/>
    <n v="1090"/>
    <x v="0"/>
    <s v="US"/>
    <s v="USD"/>
    <n v="1425704100"/>
    <x v="3362"/>
    <b v="0"/>
    <n v="20"/>
    <b v="1"/>
    <s v="theater/plays"/>
    <n v="73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1500"/>
    <n v="7860"/>
    <x v="0"/>
    <s v="US"/>
    <s v="USD"/>
    <n v="1408464000"/>
    <x v="3363"/>
    <b v="0"/>
    <n v="26"/>
    <b v="1"/>
    <s v="theater/plays"/>
    <n v="524"/>
    <n v="302.31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1500"/>
    <n v="3178"/>
    <x v="0"/>
    <s v="GB"/>
    <s v="GBP"/>
    <n v="1458075600"/>
    <x v="3364"/>
    <b v="0"/>
    <n v="72"/>
    <b v="1"/>
    <s v="theater/plays"/>
    <n v="212"/>
    <n v="44.14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1500"/>
    <n v="2600"/>
    <x v="0"/>
    <s v="US"/>
    <s v="USD"/>
    <n v="1449973592"/>
    <x v="3365"/>
    <b v="0"/>
    <n v="3"/>
    <b v="1"/>
    <s v="theater/plays"/>
    <n v="173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1500"/>
    <n v="1105"/>
    <x v="0"/>
    <s v="US"/>
    <s v="USD"/>
    <n v="1431481037"/>
    <x v="3366"/>
    <b v="0"/>
    <n v="18"/>
    <b v="1"/>
    <s v="theater/plays"/>
    <n v="74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1500"/>
    <n v="890"/>
    <x v="0"/>
    <s v="GB"/>
    <s v="GBP"/>
    <n v="1438467894"/>
    <x v="3367"/>
    <b v="0"/>
    <n v="30"/>
    <b v="1"/>
    <s v="theater/plays"/>
    <n v="5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500"/>
    <n v="1046"/>
    <x v="0"/>
    <s v="US"/>
    <s v="USD"/>
    <n v="1420088400"/>
    <x v="3368"/>
    <b v="0"/>
    <n v="23"/>
    <b v="1"/>
    <s v="theater/plays"/>
    <n v="70"/>
    <n v="45.48"/>
    <x v="1"/>
    <s v="plays"/>
    <x v="3368"/>
    <x v="3359"/>
    <x v="3"/>
  </r>
  <r>
    <n v="3369"/>
    <s v="The Collector, a play by Daniel Wade"/>
    <s v="How far would you go for revenge? The Collector is a dark thriller of regret, retribution and broken masculinity."/>
    <n v="1500"/>
    <n v="5195"/>
    <x v="0"/>
    <s v="IE"/>
    <s v="EUR"/>
    <n v="1484441980"/>
    <x v="3369"/>
    <b v="0"/>
    <n v="54"/>
    <b v="1"/>
    <s v="theater/plays"/>
    <n v="346"/>
    <n v="96.2"/>
    <x v="1"/>
    <s v="plays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1500"/>
    <n v="277"/>
    <x v="0"/>
    <s v="US"/>
    <s v="USD"/>
    <n v="1449089965"/>
    <x v="3371"/>
    <b v="0"/>
    <n v="9"/>
    <b v="1"/>
    <s v="theater/plays"/>
    <n v="18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500"/>
    <n v="1035"/>
    <x v="0"/>
    <s v="US"/>
    <s v="USD"/>
    <n v="1408942740"/>
    <x v="3372"/>
    <b v="0"/>
    <n v="27"/>
    <b v="1"/>
    <s v="theater/plays"/>
    <n v="69"/>
    <n v="38.33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1500"/>
    <n v="2005"/>
    <x v="0"/>
    <s v="GB"/>
    <s v="GBP"/>
    <n v="1437235200"/>
    <x v="3373"/>
    <b v="0"/>
    <n v="30"/>
    <b v="1"/>
    <s v="theater/plays"/>
    <n v="134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1500"/>
    <n v="3730"/>
    <x v="0"/>
    <s v="CA"/>
    <s v="CAD"/>
    <n v="1446053616"/>
    <x v="3374"/>
    <b v="0"/>
    <n v="52"/>
    <b v="1"/>
    <s v="theater/plays"/>
    <n v="249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1500"/>
    <n v="3000"/>
    <x v="0"/>
    <s v="GB"/>
    <s v="GBP"/>
    <n v="1400423973"/>
    <x v="3375"/>
    <b v="0"/>
    <n v="17"/>
    <b v="1"/>
    <s v="theater/plays"/>
    <n v="200"/>
    <n v="176.47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1450"/>
    <n v="8001"/>
    <x v="0"/>
    <s v="US"/>
    <s v="USD"/>
    <n v="1429976994"/>
    <x v="3376"/>
    <b v="0"/>
    <n v="19"/>
    <b v="1"/>
    <s v="theater/plays"/>
    <n v="552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1400"/>
    <n v="8084"/>
    <x v="0"/>
    <s v="GB"/>
    <s v="GBP"/>
    <n v="1426870560"/>
    <x v="3377"/>
    <b v="0"/>
    <n v="77"/>
    <b v="1"/>
    <s v="theater/plays"/>
    <n v="577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1400"/>
    <n v="592"/>
    <x v="0"/>
    <s v="GB"/>
    <s v="GBP"/>
    <n v="1409490480"/>
    <x v="3378"/>
    <b v="0"/>
    <n v="21"/>
    <b v="1"/>
    <s v="theater/plays"/>
    <n v="42"/>
    <n v="28.19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1400"/>
    <n v="2073"/>
    <x v="0"/>
    <s v="GB"/>
    <s v="GBP"/>
    <n v="1440630000"/>
    <x v="3379"/>
    <b v="0"/>
    <n v="38"/>
    <b v="1"/>
    <s v="theater/plays"/>
    <n v="148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1400"/>
    <n v="3133"/>
    <x v="0"/>
    <s v="US"/>
    <s v="USD"/>
    <n v="1417305178"/>
    <x v="3380"/>
    <b v="0"/>
    <n v="28"/>
    <b v="1"/>
    <s v="theater/plays"/>
    <n v="224"/>
    <n v="111.89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1395"/>
    <n v="4090"/>
    <x v="0"/>
    <s v="US"/>
    <s v="USD"/>
    <n v="1426044383"/>
    <x v="3381"/>
    <b v="0"/>
    <n v="48"/>
    <b v="1"/>
    <s v="theater/plays"/>
    <n v="293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1385"/>
    <n v="3526"/>
    <x v="0"/>
    <s v="GB"/>
    <s v="GBP"/>
    <n v="1470092340"/>
    <x v="3382"/>
    <b v="0"/>
    <n v="46"/>
    <b v="1"/>
    <s v="theater/plays"/>
    <n v="255"/>
    <n v="76.650000000000006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350"/>
    <n v="1955"/>
    <x v="0"/>
    <s v="US"/>
    <s v="USD"/>
    <n v="1466707620"/>
    <x v="3383"/>
    <b v="0"/>
    <n v="30"/>
    <b v="1"/>
    <s v="theater/plays"/>
    <n v="145"/>
    <n v="65.17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1328"/>
    <n v="6000.66"/>
    <x v="0"/>
    <s v="US"/>
    <s v="USD"/>
    <n v="1448074800"/>
    <x v="3384"/>
    <b v="0"/>
    <n v="64"/>
    <b v="1"/>
    <s v="theater/plays"/>
    <n v="452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1300"/>
    <n v="2000"/>
    <x v="0"/>
    <s v="US"/>
    <s v="USD"/>
    <n v="1418244552"/>
    <x v="3385"/>
    <b v="0"/>
    <n v="15"/>
    <b v="1"/>
    <s v="theater/plays"/>
    <n v="154"/>
    <n v="133.33000000000001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1300"/>
    <n v="2100"/>
    <x v="0"/>
    <s v="US"/>
    <s v="USD"/>
    <n v="1417620506"/>
    <x v="3386"/>
    <b v="0"/>
    <n v="41"/>
    <b v="1"/>
    <s v="theater/plays"/>
    <n v="162"/>
    <n v="51.22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1300"/>
    <n v="3506"/>
    <x v="0"/>
    <s v="US"/>
    <s v="USD"/>
    <n v="1418581088"/>
    <x v="3387"/>
    <b v="0"/>
    <n v="35"/>
    <b v="1"/>
    <s v="theater/plays"/>
    <n v="270"/>
    <n v="100.17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300"/>
    <n v="1557"/>
    <x v="0"/>
    <s v="GB"/>
    <s v="GBP"/>
    <n v="1434625441"/>
    <x v="3388"/>
    <b v="0"/>
    <n v="45"/>
    <b v="1"/>
    <s v="theater/plays"/>
    <n v="120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300"/>
    <n v="11450"/>
    <x v="0"/>
    <s v="US"/>
    <s v="USD"/>
    <n v="1464960682"/>
    <x v="3389"/>
    <b v="0"/>
    <n v="62"/>
    <b v="1"/>
    <s v="theater/plays"/>
    <n v="881"/>
    <n v="184.68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300"/>
    <n v="1536"/>
    <x v="0"/>
    <s v="US"/>
    <s v="USD"/>
    <n v="1405017345"/>
    <x v="3390"/>
    <b v="0"/>
    <n v="22"/>
    <b v="1"/>
    <s v="theater/plays"/>
    <n v="118"/>
    <n v="69.819999999999993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1300"/>
    <n v="1115"/>
    <x v="0"/>
    <s v="US"/>
    <s v="USD"/>
    <n v="1407536880"/>
    <x v="3391"/>
    <b v="0"/>
    <n v="18"/>
    <b v="1"/>
    <s v="theater/plays"/>
    <n v="86"/>
    <n v="61.94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1300"/>
    <n v="500"/>
    <x v="0"/>
    <s v="GB"/>
    <s v="GBP"/>
    <n v="1462565855"/>
    <x v="3392"/>
    <b v="0"/>
    <n v="12"/>
    <b v="1"/>
    <s v="theater/plays"/>
    <n v="38"/>
    <n v="41.67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250"/>
    <n v="1587"/>
    <x v="0"/>
    <s v="US"/>
    <s v="USD"/>
    <n v="1415234760"/>
    <x v="3393"/>
    <b v="0"/>
    <n v="44"/>
    <b v="1"/>
    <s v="theater/plays"/>
    <n v="127"/>
    <n v="36.07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1250"/>
    <n v="783"/>
    <x v="0"/>
    <s v="GB"/>
    <s v="GBP"/>
    <n v="1406470645"/>
    <x v="3394"/>
    <b v="0"/>
    <n v="27"/>
    <b v="1"/>
    <s v="theater/plays"/>
    <n v="63"/>
    <n v="29"/>
    <x v="1"/>
    <s v="plays"/>
    <x v="3394"/>
    <x v="3384"/>
    <x v="3"/>
  </r>
  <r>
    <n v="3395"/>
    <s v="MIRAMAR"/>
    <s v="Miramar is a a darkly funny play exploring what it is we call â€˜homeâ€™."/>
    <n v="1250"/>
    <n v="920"/>
    <x v="0"/>
    <s v="GB"/>
    <s v="GBP"/>
    <n v="1433009400"/>
    <x v="3395"/>
    <b v="0"/>
    <n v="38"/>
    <b v="1"/>
    <s v="theater/plays"/>
    <n v="7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250"/>
    <n v="1565"/>
    <x v="0"/>
    <s v="US"/>
    <s v="USD"/>
    <n v="1401595140"/>
    <x v="3396"/>
    <b v="0"/>
    <n v="28"/>
    <b v="1"/>
    <s v="theater/plays"/>
    <n v="125"/>
    <n v="55.89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1250"/>
    <n v="280"/>
    <x v="0"/>
    <s v="GB"/>
    <s v="GBP"/>
    <n v="1455832800"/>
    <x v="3397"/>
    <b v="0"/>
    <n v="24"/>
    <b v="1"/>
    <s v="theater/plays"/>
    <n v="22"/>
    <n v="11.67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1250"/>
    <n v="4443"/>
    <x v="0"/>
    <s v="US"/>
    <s v="USD"/>
    <n v="1416589200"/>
    <x v="3398"/>
    <b v="0"/>
    <n v="65"/>
    <b v="1"/>
    <s v="theater/plays"/>
    <n v="355"/>
    <n v="68.349999999999994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50"/>
    <n v="1245"/>
    <x v="0"/>
    <s v="GB"/>
    <s v="GBP"/>
    <n v="1424556325"/>
    <x v="3399"/>
    <b v="0"/>
    <n v="46"/>
    <b v="1"/>
    <s v="theater/plays"/>
    <n v="100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250"/>
    <n v="10041"/>
    <x v="0"/>
    <s v="US"/>
    <s v="USD"/>
    <n v="1409266414"/>
    <x v="3400"/>
    <b v="0"/>
    <n v="85"/>
    <b v="1"/>
    <s v="theater/plays"/>
    <n v="803"/>
    <n v="118.13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1250"/>
    <n v="2954"/>
    <x v="0"/>
    <s v="GB"/>
    <s v="GBP"/>
    <n v="1438968146"/>
    <x v="3401"/>
    <b v="0"/>
    <n v="66"/>
    <b v="1"/>
    <s v="theater/plays"/>
    <n v="236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250"/>
    <n v="16465"/>
    <x v="0"/>
    <s v="US"/>
    <s v="USD"/>
    <n v="1447295460"/>
    <x v="3402"/>
    <b v="0"/>
    <n v="165"/>
    <b v="1"/>
    <s v="theater/plays"/>
    <n v="1317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1250"/>
    <n v="2000"/>
    <x v="0"/>
    <s v="GB"/>
    <s v="GBP"/>
    <n v="1435230324"/>
    <x v="3403"/>
    <b v="0"/>
    <n v="17"/>
    <b v="1"/>
    <s v="theater/plays"/>
    <n v="16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1200"/>
    <n v="610"/>
    <x v="0"/>
    <s v="US"/>
    <s v="USD"/>
    <n v="1434542702"/>
    <x v="3404"/>
    <b v="0"/>
    <n v="3"/>
    <b v="1"/>
    <s v="theater/plays"/>
    <n v="51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1200"/>
    <n v="481.5"/>
    <x v="0"/>
    <s v="GB"/>
    <s v="GBP"/>
    <n v="1456876740"/>
    <x v="3405"/>
    <b v="0"/>
    <n v="17"/>
    <b v="1"/>
    <s v="theater/plays"/>
    <n v="40"/>
    <n v="28.32"/>
    <x v="1"/>
    <s v="plays"/>
    <x v="3405"/>
    <x v="3394"/>
    <x v="2"/>
  </r>
  <r>
    <n v="3406"/>
    <s v="Voices of Swords"/>
    <s v="A funny and moving new play about two families dealing with aging parents in very different ways!"/>
    <n v="1200"/>
    <n v="10031"/>
    <x v="0"/>
    <s v="US"/>
    <s v="USD"/>
    <n v="1405511376"/>
    <x v="3406"/>
    <b v="0"/>
    <n v="91"/>
    <b v="1"/>
    <s v="theater/plays"/>
    <n v="836"/>
    <n v="110.23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1200"/>
    <n v="2142"/>
    <x v="0"/>
    <s v="GB"/>
    <s v="GBP"/>
    <n v="1404641289"/>
    <x v="3407"/>
    <b v="0"/>
    <n v="67"/>
    <b v="1"/>
    <s v="theater/plays"/>
    <n v="179"/>
    <n v="31.97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1200"/>
    <n v="1055"/>
    <x v="0"/>
    <s v="US"/>
    <s v="USD"/>
    <n v="1405727304"/>
    <x v="3408"/>
    <b v="0"/>
    <n v="18"/>
    <b v="1"/>
    <s v="theater/plays"/>
    <n v="88"/>
    <n v="58.61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1200"/>
    <n v="618"/>
    <x v="0"/>
    <s v="GB"/>
    <s v="GBP"/>
    <n v="1469998680"/>
    <x v="3409"/>
    <b v="0"/>
    <n v="21"/>
    <b v="1"/>
    <s v="theater/plays"/>
    <n v="52"/>
    <n v="29.43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1200"/>
    <n v="3255"/>
    <x v="0"/>
    <s v="US"/>
    <s v="USD"/>
    <n v="1465196400"/>
    <x v="3410"/>
    <b v="0"/>
    <n v="40"/>
    <b v="1"/>
    <s v="theater/plays"/>
    <n v="271"/>
    <n v="81.38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200"/>
    <n v="15535"/>
    <x v="0"/>
    <s v="US"/>
    <s v="USD"/>
    <n v="1444264372"/>
    <x v="3411"/>
    <b v="0"/>
    <n v="78"/>
    <b v="1"/>
    <s v="theater/plays"/>
    <n v="1295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1200"/>
    <n v="3000"/>
    <x v="0"/>
    <s v="GB"/>
    <s v="GBP"/>
    <n v="1411858862"/>
    <x v="3412"/>
    <b v="0"/>
    <n v="26"/>
    <b v="1"/>
    <s v="theater/plays"/>
    <n v="250"/>
    <n v="115.38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1200"/>
    <n v="650"/>
    <x v="0"/>
    <s v="US"/>
    <s v="USD"/>
    <n v="1425099540"/>
    <x v="3413"/>
    <b v="0"/>
    <n v="14"/>
    <b v="1"/>
    <s v="theater/plays"/>
    <n v="54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1200"/>
    <n v="3105"/>
    <x v="0"/>
    <s v="US"/>
    <s v="USD"/>
    <n v="1480579140"/>
    <x v="3414"/>
    <b v="0"/>
    <n v="44"/>
    <b v="1"/>
    <s v="theater/plays"/>
    <n v="259"/>
    <n v="70.569999999999993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1200"/>
    <n v="200"/>
    <x v="0"/>
    <s v="US"/>
    <s v="USD"/>
    <n v="1460935800"/>
    <x v="3415"/>
    <b v="0"/>
    <n v="9"/>
    <b v="1"/>
    <s v="theater/plays"/>
    <n v="17"/>
    <n v="22.22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1200"/>
    <n v="4784"/>
    <x v="0"/>
    <s v="GB"/>
    <s v="GBP"/>
    <n v="1429813800"/>
    <x v="3416"/>
    <b v="0"/>
    <n v="30"/>
    <b v="1"/>
    <s v="theater/plays"/>
    <n v="399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200"/>
    <n v="1700.01"/>
    <x v="0"/>
    <s v="US"/>
    <s v="USD"/>
    <n v="1414284180"/>
    <x v="3417"/>
    <b v="0"/>
    <n v="45"/>
    <b v="1"/>
    <s v="theater/plays"/>
    <n v="142"/>
    <n v="37.78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1200"/>
    <n v="4035"/>
    <x v="0"/>
    <s v="US"/>
    <s v="USD"/>
    <n v="1400875307"/>
    <x v="3418"/>
    <b v="0"/>
    <n v="56"/>
    <b v="1"/>
    <s v="theater/plays"/>
    <n v="336"/>
    <n v="72.05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1200"/>
    <n v="2930"/>
    <x v="0"/>
    <s v="IE"/>
    <s v="EUR"/>
    <n v="1459978200"/>
    <x v="3419"/>
    <b v="0"/>
    <n v="46"/>
    <b v="1"/>
    <s v="theater/plays"/>
    <n v="244"/>
    <n v="63.7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1200"/>
    <n v="966"/>
    <x v="0"/>
    <s v="GB"/>
    <s v="GBP"/>
    <n v="1455408000"/>
    <x v="3420"/>
    <b v="0"/>
    <n v="34"/>
    <b v="1"/>
    <s v="theater/plays"/>
    <n v="81"/>
    <n v="28.41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200"/>
    <n v="10115"/>
    <x v="0"/>
    <s v="US"/>
    <s v="USD"/>
    <n v="1425495563"/>
    <x v="3421"/>
    <b v="0"/>
    <n v="98"/>
    <b v="1"/>
    <s v="theater/plays"/>
    <n v="843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1200"/>
    <n v="3273"/>
    <x v="0"/>
    <s v="GB"/>
    <s v="GBP"/>
    <n v="1450051200"/>
    <x v="3422"/>
    <b v="0"/>
    <n v="46"/>
    <b v="1"/>
    <s v="theater/plays"/>
    <n v="273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1200"/>
    <n v="350"/>
    <x v="0"/>
    <s v="US"/>
    <s v="USD"/>
    <n v="1429912341"/>
    <x v="3423"/>
    <b v="0"/>
    <n v="10"/>
    <b v="1"/>
    <s v="theater/plays"/>
    <n v="29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1200"/>
    <n v="6215"/>
    <x v="0"/>
    <s v="US"/>
    <s v="USD"/>
    <n v="1423119540"/>
    <x v="3424"/>
    <b v="0"/>
    <n v="76"/>
    <b v="1"/>
    <s v="theater/plays"/>
    <n v="518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1200"/>
    <n v="30891.1"/>
    <x v="0"/>
    <s v="US"/>
    <s v="USD"/>
    <n v="1412434136"/>
    <x v="3425"/>
    <b v="0"/>
    <n v="104"/>
    <b v="1"/>
    <s v="theater/plays"/>
    <n v="2574"/>
    <n v="297.02999999999997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1200"/>
    <n v="4055"/>
    <x v="0"/>
    <s v="US"/>
    <s v="USD"/>
    <n v="1411264800"/>
    <x v="3426"/>
    <b v="0"/>
    <n v="87"/>
    <b v="1"/>
    <s v="theater/plays"/>
    <n v="338"/>
    <n v="46.61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200"/>
    <n v="1500"/>
    <x v="0"/>
    <s v="GB"/>
    <s v="GBP"/>
    <n v="1404314952"/>
    <x v="3427"/>
    <b v="0"/>
    <n v="29"/>
    <b v="1"/>
    <s v="theater/plays"/>
    <n v="125"/>
    <n v="51.72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1200"/>
    <n v="2055"/>
    <x v="0"/>
    <s v="GB"/>
    <s v="GBP"/>
    <n v="1425142800"/>
    <x v="3428"/>
    <b v="0"/>
    <n v="51"/>
    <b v="1"/>
    <s v="theater/plays"/>
    <n v="171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200"/>
    <n v="195"/>
    <x v="0"/>
    <s v="GB"/>
    <s v="GBP"/>
    <n v="1478046661"/>
    <x v="3429"/>
    <b v="0"/>
    <n v="12"/>
    <b v="1"/>
    <s v="theater/plays"/>
    <n v="16"/>
    <n v="16.25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1200"/>
    <n v="2170.9899999999998"/>
    <x v="0"/>
    <s v="GB"/>
    <s v="GBP"/>
    <n v="1406760101"/>
    <x v="3430"/>
    <b v="0"/>
    <n v="72"/>
    <b v="1"/>
    <s v="theater/plays"/>
    <n v="181"/>
    <n v="30.15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1200"/>
    <n v="2000"/>
    <x v="0"/>
    <s v="US"/>
    <s v="USD"/>
    <n v="1408383153"/>
    <x v="3431"/>
    <b v="0"/>
    <n v="21"/>
    <b v="1"/>
    <s v="theater/plays"/>
    <n v="167"/>
    <n v="95.24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1200"/>
    <n v="2193"/>
    <x v="0"/>
    <s v="US"/>
    <s v="USD"/>
    <n v="1454709600"/>
    <x v="3432"/>
    <b v="0"/>
    <n v="42"/>
    <b v="1"/>
    <s v="theater/plays"/>
    <n v="183"/>
    <n v="52.21"/>
    <x v="1"/>
    <s v="plays"/>
    <x v="3432"/>
    <x v="3420"/>
    <x v="2"/>
  </r>
  <r>
    <n v="3433"/>
    <s v="The Dybbuk"/>
    <s v="death&amp;pretzels presents their first Chicago based project:_x000a_The Dybbuk by S. Ansky"/>
    <n v="1200"/>
    <n v="9525"/>
    <x v="0"/>
    <s v="US"/>
    <s v="USD"/>
    <n v="1402974000"/>
    <x v="3433"/>
    <b v="0"/>
    <n v="71"/>
    <b v="1"/>
    <s v="theater/plays"/>
    <n v="794"/>
    <n v="134.15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200"/>
    <n v="10555"/>
    <x v="0"/>
    <s v="US"/>
    <s v="USD"/>
    <n v="1404983269"/>
    <x v="3434"/>
    <b v="0"/>
    <n v="168"/>
    <b v="1"/>
    <s v="theater/plays"/>
    <n v="880"/>
    <n v="62.83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200"/>
    <n v="1120"/>
    <x v="0"/>
    <s v="US"/>
    <s v="USD"/>
    <n v="1470538800"/>
    <x v="3435"/>
    <b v="0"/>
    <n v="19"/>
    <b v="1"/>
    <s v="theater/plays"/>
    <n v="93"/>
    <n v="58.95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1200"/>
    <n v="5295"/>
    <x v="0"/>
    <s v="US"/>
    <s v="USD"/>
    <n v="1408638480"/>
    <x v="3436"/>
    <b v="0"/>
    <n v="37"/>
    <b v="1"/>
    <s v="theater/plays"/>
    <n v="441"/>
    <n v="143.11000000000001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1200"/>
    <n v="3030"/>
    <x v="0"/>
    <s v="US"/>
    <s v="USD"/>
    <n v="1440003820"/>
    <x v="3437"/>
    <b v="0"/>
    <n v="36"/>
    <b v="1"/>
    <s v="theater/plays"/>
    <n v="253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1200"/>
    <n v="2605"/>
    <x v="0"/>
    <s v="GB"/>
    <s v="GBP"/>
    <n v="1430600400"/>
    <x v="3438"/>
    <b v="0"/>
    <n v="14"/>
    <b v="1"/>
    <s v="theater/plays"/>
    <n v="217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1200"/>
    <n v="5260.92"/>
    <x v="0"/>
    <s v="US"/>
    <s v="USD"/>
    <n v="1405095300"/>
    <x v="3440"/>
    <b v="0"/>
    <n v="82"/>
    <b v="1"/>
    <s v="theater/plays"/>
    <n v="438"/>
    <n v="64.16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1200"/>
    <n v="2565"/>
    <x v="0"/>
    <s v="US"/>
    <s v="USD"/>
    <n v="1447445820"/>
    <x v="3441"/>
    <b v="0"/>
    <n v="43"/>
    <b v="1"/>
    <s v="theater/plays"/>
    <n v="214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1200"/>
    <n v="250"/>
    <x v="0"/>
    <s v="US"/>
    <s v="USD"/>
    <n v="1433016672"/>
    <x v="3442"/>
    <b v="0"/>
    <n v="8"/>
    <b v="1"/>
    <s v="theater/plays"/>
    <n v="21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200"/>
    <n v="1855"/>
    <x v="0"/>
    <s v="US"/>
    <s v="USD"/>
    <n v="1410266146"/>
    <x v="3443"/>
    <b v="0"/>
    <n v="45"/>
    <b v="1"/>
    <s v="theater/plays"/>
    <n v="155"/>
    <n v="41.22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1200"/>
    <n v="867"/>
    <x v="0"/>
    <s v="AU"/>
    <s v="AUD"/>
    <n v="1465394340"/>
    <x v="3444"/>
    <b v="0"/>
    <n v="20"/>
    <b v="1"/>
    <s v="theater/plays"/>
    <n v="72"/>
    <n v="43.3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1200"/>
    <n v="2000"/>
    <x v="0"/>
    <s v="GB"/>
    <s v="GBP"/>
    <n v="1445604236"/>
    <x v="3445"/>
    <b v="0"/>
    <n v="31"/>
    <b v="1"/>
    <s v="theater/plays"/>
    <n v="167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150"/>
    <n v="1082"/>
    <x v="0"/>
    <s v="GB"/>
    <s v="GBP"/>
    <n v="1423138800"/>
    <x v="3446"/>
    <b v="0"/>
    <n v="25"/>
    <b v="1"/>
    <s v="theater/plays"/>
    <n v="94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150"/>
    <n v="1078"/>
    <x v="0"/>
    <s v="US"/>
    <s v="USD"/>
    <n v="1458332412"/>
    <x v="3447"/>
    <b v="0"/>
    <n v="14"/>
    <b v="1"/>
    <s v="theater/plays"/>
    <n v="94"/>
    <n v="77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1110"/>
    <n v="2305"/>
    <x v="0"/>
    <s v="US"/>
    <s v="USD"/>
    <n v="1418784689"/>
    <x v="3448"/>
    <b v="0"/>
    <n v="45"/>
    <b v="1"/>
    <s v="theater/plays"/>
    <n v="208"/>
    <n v="51.22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1100"/>
    <n v="1365"/>
    <x v="0"/>
    <s v="US"/>
    <s v="USD"/>
    <n v="1468036800"/>
    <x v="3449"/>
    <b v="0"/>
    <n v="20"/>
    <b v="1"/>
    <s v="theater/plays"/>
    <n v="124"/>
    <n v="68.2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1100"/>
    <n v="760"/>
    <x v="0"/>
    <s v="GB"/>
    <s v="GBP"/>
    <n v="1427990071"/>
    <x v="3450"/>
    <b v="0"/>
    <n v="39"/>
    <b v="1"/>
    <s v="theater/plays"/>
    <n v="69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1100"/>
    <n v="658"/>
    <x v="0"/>
    <s v="US"/>
    <s v="USD"/>
    <n v="1429636927"/>
    <x v="3451"/>
    <b v="0"/>
    <n v="16"/>
    <b v="1"/>
    <s v="theater/plays"/>
    <n v="60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100"/>
    <n v="1532"/>
    <x v="0"/>
    <s v="US"/>
    <s v="USD"/>
    <n v="1406087940"/>
    <x v="3452"/>
    <b v="0"/>
    <n v="37"/>
    <b v="1"/>
    <s v="theater/plays"/>
    <n v="139"/>
    <n v="41.41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1100"/>
    <n v="385"/>
    <x v="0"/>
    <s v="GB"/>
    <s v="GBP"/>
    <n v="1471130956"/>
    <x v="3453"/>
    <b v="0"/>
    <n v="14"/>
    <b v="1"/>
    <s v="theater/plays"/>
    <n v="35"/>
    <n v="27.5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1100"/>
    <n v="705"/>
    <x v="0"/>
    <s v="GB"/>
    <s v="GBP"/>
    <n v="1406825159"/>
    <x v="3454"/>
    <b v="0"/>
    <n v="21"/>
    <b v="1"/>
    <s v="theater/plays"/>
    <n v="64"/>
    <n v="33.57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100"/>
    <n v="10065"/>
    <x v="0"/>
    <s v="US"/>
    <s v="USD"/>
    <n v="1476381627"/>
    <x v="3455"/>
    <b v="0"/>
    <n v="69"/>
    <b v="1"/>
    <s v="theater/plays"/>
    <n v="915"/>
    <n v="145.87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1100"/>
    <n v="5739"/>
    <x v="0"/>
    <s v="US"/>
    <s v="USD"/>
    <n v="1406876340"/>
    <x v="3456"/>
    <b v="0"/>
    <n v="16"/>
    <b v="1"/>
    <s v="theater/plays"/>
    <n v="522"/>
    <n v="358.69"/>
    <x v="1"/>
    <s v="plays"/>
    <x v="3456"/>
    <x v="3444"/>
    <x v="3"/>
  </r>
  <r>
    <n v="3457"/>
    <s v="The Impossible Adventures Of Supernova Jones"/>
    <s v="Robots, Space Battles, Mystery, and Intrigue. Nothing is Impossible..."/>
    <n v="1100"/>
    <n v="2804"/>
    <x v="0"/>
    <s v="US"/>
    <s v="USD"/>
    <n v="1423720740"/>
    <x v="3457"/>
    <b v="0"/>
    <n v="55"/>
    <b v="1"/>
    <s v="theater/plays"/>
    <n v="255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1100"/>
    <n v="1216"/>
    <x v="0"/>
    <s v="US"/>
    <s v="USD"/>
    <n v="1422937620"/>
    <x v="3458"/>
    <b v="0"/>
    <n v="27"/>
    <b v="1"/>
    <s v="theater/plays"/>
    <n v="111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1100"/>
    <n v="631"/>
    <x v="0"/>
    <s v="GB"/>
    <s v="GBP"/>
    <n v="1463743860"/>
    <x v="3459"/>
    <b v="0"/>
    <n v="36"/>
    <b v="1"/>
    <s v="theater/plays"/>
    <n v="57"/>
    <n v="17.53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1070"/>
    <n v="950"/>
    <x v="0"/>
    <s v="GB"/>
    <s v="GBP"/>
    <n v="1408106352"/>
    <x v="3460"/>
    <b v="0"/>
    <n v="19"/>
    <b v="1"/>
    <s v="theater/plays"/>
    <n v="89"/>
    <n v="50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1050"/>
    <n v="695"/>
    <x v="0"/>
    <s v="US"/>
    <s v="USD"/>
    <n v="1477710000"/>
    <x v="3461"/>
    <b v="0"/>
    <n v="12"/>
    <b v="1"/>
    <s v="theater/plays"/>
    <n v="66"/>
    <n v="57.92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1050"/>
    <n v="505"/>
    <x v="0"/>
    <s v="US"/>
    <s v="USD"/>
    <n v="1436551200"/>
    <x v="3462"/>
    <b v="0"/>
    <n v="17"/>
    <b v="1"/>
    <s v="theater/plays"/>
    <n v="48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10"/>
    <n v="10338"/>
    <x v="0"/>
    <s v="CA"/>
    <s v="CAD"/>
    <n v="1476158340"/>
    <x v="3463"/>
    <b v="0"/>
    <n v="114"/>
    <b v="1"/>
    <s v="theater/plays"/>
    <n v="1024"/>
    <n v="90.68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1000"/>
    <n v="5116.18"/>
    <x v="0"/>
    <s v="US"/>
    <s v="USD"/>
    <n v="1471921637"/>
    <x v="3464"/>
    <b v="0"/>
    <n v="93"/>
    <b v="1"/>
    <s v="theater/plays"/>
    <n v="512"/>
    <n v="55.01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1000"/>
    <n v="2060"/>
    <x v="0"/>
    <s v="GB"/>
    <s v="GBP"/>
    <n v="1439136000"/>
    <x v="3465"/>
    <b v="0"/>
    <n v="36"/>
    <b v="1"/>
    <s v="theater/plays"/>
    <n v="206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1000"/>
    <n v="4450"/>
    <x v="0"/>
    <s v="US"/>
    <s v="USD"/>
    <n v="1461108450"/>
    <x v="3466"/>
    <b v="0"/>
    <n v="61"/>
    <b v="1"/>
    <s v="theater/plays"/>
    <n v="445"/>
    <n v="72.95"/>
    <x v="1"/>
    <s v="plays"/>
    <x v="3466"/>
    <x v="3454"/>
    <x v="2"/>
  </r>
  <r>
    <n v="3467"/>
    <s v="Venus in Fur, Los Angeles."/>
    <s v="Venus in Fur, By David Ives."/>
    <n v="1000"/>
    <n v="3030"/>
    <x v="0"/>
    <s v="US"/>
    <s v="USD"/>
    <n v="1426864032"/>
    <x v="3467"/>
    <b v="0"/>
    <n v="47"/>
    <b v="1"/>
    <s v="theater/plays"/>
    <n v="303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"/>
    <n v="12178"/>
    <x v="0"/>
    <s v="US"/>
    <s v="USD"/>
    <n v="1474426800"/>
    <x v="3468"/>
    <b v="0"/>
    <n v="17"/>
    <b v="1"/>
    <s v="theater/plays"/>
    <n v="1218"/>
    <n v="716.35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1000"/>
    <n v="3175"/>
    <x v="0"/>
    <s v="US"/>
    <s v="USD"/>
    <n v="1461857045"/>
    <x v="3469"/>
    <b v="0"/>
    <n v="63"/>
    <b v="1"/>
    <s v="theater/plays"/>
    <n v="318"/>
    <n v="50.4"/>
    <x v="1"/>
    <s v="plays"/>
    <x v="3469"/>
    <x v="3457"/>
    <x v="2"/>
  </r>
  <r>
    <n v="3470"/>
    <s v="She Kills Monsters"/>
    <s v="The New Artist's Circle is a theatre company dedicated to bringing the arts to young people."/>
    <n v="1000"/>
    <n v="375"/>
    <x v="0"/>
    <s v="US"/>
    <s v="USD"/>
    <n v="1468618680"/>
    <x v="3470"/>
    <b v="0"/>
    <n v="9"/>
    <b v="1"/>
    <s v="theater/plays"/>
    <n v="38"/>
    <n v="41.67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1000"/>
    <n v="1073"/>
    <x v="0"/>
    <s v="GB"/>
    <s v="GBP"/>
    <n v="1409515200"/>
    <x v="3471"/>
    <b v="0"/>
    <n v="30"/>
    <b v="1"/>
    <s v="theater/plays"/>
    <n v="107"/>
    <n v="35.770000000000003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1000"/>
    <n v="2041"/>
    <x v="0"/>
    <s v="US"/>
    <s v="USD"/>
    <n v="1415253540"/>
    <x v="3472"/>
    <b v="0"/>
    <n v="23"/>
    <b v="1"/>
    <s v="theater/plays"/>
    <n v="204"/>
    <n v="88.74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1000"/>
    <n v="4900"/>
    <x v="0"/>
    <s v="US"/>
    <s v="USD"/>
    <n v="1426883220"/>
    <x v="3473"/>
    <b v="0"/>
    <n v="33"/>
    <b v="1"/>
    <s v="theater/plays"/>
    <n v="49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1000"/>
    <n v="2020"/>
    <x v="0"/>
    <s v="GB"/>
    <s v="GBP"/>
    <n v="1469016131"/>
    <x v="3474"/>
    <b v="0"/>
    <n v="39"/>
    <b v="1"/>
    <s v="theater/plays"/>
    <n v="202"/>
    <n v="51.79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1000"/>
    <n v="340"/>
    <x v="0"/>
    <s v="GB"/>
    <s v="GBP"/>
    <n v="1414972800"/>
    <x v="3475"/>
    <b v="0"/>
    <n v="17"/>
    <b v="1"/>
    <s v="theater/plays"/>
    <n v="34"/>
    <n v="20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1000"/>
    <n v="312"/>
    <x v="0"/>
    <s v="US"/>
    <s v="USD"/>
    <n v="1414378800"/>
    <x v="3476"/>
    <b v="0"/>
    <n v="6"/>
    <b v="1"/>
    <s v="theater/plays"/>
    <n v="31"/>
    <n v="52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000"/>
    <n v="2076"/>
    <x v="0"/>
    <s v="US"/>
    <s v="USD"/>
    <n v="1431831600"/>
    <x v="3477"/>
    <b v="0"/>
    <n v="39"/>
    <b v="1"/>
    <s v="theater/plays"/>
    <n v="208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1000"/>
    <n v="2257"/>
    <x v="0"/>
    <s v="US"/>
    <s v="USD"/>
    <n v="1426539600"/>
    <x v="3478"/>
    <b v="0"/>
    <n v="57"/>
    <b v="1"/>
    <s v="theater/plays"/>
    <n v="226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000"/>
    <n v="1918"/>
    <x v="0"/>
    <s v="GB"/>
    <s v="GBP"/>
    <n v="1403382680"/>
    <x v="3479"/>
    <b v="0"/>
    <n v="56"/>
    <b v="1"/>
    <s v="theater/plays"/>
    <n v="192"/>
    <n v="34.25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000"/>
    <n v="2140"/>
    <x v="0"/>
    <s v="US"/>
    <s v="USD"/>
    <n v="1436562000"/>
    <x v="3480"/>
    <b v="0"/>
    <n v="13"/>
    <b v="1"/>
    <s v="theater/plays"/>
    <n v="214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"/>
    <n v="11880"/>
    <x v="0"/>
    <s v="AU"/>
    <s v="AUD"/>
    <n v="1420178188"/>
    <x v="3481"/>
    <b v="0"/>
    <n v="95"/>
    <b v="1"/>
    <s v="theater/plays"/>
    <n v="1188"/>
    <n v="125.05"/>
    <x v="1"/>
    <s v="plays"/>
    <x v="3481"/>
    <x v="3469"/>
    <x v="3"/>
  </r>
  <r>
    <n v="3482"/>
    <s v="Old Trunk - Edinburgh 2014"/>
    <s v="Critically-acclaimed new-writing company Old Trunk make their Edinburgh debut alternating their two darkly comic plays."/>
    <n v="1000"/>
    <n v="4150"/>
    <x v="0"/>
    <s v="GB"/>
    <s v="GBP"/>
    <n v="1404671466"/>
    <x v="3482"/>
    <b v="0"/>
    <n v="80"/>
    <b v="1"/>
    <s v="theater/plays"/>
    <n v="415"/>
    <n v="51.88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1000"/>
    <n v="5358"/>
    <x v="0"/>
    <s v="US"/>
    <s v="USD"/>
    <n v="1404403381"/>
    <x v="3483"/>
    <b v="0"/>
    <n v="133"/>
    <b v="1"/>
    <s v="theater/plays"/>
    <n v="536"/>
    <n v="40.29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1000"/>
    <n v="2856"/>
    <x v="0"/>
    <s v="US"/>
    <s v="USD"/>
    <n v="1466014499"/>
    <x v="3484"/>
    <b v="0"/>
    <n v="44"/>
    <b v="1"/>
    <s v="theater/plays"/>
    <n v="286"/>
    <n v="64.91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000"/>
    <n v="1660"/>
    <x v="0"/>
    <s v="US"/>
    <s v="USD"/>
    <n v="1454431080"/>
    <x v="3485"/>
    <b v="0"/>
    <n v="30"/>
    <b v="1"/>
    <s v="theater/plays"/>
    <n v="166"/>
    <n v="55.33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1000"/>
    <n v="4656"/>
    <x v="0"/>
    <s v="US"/>
    <s v="USD"/>
    <n v="1433314740"/>
    <x v="3486"/>
    <b v="0"/>
    <n v="56"/>
    <b v="1"/>
    <s v="theater/plays"/>
    <n v="466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1000"/>
    <n v="2555"/>
    <x v="0"/>
    <s v="GB"/>
    <s v="GBP"/>
    <n v="1435185252"/>
    <x v="3487"/>
    <b v="0"/>
    <n v="66"/>
    <b v="1"/>
    <s v="theater/plays"/>
    <n v="256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1000"/>
    <n v="3636"/>
    <x v="0"/>
    <s v="US"/>
    <s v="USD"/>
    <n v="1429286400"/>
    <x v="3488"/>
    <b v="0"/>
    <n v="29"/>
    <b v="1"/>
    <s v="theater/plays"/>
    <n v="364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1000"/>
    <n v="5635"/>
    <x v="0"/>
    <s v="GB"/>
    <s v="GBP"/>
    <n v="1400965200"/>
    <x v="3489"/>
    <b v="0"/>
    <n v="72"/>
    <b v="1"/>
    <s v="theater/plays"/>
    <n v="564"/>
    <n v="78.260000000000005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1000"/>
    <n v="791"/>
    <x v="0"/>
    <s v="US"/>
    <s v="USD"/>
    <n v="1431928784"/>
    <x v="3491"/>
    <b v="0"/>
    <n v="10"/>
    <b v="1"/>
    <s v="theater/plays"/>
    <n v="79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1000"/>
    <n v="4000.22"/>
    <x v="0"/>
    <s v="US"/>
    <s v="USD"/>
    <n v="1445818397"/>
    <x v="3492"/>
    <b v="0"/>
    <n v="35"/>
    <b v="1"/>
    <s v="theater/plays"/>
    <n v="400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000"/>
    <n v="1500"/>
    <x v="0"/>
    <s v="US"/>
    <s v="USD"/>
    <n v="1408252260"/>
    <x v="3493"/>
    <b v="0"/>
    <n v="29"/>
    <b v="1"/>
    <s v="theater/plays"/>
    <n v="150"/>
    <n v="51.72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1000"/>
    <n v="400"/>
    <x v="0"/>
    <s v="US"/>
    <s v="USD"/>
    <n v="1480140000"/>
    <x v="3494"/>
    <b v="0"/>
    <n v="13"/>
    <b v="1"/>
    <s v="theater/plays"/>
    <n v="40"/>
    <n v="30.77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1000"/>
    <n v="5343"/>
    <x v="0"/>
    <s v="CA"/>
    <s v="CAD"/>
    <n v="1414862280"/>
    <x v="3495"/>
    <b v="0"/>
    <n v="72"/>
    <b v="1"/>
    <s v="theater/plays"/>
    <n v="534"/>
    <n v="74.209999999999994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1000"/>
    <n v="3732"/>
    <x v="0"/>
    <s v="US"/>
    <s v="USD"/>
    <n v="1473625166"/>
    <x v="3496"/>
    <b v="0"/>
    <n v="78"/>
    <b v="1"/>
    <s v="theater/plays"/>
    <n v="373"/>
    <n v="47.85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000"/>
    <n v="1686"/>
    <x v="0"/>
    <s v="US"/>
    <s v="USD"/>
    <n v="1464904800"/>
    <x v="3497"/>
    <b v="0"/>
    <n v="49"/>
    <b v="1"/>
    <s v="theater/plays"/>
    <n v="169"/>
    <n v="34.409999999999997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000"/>
    <n v="1690"/>
    <x v="0"/>
    <s v="CA"/>
    <s v="CAD"/>
    <n v="1464471840"/>
    <x v="3498"/>
    <b v="0"/>
    <n v="42"/>
    <b v="1"/>
    <s v="theater/plays"/>
    <n v="169"/>
    <n v="40.24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1000"/>
    <n v="2110"/>
    <x v="0"/>
    <s v="US"/>
    <s v="USD"/>
    <n v="1435733940"/>
    <x v="3499"/>
    <b v="0"/>
    <n v="35"/>
    <b v="1"/>
    <s v="theater/plays"/>
    <n v="211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000"/>
    <n v="1510"/>
    <x v="0"/>
    <s v="GB"/>
    <s v="GBP"/>
    <n v="1441995595"/>
    <x v="3501"/>
    <b v="0"/>
    <n v="42"/>
    <b v="1"/>
    <s v="theater/plays"/>
    <n v="15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1000"/>
    <n v="4216"/>
    <x v="0"/>
    <s v="US"/>
    <s v="USD"/>
    <n v="1458100740"/>
    <x v="3502"/>
    <b v="0"/>
    <n v="31"/>
    <b v="1"/>
    <s v="theater/plays"/>
    <n v="422"/>
    <n v="136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1000"/>
    <n v="2689"/>
    <x v="0"/>
    <s v="GB"/>
    <s v="GBP"/>
    <n v="1469359728"/>
    <x v="3503"/>
    <b v="0"/>
    <n v="38"/>
    <b v="1"/>
    <s v="theater/plays"/>
    <n v="269"/>
    <n v="70.760000000000005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1000"/>
    <n v="2594"/>
    <x v="0"/>
    <s v="US"/>
    <s v="USD"/>
    <n v="1399953600"/>
    <x v="3505"/>
    <b v="0"/>
    <n v="39"/>
    <b v="1"/>
    <s v="theater/plays"/>
    <n v="259"/>
    <n v="66.510000000000005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1000"/>
    <n v="3045"/>
    <x v="0"/>
    <s v="US"/>
    <s v="USD"/>
    <n v="1408815440"/>
    <x v="3506"/>
    <b v="0"/>
    <n v="29"/>
    <b v="1"/>
    <s v="theater/plays"/>
    <n v="305"/>
    <n v="105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"/>
    <n v="10440"/>
    <x v="0"/>
    <s v="US"/>
    <s v="USD"/>
    <n v="1464732537"/>
    <x v="3507"/>
    <b v="0"/>
    <n v="72"/>
    <b v="1"/>
    <s v="theater/plays"/>
    <n v="1044"/>
    <n v="145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0"/>
    <n v="180"/>
    <x v="0"/>
    <s v="GB"/>
    <s v="GBP"/>
    <n v="1462914000"/>
    <x v="3508"/>
    <b v="0"/>
    <n v="15"/>
    <b v="1"/>
    <s v="theater/plays"/>
    <n v="18"/>
    <n v="12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1000"/>
    <n v="3190"/>
    <x v="0"/>
    <s v="US"/>
    <s v="USD"/>
    <n v="1416545700"/>
    <x v="3509"/>
    <b v="0"/>
    <n v="33"/>
    <b v="1"/>
    <s v="theater/plays"/>
    <n v="319"/>
    <n v="96.67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1000"/>
    <n v="905"/>
    <x v="0"/>
    <s v="US"/>
    <s v="USD"/>
    <n v="1404312846"/>
    <x v="3510"/>
    <b v="0"/>
    <n v="15"/>
    <b v="1"/>
    <s v="theater/plays"/>
    <n v="91"/>
    <n v="60.33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000"/>
    <n v="1518"/>
    <x v="0"/>
    <s v="GB"/>
    <s v="GBP"/>
    <n v="1415385000"/>
    <x v="3511"/>
    <b v="0"/>
    <n v="19"/>
    <b v="1"/>
    <s v="theater/plays"/>
    <n v="152"/>
    <n v="79.89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1000"/>
    <n v="3315"/>
    <x v="0"/>
    <s v="US"/>
    <s v="USD"/>
    <n v="1401857940"/>
    <x v="3513"/>
    <b v="0"/>
    <n v="44"/>
    <b v="1"/>
    <s v="theater/plays"/>
    <n v="332"/>
    <n v="75.34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1000"/>
    <n v="550"/>
    <x v="0"/>
    <s v="US"/>
    <s v="USD"/>
    <n v="1422853140"/>
    <x v="3514"/>
    <b v="0"/>
    <n v="10"/>
    <b v="1"/>
    <s v="theater/plays"/>
    <n v="55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1000"/>
    <n v="3080"/>
    <x v="0"/>
    <s v="US"/>
    <s v="USD"/>
    <n v="1433097171"/>
    <x v="3515"/>
    <b v="0"/>
    <n v="46"/>
    <b v="1"/>
    <s v="theater/plays"/>
    <n v="308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1000"/>
    <n v="2500"/>
    <x v="0"/>
    <s v="US"/>
    <s v="USD"/>
    <n v="1410145200"/>
    <x v="3516"/>
    <b v="0"/>
    <n v="11"/>
    <b v="1"/>
    <s v="theater/plays"/>
    <n v="250"/>
    <n v="227.27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1000"/>
    <n v="4000"/>
    <x v="0"/>
    <s v="GB"/>
    <s v="GBP"/>
    <n v="1404471600"/>
    <x v="3517"/>
    <b v="0"/>
    <n v="13"/>
    <b v="1"/>
    <s v="theater/plays"/>
    <n v="400"/>
    <n v="307.69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000"/>
    <n v="1650.69"/>
    <x v="0"/>
    <s v="US"/>
    <s v="USD"/>
    <n v="1412259660"/>
    <x v="3518"/>
    <b v="0"/>
    <n v="33"/>
    <b v="1"/>
    <s v="theater/plays"/>
    <n v="165"/>
    <n v="50.02"/>
    <x v="1"/>
    <s v="plays"/>
    <x v="3518"/>
    <x v="3506"/>
    <x v="3"/>
  </r>
  <r>
    <n v="3519"/>
    <s v="Bookstory"/>
    <s v="Bookstory is a tiny puppet musical with some very big ideas that tells the story of the story in the digital age"/>
    <n v="1000"/>
    <n v="2027"/>
    <x v="0"/>
    <s v="GB"/>
    <s v="GBP"/>
    <n v="1425478950"/>
    <x v="3519"/>
    <b v="0"/>
    <n v="28"/>
    <b v="1"/>
    <s v="theater/plays"/>
    <n v="203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1000"/>
    <n v="2015"/>
    <x v="0"/>
    <s v="GB"/>
    <s v="GBP"/>
    <n v="1441547220"/>
    <x v="3520"/>
    <b v="0"/>
    <n v="21"/>
    <b v="1"/>
    <s v="theater/plays"/>
    <n v="202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1000"/>
    <n v="593"/>
    <x v="0"/>
    <s v="US"/>
    <s v="USD"/>
    <n v="1411980020"/>
    <x v="3521"/>
    <b v="0"/>
    <n v="13"/>
    <b v="1"/>
    <s v="theater/plays"/>
    <n v="59"/>
    <n v="45.62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000"/>
    <n v="1395"/>
    <x v="0"/>
    <s v="GB"/>
    <s v="GBP"/>
    <n v="1442311560"/>
    <x v="3522"/>
    <b v="0"/>
    <n v="34"/>
    <b v="1"/>
    <s v="theater/plays"/>
    <n v="14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1000"/>
    <n v="4546"/>
    <x v="0"/>
    <s v="GB"/>
    <s v="GBP"/>
    <n v="1474844400"/>
    <x v="3523"/>
    <b v="0"/>
    <n v="80"/>
    <b v="1"/>
    <s v="theater/plays"/>
    <n v="455"/>
    <n v="56.8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"/>
    <n v="10156"/>
    <x v="0"/>
    <s v="US"/>
    <s v="USD"/>
    <n v="1410580800"/>
    <x v="3524"/>
    <b v="0"/>
    <n v="74"/>
    <b v="1"/>
    <s v="theater/plays"/>
    <n v="1016"/>
    <n v="137.24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1000"/>
    <n v="530"/>
    <x v="0"/>
    <s v="US"/>
    <s v="USD"/>
    <n v="1439136000"/>
    <x v="3525"/>
    <b v="0"/>
    <n v="7"/>
    <b v="1"/>
    <s v="theater/plays"/>
    <n v="53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1000"/>
    <n v="3366"/>
    <x v="0"/>
    <s v="US"/>
    <s v="USD"/>
    <n v="1461823140"/>
    <x v="3526"/>
    <b v="0"/>
    <n v="34"/>
    <b v="1"/>
    <s v="theater/plays"/>
    <n v="337"/>
    <n v="99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1000"/>
    <n v="7015"/>
    <x v="0"/>
    <s v="US"/>
    <s v="USD"/>
    <n v="1436587140"/>
    <x v="3527"/>
    <b v="0"/>
    <n v="86"/>
    <b v="1"/>
    <s v="theater/plays"/>
    <n v="702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000"/>
    <n v="1669"/>
    <x v="0"/>
    <s v="GB"/>
    <s v="GBP"/>
    <n v="1484740918"/>
    <x v="3528"/>
    <b v="0"/>
    <n v="37"/>
    <b v="1"/>
    <s v="theater/plays"/>
    <n v="167"/>
    <n v="45.11"/>
    <x v="1"/>
    <s v="plays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1000"/>
    <n v="660"/>
    <x v="0"/>
    <s v="US"/>
    <s v="USD"/>
    <n v="1436749200"/>
    <x v="3529"/>
    <b v="0"/>
    <n v="18"/>
    <b v="1"/>
    <s v="theater/plays"/>
    <n v="66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1000"/>
    <n v="2750"/>
    <x v="0"/>
    <s v="GB"/>
    <s v="GBP"/>
    <n v="1460318400"/>
    <x v="3530"/>
    <b v="0"/>
    <n v="22"/>
    <b v="1"/>
    <s v="theater/plays"/>
    <n v="275"/>
    <n v="125"/>
    <x v="1"/>
    <s v="plays"/>
    <x v="3530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1000"/>
    <n v="1142"/>
    <x v="0"/>
    <s v="US"/>
    <s v="USD"/>
    <n v="1411012740"/>
    <x v="3532"/>
    <b v="0"/>
    <n v="27"/>
    <b v="1"/>
    <s v="theater/plays"/>
    <n v="114"/>
    <n v="42.3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1000"/>
    <n v="631"/>
    <x v="0"/>
    <s v="US"/>
    <s v="USD"/>
    <n v="1447269367"/>
    <x v="3533"/>
    <b v="0"/>
    <n v="8"/>
    <b v="1"/>
    <s v="theater/plays"/>
    <n v="63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1000"/>
    <n v="7810"/>
    <x v="0"/>
    <s v="US"/>
    <s v="USD"/>
    <n v="1443711623"/>
    <x v="3534"/>
    <b v="0"/>
    <n v="204"/>
    <b v="1"/>
    <s v="theater/plays"/>
    <n v="781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1000"/>
    <n v="2063"/>
    <x v="0"/>
    <s v="GB"/>
    <s v="GBP"/>
    <n v="1443808800"/>
    <x v="3535"/>
    <b v="0"/>
    <n v="46"/>
    <b v="1"/>
    <s v="theater/plays"/>
    <n v="206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000"/>
    <n v="230"/>
    <x v="0"/>
    <s v="GB"/>
    <s v="GBP"/>
    <n v="1450612740"/>
    <x v="3536"/>
    <b v="0"/>
    <n v="17"/>
    <b v="1"/>
    <s v="theater/plays"/>
    <n v="2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1000"/>
    <n v="1218"/>
    <x v="0"/>
    <s v="CA"/>
    <s v="CAD"/>
    <n v="1416211140"/>
    <x v="3537"/>
    <b v="0"/>
    <n v="28"/>
    <b v="1"/>
    <s v="theater/plays"/>
    <n v="122"/>
    <n v="43.5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1000"/>
    <n v="2569"/>
    <x v="0"/>
    <s v="GB"/>
    <s v="GBP"/>
    <n v="1471428340"/>
    <x v="3538"/>
    <b v="0"/>
    <n v="83"/>
    <b v="1"/>
    <s v="theater/plays"/>
    <n v="257"/>
    <n v="30.95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1000"/>
    <n v="718"/>
    <x v="0"/>
    <s v="US"/>
    <s v="USD"/>
    <n v="1473358122"/>
    <x v="3539"/>
    <b v="0"/>
    <n v="13"/>
    <b v="1"/>
    <s v="theater/plays"/>
    <n v="72"/>
    <n v="55.23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1000"/>
    <n v="369"/>
    <x v="0"/>
    <s v="GB"/>
    <s v="GBP"/>
    <n v="1466899491"/>
    <x v="3540"/>
    <b v="0"/>
    <n v="8"/>
    <b v="1"/>
    <s v="theater/plays"/>
    <n v="37"/>
    <n v="46.13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000"/>
    <n v="1260"/>
    <x v="0"/>
    <s v="GB"/>
    <s v="GBP"/>
    <n v="1441042275"/>
    <x v="3541"/>
    <b v="0"/>
    <n v="32"/>
    <b v="1"/>
    <s v="theater/plays"/>
    <n v="126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1000"/>
    <n v="5623"/>
    <x v="0"/>
    <s v="US"/>
    <s v="USD"/>
    <n v="1410099822"/>
    <x v="3542"/>
    <b v="0"/>
    <n v="85"/>
    <b v="1"/>
    <s v="theater/plays"/>
    <n v="562"/>
    <n v="66.150000000000006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000"/>
    <n v="1570"/>
    <x v="0"/>
    <s v="DE"/>
    <s v="EUR"/>
    <n v="1435255659"/>
    <x v="3543"/>
    <b v="0"/>
    <n v="29"/>
    <b v="1"/>
    <s v="theater/plays"/>
    <n v="157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1000"/>
    <n v="2500"/>
    <x v="0"/>
    <s v="US"/>
    <s v="USD"/>
    <n v="1425758257"/>
    <x v="3544"/>
    <b v="0"/>
    <n v="24"/>
    <b v="1"/>
    <s v="theater/plays"/>
    <n v="25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1000"/>
    <n v="251"/>
    <x v="0"/>
    <s v="US"/>
    <s v="USD"/>
    <n v="1428780159"/>
    <x v="3545"/>
    <b v="0"/>
    <n v="8"/>
    <b v="1"/>
    <s v="theater/plays"/>
    <n v="25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000"/>
    <n v="1125"/>
    <x v="0"/>
    <s v="US"/>
    <s v="USD"/>
    <n v="1427860740"/>
    <x v="3546"/>
    <b v="0"/>
    <n v="19"/>
    <b v="1"/>
    <s v="theater/plays"/>
    <n v="113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1000"/>
    <n v="40043.25"/>
    <x v="0"/>
    <s v="US"/>
    <s v="USD"/>
    <n v="1463198340"/>
    <x v="3547"/>
    <b v="0"/>
    <n v="336"/>
    <b v="1"/>
    <s v="theater/plays"/>
    <n v="4004"/>
    <n v="119.18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1000"/>
    <n v="2140"/>
    <x v="0"/>
    <s v="US"/>
    <s v="USD"/>
    <n v="1457139600"/>
    <x v="3548"/>
    <b v="0"/>
    <n v="13"/>
    <b v="1"/>
    <s v="theater/plays"/>
    <n v="214"/>
    <n v="164.62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1000"/>
    <n v="2620"/>
    <x v="0"/>
    <s v="GB"/>
    <s v="GBP"/>
    <n v="1462224398"/>
    <x v="3550"/>
    <b v="0"/>
    <n v="64"/>
    <b v="1"/>
    <s v="theater/plays"/>
    <n v="262"/>
    <n v="40.94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000"/>
    <n v="1527.5"/>
    <x v="0"/>
    <s v="US"/>
    <s v="USD"/>
    <n v="1400796420"/>
    <x v="3551"/>
    <b v="0"/>
    <n v="25"/>
    <b v="1"/>
    <s v="theater/plays"/>
    <n v="153"/>
    <n v="61.1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1000"/>
    <n v="773"/>
    <x v="0"/>
    <s v="GB"/>
    <s v="GBP"/>
    <n v="1403964324"/>
    <x v="3552"/>
    <b v="0"/>
    <n v="20"/>
    <b v="1"/>
    <s v="theater/plays"/>
    <n v="77"/>
    <n v="38.6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1000"/>
    <n v="5845"/>
    <x v="0"/>
    <s v="US"/>
    <s v="USD"/>
    <n v="1439337600"/>
    <x v="3553"/>
    <b v="0"/>
    <n v="104"/>
    <b v="1"/>
    <s v="theater/plays"/>
    <n v="585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1000"/>
    <n v="5671.11"/>
    <x v="0"/>
    <s v="US"/>
    <s v="USD"/>
    <n v="1423674000"/>
    <x v="3554"/>
    <b v="0"/>
    <n v="53"/>
    <b v="1"/>
    <s v="theater/plays"/>
    <n v="567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1000"/>
    <n v="2400"/>
    <x v="0"/>
    <s v="IT"/>
    <s v="EUR"/>
    <n v="1479382594"/>
    <x v="3555"/>
    <b v="0"/>
    <n v="14"/>
    <b v="1"/>
    <s v="theater/plays"/>
    <n v="240"/>
    <n v="171.43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1000"/>
    <n v="2210"/>
    <x v="0"/>
    <s v="GB"/>
    <s v="GBP"/>
    <n v="1408289724"/>
    <x v="3556"/>
    <b v="0"/>
    <n v="20"/>
    <b v="1"/>
    <s v="theater/plays"/>
    <n v="221"/>
    <n v="110.5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"/>
    <n v="100036"/>
    <x v="0"/>
    <s v="US"/>
    <s v="USD"/>
    <n v="1399271911"/>
    <x v="3557"/>
    <b v="0"/>
    <n v="558"/>
    <b v="1"/>
    <s v="theater/plays"/>
    <n v="10004"/>
    <n v="179.28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1000"/>
    <n v="504"/>
    <x v="0"/>
    <s v="GB"/>
    <s v="GBP"/>
    <n v="1435352400"/>
    <x v="3558"/>
    <b v="0"/>
    <n v="22"/>
    <b v="1"/>
    <s v="theater/plays"/>
    <n v="50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1000"/>
    <n v="3470"/>
    <x v="0"/>
    <s v="CA"/>
    <s v="CAD"/>
    <n v="1432694700"/>
    <x v="3560"/>
    <b v="0"/>
    <n v="74"/>
    <b v="1"/>
    <s v="theater/plays"/>
    <n v="347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1000"/>
    <n v="2560"/>
    <x v="0"/>
    <s v="US"/>
    <s v="USD"/>
    <n v="1438799760"/>
    <x v="3561"/>
    <b v="0"/>
    <n v="54"/>
    <b v="1"/>
    <s v="theater/plays"/>
    <n v="256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1000"/>
    <n v="469"/>
    <x v="0"/>
    <s v="GB"/>
    <s v="GBP"/>
    <n v="1457906400"/>
    <x v="3562"/>
    <b v="0"/>
    <n v="31"/>
    <b v="1"/>
    <s v="theater/plays"/>
    <n v="47"/>
    <n v="15.13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1000"/>
    <n v="527.45000000000005"/>
    <x v="0"/>
    <s v="GB"/>
    <s v="GBP"/>
    <n v="1470078000"/>
    <x v="3563"/>
    <b v="0"/>
    <n v="25"/>
    <b v="1"/>
    <s v="theater/plays"/>
    <n v="53"/>
    <n v="21.1"/>
    <x v="1"/>
    <s v="plays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1000"/>
    <n v="1175"/>
    <x v="0"/>
    <s v="US"/>
    <s v="USD"/>
    <n v="1420048208"/>
    <x v="3565"/>
    <b v="0"/>
    <n v="12"/>
    <b v="1"/>
    <s v="theater/plays"/>
    <n v="118"/>
    <n v="97.92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1000"/>
    <n v="2095"/>
    <x v="0"/>
    <s v="GB"/>
    <s v="GBP"/>
    <n v="1422015083"/>
    <x v="3566"/>
    <b v="0"/>
    <n v="38"/>
    <b v="1"/>
    <s v="theater/plays"/>
    <n v="210"/>
    <n v="55.13"/>
    <x v="1"/>
    <s v="plays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1000"/>
    <n v="5024"/>
    <x v="0"/>
    <s v="US"/>
    <s v="USD"/>
    <n v="1420734696"/>
    <x v="3569"/>
    <b v="0"/>
    <n v="41"/>
    <b v="1"/>
    <s v="theater/plays"/>
    <n v="502"/>
    <n v="122.54"/>
    <x v="1"/>
    <s v="plays"/>
    <x v="3569"/>
    <x v="3555"/>
    <x v="3"/>
  </r>
  <r>
    <n v="3570"/>
    <s v="The Lower Depths"/>
    <s v="Theatre Machine presents an all-new adaptation of Maxim Gorky's classic of Russian theatre, The Lower Depths."/>
    <n v="1000"/>
    <n v="2287"/>
    <x v="0"/>
    <s v="US"/>
    <s v="USD"/>
    <n v="1420009200"/>
    <x v="3570"/>
    <b v="0"/>
    <n v="26"/>
    <b v="1"/>
    <s v="theater/plays"/>
    <n v="229"/>
    <n v="87.96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000"/>
    <n v="1831"/>
    <x v="0"/>
    <s v="GB"/>
    <s v="GBP"/>
    <n v="1414701413"/>
    <x v="3571"/>
    <b v="0"/>
    <n v="25"/>
    <b v="1"/>
    <s v="theater/plays"/>
    <n v="183"/>
    <n v="73.239999999999995"/>
    <x v="1"/>
    <s v="plays"/>
    <x v="3571"/>
    <x v="3557"/>
    <x v="3"/>
  </r>
  <r>
    <n v="3572"/>
    <s v="Monster"/>
    <s v="A darkly comic one woman show by Abram Rooney as part of The Camden Fringe 2015."/>
    <n v="1000"/>
    <n v="500"/>
    <x v="0"/>
    <s v="GB"/>
    <s v="GBP"/>
    <n v="1434894082"/>
    <x v="3572"/>
    <b v="0"/>
    <n v="9"/>
    <b v="1"/>
    <s v="theater/plays"/>
    <n v="5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1000"/>
    <n v="3084"/>
    <x v="0"/>
    <s v="GB"/>
    <s v="GBP"/>
    <n v="1415440846"/>
    <x v="3573"/>
    <b v="0"/>
    <n v="78"/>
    <b v="1"/>
    <s v="theater/plays"/>
    <n v="308"/>
    <n v="39.54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1000"/>
    <n v="6155"/>
    <x v="0"/>
    <s v="US"/>
    <s v="USD"/>
    <n v="1415921848"/>
    <x v="3574"/>
    <b v="0"/>
    <n v="45"/>
    <b v="1"/>
    <s v="theater/plays"/>
    <n v="616"/>
    <n v="136.78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"/>
    <n v="10133"/>
    <x v="0"/>
    <s v="US"/>
    <s v="USD"/>
    <n v="1470887940"/>
    <x v="3575"/>
    <b v="0"/>
    <n v="102"/>
    <b v="1"/>
    <s v="theater/plays"/>
    <n v="1013"/>
    <n v="99.34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0"/>
    <n v="100"/>
    <x v="0"/>
    <s v="US"/>
    <s v="USD"/>
    <n v="1480947054"/>
    <x v="3576"/>
    <b v="0"/>
    <n v="5"/>
    <b v="1"/>
    <s v="theater/plays"/>
    <n v="10"/>
    <n v="20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1000"/>
    <n v="780"/>
    <x v="0"/>
    <s v="US"/>
    <s v="USD"/>
    <n v="1430029680"/>
    <x v="3577"/>
    <b v="0"/>
    <n v="27"/>
    <b v="1"/>
    <s v="theater/plays"/>
    <n v="78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000"/>
    <n v="1500.2"/>
    <x v="0"/>
    <s v="GB"/>
    <s v="GBP"/>
    <n v="1462037777"/>
    <x v="3578"/>
    <b v="0"/>
    <n v="37"/>
    <b v="1"/>
    <s v="theater/plays"/>
    <n v="150"/>
    <n v="40.549999999999997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1000"/>
    <n v="500"/>
    <x v="0"/>
    <s v="GB"/>
    <s v="GBP"/>
    <n v="1459444656"/>
    <x v="3579"/>
    <b v="0"/>
    <n v="14"/>
    <b v="1"/>
    <s v="theater/plays"/>
    <n v="50"/>
    <n v="35.71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1000"/>
    <n v="1025"/>
    <x v="0"/>
    <s v="US"/>
    <s v="USD"/>
    <n v="1425185940"/>
    <x v="3580"/>
    <b v="0"/>
    <n v="27"/>
    <b v="1"/>
    <s v="theater/plays"/>
    <n v="103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000"/>
    <n v="1500"/>
    <x v="0"/>
    <s v="GB"/>
    <s v="GBP"/>
    <n v="1406719110"/>
    <x v="3581"/>
    <b v="0"/>
    <n v="45"/>
    <b v="1"/>
    <s v="theater/plays"/>
    <n v="150"/>
    <n v="33.33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1000"/>
    <n v="3255"/>
    <x v="0"/>
    <s v="US"/>
    <s v="USD"/>
    <n v="1460970805"/>
    <x v="3583"/>
    <b v="0"/>
    <n v="24"/>
    <b v="1"/>
    <s v="theater/plays"/>
    <n v="326"/>
    <n v="135.63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1000"/>
    <n v="3465"/>
    <x v="0"/>
    <s v="GB"/>
    <s v="GBP"/>
    <n v="1436772944"/>
    <x v="3584"/>
    <b v="0"/>
    <n v="112"/>
    <b v="1"/>
    <s v="theater/plays"/>
    <n v="347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1000"/>
    <n v="4050"/>
    <x v="0"/>
    <s v="US"/>
    <s v="USD"/>
    <n v="1419181890"/>
    <x v="3585"/>
    <b v="0"/>
    <n v="23"/>
    <b v="1"/>
    <s v="theater/plays"/>
    <n v="405"/>
    <n v="176.09"/>
    <x v="1"/>
    <s v="plays"/>
    <x v="3585"/>
    <x v="3571"/>
    <x v="3"/>
  </r>
  <r>
    <n v="3586"/>
    <s v="Actors &amp; Musicians who are Blind or Autistic"/>
    <s v="See Theatre In A New Light"/>
    <n v="1000"/>
    <n v="8207"/>
    <x v="0"/>
    <s v="US"/>
    <s v="USD"/>
    <n v="1474649070"/>
    <x v="3586"/>
    <b v="0"/>
    <n v="54"/>
    <b v="1"/>
    <s v="theater/plays"/>
    <n v="821"/>
    <n v="151.97999999999999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1000"/>
    <n v="633"/>
    <x v="0"/>
    <s v="GB"/>
    <s v="GBP"/>
    <n v="1467054000"/>
    <x v="3587"/>
    <b v="0"/>
    <n v="28"/>
    <b v="1"/>
    <s v="theater/plays"/>
    <n v="63"/>
    <n v="22.61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1000"/>
    <n v="201"/>
    <x v="0"/>
    <s v="GB"/>
    <s v="GBP"/>
    <n v="1430348400"/>
    <x v="3588"/>
    <b v="0"/>
    <n v="11"/>
    <b v="1"/>
    <s v="theater/plays"/>
    <n v="20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1000"/>
    <n v="5100"/>
    <x v="0"/>
    <s v="US"/>
    <s v="USD"/>
    <n v="1432654347"/>
    <x v="3589"/>
    <b v="0"/>
    <n v="62"/>
    <b v="1"/>
    <s v="theater/plays"/>
    <n v="510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1000"/>
    <n v="5003"/>
    <x v="0"/>
    <s v="GB"/>
    <s v="GBP"/>
    <n v="1413792034"/>
    <x v="3590"/>
    <b v="0"/>
    <n v="73"/>
    <b v="1"/>
    <s v="theater/plays"/>
    <n v="500"/>
    <n v="68.53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1000"/>
    <n v="1225"/>
    <x v="0"/>
    <s v="US"/>
    <s v="USD"/>
    <n v="1422075540"/>
    <x v="3591"/>
    <b v="0"/>
    <n v="18"/>
    <b v="1"/>
    <s v="theater/plays"/>
    <n v="123"/>
    <n v="68.06"/>
    <x v="1"/>
    <s v="plays"/>
    <x v="3591"/>
    <x v="3577"/>
    <x v="3"/>
  </r>
  <r>
    <n v="3592"/>
    <s v="boom- a play by Peter Sinn Nachtrieb"/>
    <s v="Sex. Fish. A COMET THAT DESTROYS THE WORLD. boom a play by Peter Sinn Nachtrieb- Feb 19-21 at The Bridge in NYC."/>
    <n v="1000"/>
    <n v="2545"/>
    <x v="0"/>
    <s v="US"/>
    <s v="USD"/>
    <n v="1423630740"/>
    <x v="3592"/>
    <b v="0"/>
    <n v="35"/>
    <b v="1"/>
    <s v="theater/plays"/>
    <n v="255"/>
    <n v="72.709999999999994"/>
    <x v="1"/>
    <s v="plays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1000"/>
    <n v="3319"/>
    <x v="0"/>
    <s v="US"/>
    <s v="USD"/>
    <n v="1420489560"/>
    <x v="3593"/>
    <b v="0"/>
    <n v="43"/>
    <b v="1"/>
    <s v="theater/plays"/>
    <n v="332"/>
    <n v="77.19"/>
    <x v="1"/>
    <s v="plays"/>
    <x v="3593"/>
    <x v="3579"/>
    <x v="3"/>
  </r>
  <r>
    <n v="3594"/>
    <s v="HEDDA"/>
    <s v="An adaptation that realizes the internal struggle of Ibsenâ€™s most renowned protagonist as she traverses a claustrophobic social world"/>
    <n v="1000"/>
    <n v="2015"/>
    <x v="0"/>
    <s v="US"/>
    <s v="USD"/>
    <n v="1472952982"/>
    <x v="3594"/>
    <b v="0"/>
    <n v="36"/>
    <b v="1"/>
    <s v="theater/plays"/>
    <n v="202"/>
    <n v="55.97"/>
    <x v="1"/>
    <s v="plays"/>
    <x v="3594"/>
    <x v="3580"/>
    <x v="2"/>
  </r>
  <r>
    <n v="3595"/>
    <s v="The Flu Season"/>
    <s v="A new theatre company staging Will Eno's The Flu Season in Seattle"/>
    <n v="1000"/>
    <n v="3081"/>
    <x v="0"/>
    <s v="US"/>
    <s v="USD"/>
    <n v="1426229940"/>
    <x v="3595"/>
    <b v="0"/>
    <n v="62"/>
    <b v="1"/>
    <s v="theater/plays"/>
    <n v="308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000"/>
    <n v="1185"/>
    <x v="0"/>
    <s v="CA"/>
    <s v="CAD"/>
    <n v="1409072982"/>
    <x v="3596"/>
    <b v="0"/>
    <n v="15"/>
    <b v="1"/>
    <s v="theater/plays"/>
    <n v="119"/>
    <n v="79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1000"/>
    <n v="2565"/>
    <x v="0"/>
    <s v="US"/>
    <s v="USD"/>
    <n v="1456984740"/>
    <x v="3597"/>
    <b v="0"/>
    <n v="33"/>
    <b v="1"/>
    <s v="theater/plays"/>
    <n v="257"/>
    <n v="77.73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1000"/>
    <n v="1010"/>
    <x v="0"/>
    <s v="US"/>
    <s v="USD"/>
    <n v="1440892800"/>
    <x v="3599"/>
    <b v="0"/>
    <n v="17"/>
    <b v="1"/>
    <s v="theater/plays"/>
    <n v="101"/>
    <n v="59.41"/>
    <x v="1"/>
    <s v="plays"/>
    <x v="3599"/>
    <x v="3585"/>
    <x v="0"/>
  </r>
  <r>
    <n v="3600"/>
    <s v="Pariah"/>
    <s v="The First Play From The Man Who Brought You The Black James Bond!"/>
    <n v="1000"/>
    <n v="13"/>
    <x v="0"/>
    <s v="US"/>
    <s v="USD"/>
    <n v="1476390164"/>
    <x v="3600"/>
    <b v="0"/>
    <n v="4"/>
    <b v="1"/>
    <s v="theater/plays"/>
    <n v="1"/>
    <n v="3.25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1000"/>
    <n v="2087"/>
    <x v="0"/>
    <s v="GB"/>
    <s v="GBP"/>
    <n v="1421452682"/>
    <x v="3601"/>
    <b v="0"/>
    <n v="53"/>
    <b v="1"/>
    <s v="theater/plays"/>
    <n v="209"/>
    <n v="39.380000000000003"/>
    <x v="1"/>
    <s v="plays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1000"/>
    <n v="4002"/>
    <x v="0"/>
    <s v="US"/>
    <s v="USD"/>
    <n v="1463520479"/>
    <x v="3602"/>
    <b v="0"/>
    <n v="49"/>
    <b v="1"/>
    <s v="theater/plays"/>
    <n v="400"/>
    <n v="81.67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000"/>
    <n v="2560"/>
    <x v="0"/>
    <s v="US"/>
    <s v="USD"/>
    <n v="1446759880"/>
    <x v="3603"/>
    <b v="0"/>
    <n v="57"/>
    <b v="1"/>
    <s v="theater/plays"/>
    <n v="256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1000"/>
    <n v="3385"/>
    <x v="0"/>
    <s v="US"/>
    <s v="USD"/>
    <n v="1461913140"/>
    <x v="3604"/>
    <b v="0"/>
    <n v="69"/>
    <b v="1"/>
    <s v="theater/plays"/>
    <n v="339"/>
    <n v="49.06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1000"/>
    <n v="460"/>
    <x v="0"/>
    <s v="GB"/>
    <s v="GBP"/>
    <n v="1455390126"/>
    <x v="3605"/>
    <b v="0"/>
    <n v="15"/>
    <b v="1"/>
    <s v="theater/plays"/>
    <n v="46"/>
    <n v="30.67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1000"/>
    <n v="3908"/>
    <x v="0"/>
    <s v="GB"/>
    <s v="GBP"/>
    <n v="1471185057"/>
    <x v="3606"/>
    <b v="0"/>
    <n v="64"/>
    <b v="1"/>
    <s v="theater/plays"/>
    <n v="391"/>
    <n v="61.06"/>
    <x v="1"/>
    <s v="plays"/>
    <x v="3606"/>
    <x v="3592"/>
    <x v="2"/>
  </r>
  <r>
    <n v="3607"/>
    <s v="E15 at The Pleasance and CPT"/>
    <s v="'E15' is a verbatim project that looks at the story of the Focus E15 Campaign"/>
    <n v="1000"/>
    <n v="580"/>
    <x v="0"/>
    <s v="GB"/>
    <s v="GBP"/>
    <n v="1450137600"/>
    <x v="3607"/>
    <b v="0"/>
    <n v="20"/>
    <b v="1"/>
    <s v="theater/plays"/>
    <n v="58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1000"/>
    <n v="800"/>
    <x v="0"/>
    <s v="GB"/>
    <s v="GBP"/>
    <n v="1466172000"/>
    <x v="3608"/>
    <b v="0"/>
    <n v="27"/>
    <b v="1"/>
    <s v="theater/plays"/>
    <n v="80"/>
    <n v="29.63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000"/>
    <n v="3005"/>
    <x v="0"/>
    <s v="GB"/>
    <s v="GBP"/>
    <n v="1459378085"/>
    <x v="3609"/>
    <b v="0"/>
    <n v="21"/>
    <b v="1"/>
    <s v="theater/plays"/>
    <n v="301"/>
    <n v="143.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1000"/>
    <n v="3400"/>
    <x v="0"/>
    <s v="GB"/>
    <s v="GBP"/>
    <n v="1428483201"/>
    <x v="3611"/>
    <b v="0"/>
    <n v="51"/>
    <b v="1"/>
    <s v="theater/plays"/>
    <n v="340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1000"/>
    <n v="7220"/>
    <x v="0"/>
    <s v="CA"/>
    <s v="CAD"/>
    <n v="1402334811"/>
    <x v="3612"/>
    <b v="0"/>
    <n v="57"/>
    <b v="1"/>
    <s v="theater/plays"/>
    <n v="722"/>
    <n v="126.67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000"/>
    <n v="1250"/>
    <x v="0"/>
    <s v="US"/>
    <s v="USD"/>
    <n v="1403964574"/>
    <x v="3613"/>
    <b v="0"/>
    <n v="20"/>
    <b v="1"/>
    <s v="theater/plays"/>
    <n v="125"/>
    <n v="62.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1000"/>
    <n v="2520"/>
    <x v="0"/>
    <s v="US"/>
    <s v="USD"/>
    <n v="1434675616"/>
    <x v="3614"/>
    <b v="0"/>
    <n v="71"/>
    <b v="1"/>
    <s v="theater/plays"/>
    <n v="252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1000"/>
    <n v="2670"/>
    <x v="0"/>
    <s v="GB"/>
    <s v="GBP"/>
    <n v="1449756896"/>
    <x v="3615"/>
    <b v="0"/>
    <n v="72"/>
    <b v="1"/>
    <s v="theater/plays"/>
    <n v="26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1000"/>
    <n v="3120"/>
    <x v="0"/>
    <s v="GB"/>
    <s v="GBP"/>
    <n v="1426801664"/>
    <x v="3616"/>
    <b v="0"/>
    <n v="45"/>
    <b v="1"/>
    <s v="theater/plays"/>
    <n v="312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1000"/>
    <n v="880"/>
    <x v="0"/>
    <s v="GB"/>
    <s v="GBP"/>
    <n v="1488240000"/>
    <x v="3617"/>
    <b v="0"/>
    <n v="51"/>
    <b v="1"/>
    <s v="theater/plays"/>
    <n v="88"/>
    <n v="17.25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1000"/>
    <n v="2020"/>
    <x v="0"/>
    <s v="GB"/>
    <s v="GBP"/>
    <n v="1433343850"/>
    <x v="3618"/>
    <b v="0"/>
    <n v="56"/>
    <b v="1"/>
    <s v="theater/plays"/>
    <n v="202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00"/>
    <n v="11045"/>
    <x v="0"/>
    <s v="US"/>
    <s v="USD"/>
    <n v="1425528000"/>
    <x v="3620"/>
    <b v="0"/>
    <n v="197"/>
    <b v="1"/>
    <s v="theater/plays"/>
    <n v="1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1000"/>
    <n v="3292"/>
    <x v="0"/>
    <s v="US"/>
    <s v="USD"/>
    <n v="1475269200"/>
    <x v="3621"/>
    <b v="0"/>
    <n v="70"/>
    <b v="1"/>
    <s v="theater/plays"/>
    <n v="329"/>
    <n v="47.03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x v="3608"/>
    <x v="3"/>
  </r>
  <r>
    <n v="3623"/>
    <s v="Since I've Been Here"/>
    <s v="An original play exploring the complications of romantic relationships in all forms."/>
    <n v="1000"/>
    <n v="3000"/>
    <x v="0"/>
    <s v="US"/>
    <s v="USD"/>
    <n v="1406358000"/>
    <x v="3623"/>
    <b v="0"/>
    <n v="34"/>
    <b v="1"/>
    <s v="theater/plays"/>
    <n v="300"/>
    <n v="88.24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1000"/>
    <n v="3148"/>
    <x v="0"/>
    <s v="US"/>
    <s v="USD"/>
    <n v="1471977290"/>
    <x v="3624"/>
    <b v="0"/>
    <n v="39"/>
    <b v="1"/>
    <s v="theater/plays"/>
    <n v="315"/>
    <n v="80.72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1000"/>
    <n v="3080"/>
    <x v="0"/>
    <s v="GB"/>
    <s v="GBP"/>
    <n v="1435851577"/>
    <x v="3625"/>
    <b v="0"/>
    <n v="78"/>
    <b v="1"/>
    <s v="theater/plays"/>
    <n v="308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1000"/>
    <n v="4073"/>
    <x v="0"/>
    <s v="GB"/>
    <s v="GBP"/>
    <n v="1408204857"/>
    <x v="3626"/>
    <b v="0"/>
    <n v="48"/>
    <b v="1"/>
    <s v="theater/plays"/>
    <n v="407"/>
    <n v="84.85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1000"/>
    <n v="2000"/>
    <x v="0"/>
    <s v="US"/>
    <s v="USD"/>
    <n v="1463803140"/>
    <x v="3627"/>
    <b v="0"/>
    <n v="29"/>
    <b v="1"/>
    <s v="theater/plays"/>
    <n v="200"/>
    <n v="68.97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"/>
    <n v="0"/>
    <x v="2"/>
    <s v="US"/>
    <s v="USD"/>
    <n v="1450040396"/>
    <x v="3628"/>
    <b v="0"/>
    <n v="0"/>
    <b v="0"/>
    <s v="theater/musical"/>
    <n v="0"/>
    <n v="0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2"/>
    <x v="2"/>
    <s v="US"/>
    <s v="USD"/>
    <n v="1462467600"/>
    <x v="3629"/>
    <b v="0"/>
    <n v="2"/>
    <b v="0"/>
    <s v="theater/musical"/>
    <n v="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1000"/>
    <n v="1"/>
    <x v="2"/>
    <s v="GB"/>
    <s v="GBP"/>
    <n v="1417295990"/>
    <x v="3630"/>
    <b v="0"/>
    <n v="1"/>
    <b v="0"/>
    <s v="theater/musical"/>
    <n v="0"/>
    <n v="1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000"/>
    <n v="8725"/>
    <x v="2"/>
    <s v="US"/>
    <s v="USD"/>
    <n v="1411444740"/>
    <x v="3631"/>
    <b v="0"/>
    <n v="59"/>
    <b v="0"/>
    <s v="theater/musical"/>
    <n v="873"/>
    <n v="147.88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1000"/>
    <n v="100"/>
    <x v="2"/>
    <s v="GB"/>
    <s v="GBP"/>
    <n v="1416781749"/>
    <x v="3632"/>
    <b v="0"/>
    <n v="1"/>
    <b v="0"/>
    <s v="theater/musical"/>
    <n v="10"/>
    <n v="100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1000"/>
    <n v="1762"/>
    <x v="2"/>
    <s v="US"/>
    <s v="USD"/>
    <n v="1479517200"/>
    <x v="3633"/>
    <b v="0"/>
    <n v="31"/>
    <b v="0"/>
    <s v="theater/musical"/>
    <n v="176"/>
    <n v="56.84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1000"/>
    <n v="3185"/>
    <x v="2"/>
    <s v="CA"/>
    <s v="CAD"/>
    <n v="1484366340"/>
    <x v="3634"/>
    <b v="0"/>
    <n v="18"/>
    <b v="0"/>
    <s v="theater/musical"/>
    <n v="319"/>
    <n v="176.94"/>
    <x v="1"/>
    <s v="musical"/>
    <x v="3634"/>
    <x v="3620"/>
    <x v="2"/>
  </r>
  <r>
    <n v="3635"/>
    <s v="Mary's Son"/>
    <s v="Mary's Son is a pop opera about Jesus and the hope he brings to all people."/>
    <n v="1000"/>
    <n v="1276"/>
    <x v="2"/>
    <s v="US"/>
    <s v="USD"/>
    <n v="1461186676"/>
    <x v="3635"/>
    <b v="0"/>
    <n v="10"/>
    <b v="0"/>
    <s v="theater/musical"/>
    <n v="128"/>
    <n v="127.6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000"/>
    <n v="0"/>
    <x v="2"/>
    <s v="US"/>
    <s v="USD"/>
    <n v="1442248829"/>
    <x v="3636"/>
    <b v="0"/>
    <n v="0"/>
    <b v="0"/>
    <s v="theater/musical"/>
    <n v="0"/>
    <n v="0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1000"/>
    <n v="926"/>
    <x v="2"/>
    <s v="US"/>
    <s v="USD"/>
    <n v="1420130935"/>
    <x v="3637"/>
    <b v="0"/>
    <n v="14"/>
    <b v="0"/>
    <s v="theater/musical"/>
    <n v="93"/>
    <n v="66.14"/>
    <x v="1"/>
    <s v="musical"/>
    <x v="3637"/>
    <x v="3623"/>
    <x v="3"/>
  </r>
  <r>
    <n v="3638"/>
    <s v="Project Hedwig and the Angry Inch"/>
    <s v="A rock and roll journey that explores love, loss, redemption, duality and ascension."/>
    <n v="1000"/>
    <n v="216"/>
    <x v="2"/>
    <s v="CA"/>
    <s v="CAD"/>
    <n v="1429456132"/>
    <x v="3638"/>
    <b v="0"/>
    <n v="2"/>
    <b v="0"/>
    <s v="theater/musical"/>
    <n v="22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1000"/>
    <n v="1"/>
    <x v="2"/>
    <s v="US"/>
    <s v="USD"/>
    <n v="1475853060"/>
    <x v="3639"/>
    <b v="0"/>
    <n v="1"/>
    <b v="0"/>
    <s v="theater/musical"/>
    <n v="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1000"/>
    <n v="0"/>
    <x v="2"/>
    <s v="US"/>
    <s v="USD"/>
    <n v="1412485200"/>
    <x v="3641"/>
    <b v="0"/>
    <n v="0"/>
    <b v="0"/>
    <s v="theater/musical"/>
    <n v="0"/>
    <n v="0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1000"/>
    <n v="15"/>
    <x v="2"/>
    <s v="DE"/>
    <s v="EUR"/>
    <n v="1448902800"/>
    <x v="3642"/>
    <b v="0"/>
    <n v="2"/>
    <b v="0"/>
    <s v="theater/musical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1000"/>
    <n v="0"/>
    <x v="2"/>
    <s v="US"/>
    <s v="USD"/>
    <n v="1447734439"/>
    <x v="3643"/>
    <b v="0"/>
    <n v="0"/>
    <b v="0"/>
    <s v="theater/musical"/>
    <n v="0"/>
    <n v="0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1000"/>
    <n v="821"/>
    <x v="2"/>
    <s v="US"/>
    <s v="USD"/>
    <n v="1457413140"/>
    <x v="3644"/>
    <b v="0"/>
    <n v="12"/>
    <b v="0"/>
    <s v="theater/musical"/>
    <n v="82"/>
    <n v="68.42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"/>
    <n v="481"/>
    <x v="2"/>
    <s v="US"/>
    <s v="USD"/>
    <n v="1434497400"/>
    <x v="3646"/>
    <b v="0"/>
    <n v="8"/>
    <b v="0"/>
    <s v="theater/musical"/>
    <n v="48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1000"/>
    <n v="30"/>
    <x v="2"/>
    <s v="GB"/>
    <s v="GBP"/>
    <n v="1475258327"/>
    <x v="3647"/>
    <b v="0"/>
    <n v="2"/>
    <b v="0"/>
    <s v="theater/musical"/>
    <n v="3"/>
    <n v="15"/>
    <x v="1"/>
    <s v="musical"/>
    <x v="3647"/>
    <x v="3633"/>
    <x v="2"/>
  </r>
  <r>
    <n v="3648"/>
    <s v="Moth Theater Lives"/>
    <s v="Help Moth Live! Support Moth and its artist collective to achieve its 2014/15 season."/>
    <n v="1000"/>
    <n v="40153"/>
    <x v="0"/>
    <s v="US"/>
    <s v="USD"/>
    <n v="1412492445"/>
    <x v="3648"/>
    <b v="0"/>
    <n v="73"/>
    <b v="1"/>
    <s v="theater/plays"/>
    <n v="4015"/>
    <n v="550.04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1000"/>
    <n v="780"/>
    <x v="0"/>
    <s v="CA"/>
    <s v="CAD"/>
    <n v="1402938394"/>
    <x v="3649"/>
    <b v="0"/>
    <n v="8"/>
    <b v="1"/>
    <s v="theater/plays"/>
    <n v="78"/>
    <n v="97.5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1000"/>
    <n v="500"/>
    <x v="0"/>
    <s v="GB"/>
    <s v="GBP"/>
    <n v="1454412584"/>
    <x v="3650"/>
    <b v="0"/>
    <n v="17"/>
    <b v="1"/>
    <s v="theater/plays"/>
    <n v="50"/>
    <n v="29.41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1000"/>
    <n v="520"/>
    <x v="0"/>
    <s v="US"/>
    <s v="USD"/>
    <n v="1407686340"/>
    <x v="3651"/>
    <b v="0"/>
    <n v="9"/>
    <b v="1"/>
    <s v="theater/plays"/>
    <n v="52"/>
    <n v="57.78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1000"/>
    <n v="752"/>
    <x v="0"/>
    <s v="CA"/>
    <s v="CAD"/>
    <n v="1472097540"/>
    <x v="3652"/>
    <b v="0"/>
    <n v="17"/>
    <b v="1"/>
    <s v="theater/plays"/>
    <n v="75"/>
    <n v="44.24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999"/>
    <n v="2010"/>
    <x v="0"/>
    <s v="GB"/>
    <s v="GBP"/>
    <n v="1438764207"/>
    <x v="3653"/>
    <b v="0"/>
    <n v="33"/>
    <b v="1"/>
    <s v="theater/plays"/>
    <n v="2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999"/>
    <n v="2616"/>
    <x v="0"/>
    <s v="GB"/>
    <s v="GBP"/>
    <n v="1459702800"/>
    <x v="3654"/>
    <b v="0"/>
    <n v="38"/>
    <b v="1"/>
    <s v="theater/plays"/>
    <n v="262"/>
    <n v="68.84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978"/>
    <n v="5813"/>
    <x v="0"/>
    <s v="US"/>
    <s v="USD"/>
    <n v="1437202740"/>
    <x v="3655"/>
    <b v="0"/>
    <n v="79"/>
    <b v="1"/>
    <s v="theater/plays"/>
    <n v="594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960"/>
    <n v="5291"/>
    <x v="0"/>
    <s v="CH"/>
    <s v="CHF"/>
    <n v="1485989940"/>
    <x v="3656"/>
    <b v="0"/>
    <n v="46"/>
    <b v="1"/>
    <s v="theater/plays"/>
    <n v="551"/>
    <n v="115.02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930"/>
    <n v="2215"/>
    <x v="0"/>
    <s v="DK"/>
    <s v="DKK"/>
    <n v="1464817320"/>
    <x v="3657"/>
    <b v="0"/>
    <n v="20"/>
    <b v="1"/>
    <s v="theater/plays"/>
    <n v="238"/>
    <n v="110.75"/>
    <x v="1"/>
    <s v="plays"/>
    <x v="3657"/>
    <x v="3643"/>
    <x v="2"/>
  </r>
  <r>
    <n v="3658"/>
    <s v="Mr. Marmalade"/>
    <s v="Life is hard when your own imaginary friend can't make time for you."/>
    <n v="911"/>
    <n v="1510"/>
    <x v="0"/>
    <s v="US"/>
    <s v="USD"/>
    <n v="1404273540"/>
    <x v="3658"/>
    <b v="0"/>
    <n v="20"/>
    <b v="1"/>
    <s v="theater/plays"/>
    <n v="166"/>
    <n v="75.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900"/>
    <n v="3061"/>
    <x v="0"/>
    <s v="US"/>
    <s v="USD"/>
    <n v="1426775940"/>
    <x v="3659"/>
    <b v="0"/>
    <n v="13"/>
    <b v="1"/>
    <s v="theater/plays"/>
    <n v="340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900"/>
    <n v="250"/>
    <x v="0"/>
    <s v="GB"/>
    <s v="GBP"/>
    <n v="1419368925"/>
    <x v="3660"/>
    <b v="0"/>
    <n v="22"/>
    <b v="1"/>
    <s v="theater/plays"/>
    <n v="28"/>
    <n v="11.36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900"/>
    <n v="3330"/>
    <x v="0"/>
    <s v="US"/>
    <s v="USD"/>
    <n v="1460260800"/>
    <x v="3661"/>
    <b v="0"/>
    <n v="36"/>
    <b v="1"/>
    <s v="theater/plays"/>
    <n v="370"/>
    <n v="92.5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900"/>
    <n v="8114"/>
    <x v="0"/>
    <s v="CA"/>
    <s v="CAD"/>
    <n v="1427775414"/>
    <x v="3662"/>
    <b v="0"/>
    <n v="40"/>
    <b v="1"/>
    <s v="theater/plays"/>
    <n v="902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900"/>
    <n v="234"/>
    <x v="0"/>
    <s v="GB"/>
    <s v="GBP"/>
    <n v="1482321030"/>
    <x v="3663"/>
    <b v="0"/>
    <n v="9"/>
    <b v="1"/>
    <s v="theater/plays"/>
    <n v="26"/>
    <n v="26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900"/>
    <n v="875"/>
    <x v="0"/>
    <s v="US"/>
    <s v="USD"/>
    <n v="1466056689"/>
    <x v="3664"/>
    <b v="0"/>
    <n v="19"/>
    <b v="1"/>
    <s v="theater/plays"/>
    <n v="97"/>
    <n v="46.05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900"/>
    <n v="714"/>
    <x v="0"/>
    <s v="FR"/>
    <s v="EUR"/>
    <n v="1446062040"/>
    <x v="3665"/>
    <b v="0"/>
    <n v="14"/>
    <b v="1"/>
    <s v="theater/plays"/>
    <n v="79"/>
    <n v="51"/>
    <x v="1"/>
    <s v="plays"/>
    <x v="3665"/>
    <x v="3651"/>
    <x v="0"/>
  </r>
  <r>
    <n v="3666"/>
    <s v="Israel LÃ³pez @ Ojai Playwrights Conference"/>
    <s v="Artistic Internship @ Ojai Playwrights Conference"/>
    <n v="900"/>
    <n v="1200"/>
    <x v="0"/>
    <s v="US"/>
    <s v="USD"/>
    <n v="1406185200"/>
    <x v="3666"/>
    <b v="0"/>
    <n v="38"/>
    <b v="1"/>
    <s v="theater/plays"/>
    <n v="133"/>
    <n v="31.58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900"/>
    <n v="3095.11"/>
    <x v="0"/>
    <s v="GB"/>
    <s v="GBP"/>
    <n v="1437261419"/>
    <x v="3667"/>
    <b v="0"/>
    <n v="58"/>
    <b v="1"/>
    <s v="theater/plays"/>
    <n v="344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900"/>
    <n v="1035"/>
    <x v="0"/>
    <s v="US"/>
    <s v="USD"/>
    <n v="1437676380"/>
    <x v="3668"/>
    <b v="0"/>
    <n v="28"/>
    <b v="1"/>
    <s v="theater/plays"/>
    <n v="115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900"/>
    <n v="1382"/>
    <x v="0"/>
    <s v="GB"/>
    <s v="GBP"/>
    <n v="1434039137"/>
    <x v="3669"/>
    <b v="0"/>
    <n v="17"/>
    <b v="1"/>
    <s v="theater/plays"/>
    <n v="154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900"/>
    <n v="241"/>
    <x v="0"/>
    <s v="GB"/>
    <s v="GBP"/>
    <n v="1433113200"/>
    <x v="3670"/>
    <b v="0"/>
    <n v="12"/>
    <b v="1"/>
    <s v="theater/plays"/>
    <n v="27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850"/>
    <n v="3530"/>
    <x v="0"/>
    <s v="US"/>
    <s v="USD"/>
    <n v="1405915140"/>
    <x v="3671"/>
    <b v="0"/>
    <n v="40"/>
    <b v="1"/>
    <s v="theater/plays"/>
    <n v="415"/>
    <n v="88.25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850"/>
    <n v="3046"/>
    <x v="0"/>
    <s v="GB"/>
    <s v="GBP"/>
    <n v="1411771384"/>
    <x v="3672"/>
    <b v="0"/>
    <n v="57"/>
    <b v="1"/>
    <s v="theater/plays"/>
    <n v="358"/>
    <n v="53.44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850"/>
    <n v="4545"/>
    <x v="0"/>
    <s v="GB"/>
    <s v="GBP"/>
    <n v="1415191920"/>
    <x v="3673"/>
    <b v="0"/>
    <n v="114"/>
    <b v="1"/>
    <s v="theater/plays"/>
    <n v="535"/>
    <n v="39.869999999999997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850"/>
    <n v="4500"/>
    <x v="0"/>
    <s v="DE"/>
    <s v="EUR"/>
    <n v="1472936229"/>
    <x v="3674"/>
    <b v="0"/>
    <n v="31"/>
    <b v="1"/>
    <s v="theater/plays"/>
    <n v="529"/>
    <n v="145.16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850"/>
    <n v="70"/>
    <x v="0"/>
    <s v="GB"/>
    <s v="GBP"/>
    <n v="1463353200"/>
    <x v="3675"/>
    <b v="0"/>
    <n v="3"/>
    <b v="1"/>
    <s v="theater/plays"/>
    <n v="8"/>
    <n v="23.33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50"/>
    <n v="1030"/>
    <x v="0"/>
    <s v="US"/>
    <s v="USD"/>
    <n v="1410550484"/>
    <x v="3676"/>
    <b v="0"/>
    <n v="16"/>
    <b v="1"/>
    <s v="theater/plays"/>
    <n v="121"/>
    <n v="64.38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850"/>
    <n v="12348.5"/>
    <x v="0"/>
    <s v="US"/>
    <s v="USD"/>
    <n v="1404359940"/>
    <x v="3677"/>
    <b v="0"/>
    <n v="199"/>
    <b v="1"/>
    <s v="theater/plays"/>
    <n v="1453"/>
    <n v="62.05"/>
    <x v="1"/>
    <s v="plays"/>
    <x v="3677"/>
    <x v="3663"/>
    <x v="3"/>
  </r>
  <r>
    <n v="3678"/>
    <s v="Some big Some bang"/>
    <s v="The Ugly Collective takes Some big Some bang to the Underbelly Venues at the Edinburgh Fringe!"/>
    <n v="850"/>
    <n v="2050"/>
    <x v="0"/>
    <s v="GB"/>
    <s v="GBP"/>
    <n v="1433076298"/>
    <x v="3678"/>
    <b v="0"/>
    <n v="31"/>
    <b v="1"/>
    <s v="theater/plays"/>
    <n v="241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839"/>
    <n v="2202"/>
    <x v="0"/>
    <s v="US"/>
    <s v="USD"/>
    <n v="1404190740"/>
    <x v="3679"/>
    <b v="0"/>
    <n v="30"/>
    <b v="1"/>
    <s v="theater/plays"/>
    <n v="262"/>
    <n v="73.400000000000006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800"/>
    <n v="3383"/>
    <x v="0"/>
    <s v="US"/>
    <s v="USD"/>
    <n v="1475664834"/>
    <x v="3680"/>
    <b v="0"/>
    <n v="34"/>
    <b v="1"/>
    <s v="theater/plays"/>
    <n v="423"/>
    <n v="99.5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800"/>
    <n v="1119"/>
    <x v="0"/>
    <s v="US"/>
    <s v="USD"/>
    <n v="1452872290"/>
    <x v="3681"/>
    <b v="0"/>
    <n v="18"/>
    <b v="1"/>
    <s v="theater/plays"/>
    <n v="140"/>
    <n v="62.17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800"/>
    <n v="4176"/>
    <x v="0"/>
    <s v="US"/>
    <s v="USD"/>
    <n v="1402901940"/>
    <x v="3682"/>
    <b v="0"/>
    <n v="67"/>
    <b v="1"/>
    <s v="theater/plays"/>
    <n v="522"/>
    <n v="62.33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800"/>
    <n v="3880"/>
    <x v="0"/>
    <s v="US"/>
    <s v="USD"/>
    <n v="1476931696"/>
    <x v="3683"/>
    <b v="0"/>
    <n v="66"/>
    <b v="1"/>
    <s v="theater/plays"/>
    <n v="485"/>
    <n v="58.79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800"/>
    <n v="1043"/>
    <x v="0"/>
    <s v="US"/>
    <s v="USD"/>
    <n v="1441167586"/>
    <x v="3684"/>
    <b v="0"/>
    <n v="23"/>
    <b v="1"/>
    <s v="theater/plays"/>
    <n v="130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800"/>
    <n v="5285"/>
    <x v="0"/>
    <s v="US"/>
    <s v="USD"/>
    <n v="1400533200"/>
    <x v="3685"/>
    <b v="0"/>
    <n v="126"/>
    <b v="1"/>
    <s v="theater/plays"/>
    <n v="661"/>
    <n v="41.94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800"/>
    <n v="355"/>
    <x v="0"/>
    <s v="US"/>
    <s v="USD"/>
    <n v="1440820740"/>
    <x v="3686"/>
    <b v="0"/>
    <n v="6"/>
    <b v="1"/>
    <s v="theater/plays"/>
    <n v="44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800"/>
    <n v="5012.25"/>
    <x v="0"/>
    <s v="US"/>
    <s v="USD"/>
    <n v="1403846055"/>
    <x v="3687"/>
    <b v="0"/>
    <n v="25"/>
    <b v="1"/>
    <s v="theater/plays"/>
    <n v="627"/>
    <n v="200.49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800"/>
    <n v="3275"/>
    <x v="0"/>
    <s v="GB"/>
    <s v="GBP"/>
    <n v="1407524004"/>
    <x v="3688"/>
    <b v="0"/>
    <n v="39"/>
    <b v="1"/>
    <s v="theater/plays"/>
    <n v="409"/>
    <n v="83.97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800"/>
    <n v="3550"/>
    <x v="0"/>
    <s v="US"/>
    <s v="USD"/>
    <n v="1434925500"/>
    <x v="3689"/>
    <b v="0"/>
    <n v="62"/>
    <b v="1"/>
    <s v="theater/plays"/>
    <n v="444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800"/>
    <n v="1800"/>
    <x v="0"/>
    <s v="US"/>
    <s v="USD"/>
    <n v="1417101683"/>
    <x v="3690"/>
    <b v="0"/>
    <n v="31"/>
    <b v="1"/>
    <s v="theater/plays"/>
    <n v="225"/>
    <n v="58.06"/>
    <x v="1"/>
    <s v="plays"/>
    <x v="3690"/>
    <x v="3676"/>
    <x v="3"/>
  </r>
  <r>
    <n v="3691"/>
    <s v="Most Dangerous Man in America (WEB DuBois) by Amiri  Baraka"/>
    <s v="World Premiere of last play written by Amiri Baraka"/>
    <n v="800"/>
    <n v="51184"/>
    <x v="0"/>
    <s v="US"/>
    <s v="USD"/>
    <n v="1425272340"/>
    <x v="3691"/>
    <b v="0"/>
    <n v="274"/>
    <b v="1"/>
    <s v="theater/plays"/>
    <n v="6398"/>
    <n v="186.8"/>
    <x v="1"/>
    <s v="plays"/>
    <x v="3691"/>
    <x v="3677"/>
    <x v="0"/>
  </r>
  <r>
    <n v="3692"/>
    <s v="An Evening With Durang"/>
    <s v="Help us independently produce two great comedies by Christopher Durang."/>
    <n v="800"/>
    <n v="1260"/>
    <x v="0"/>
    <s v="US"/>
    <s v="USD"/>
    <n v="1411084800"/>
    <x v="3692"/>
    <b v="0"/>
    <n v="17"/>
    <b v="1"/>
    <s v="theater/plays"/>
    <n v="158"/>
    <n v="74.12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800"/>
    <n v="430"/>
    <x v="0"/>
    <s v="GB"/>
    <s v="GBP"/>
    <n v="1448922600"/>
    <x v="3693"/>
    <b v="0"/>
    <n v="14"/>
    <b v="1"/>
    <s v="theater/plays"/>
    <n v="54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800"/>
    <n v="3760"/>
    <x v="0"/>
    <s v="US"/>
    <s v="USD"/>
    <n v="1465178400"/>
    <x v="3694"/>
    <b v="0"/>
    <n v="60"/>
    <b v="1"/>
    <s v="theater/plays"/>
    <n v="470"/>
    <n v="62.67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800"/>
    <n v="4005"/>
    <x v="0"/>
    <s v="US"/>
    <s v="USD"/>
    <n v="1421009610"/>
    <x v="3695"/>
    <b v="0"/>
    <n v="33"/>
    <b v="1"/>
    <s v="theater/plays"/>
    <n v="501"/>
    <n v="121.36"/>
    <x v="1"/>
    <s v="plays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800"/>
    <n v="3100"/>
    <x v="0"/>
    <s v="GB"/>
    <s v="GBP"/>
    <n v="1423838916"/>
    <x v="3696"/>
    <b v="0"/>
    <n v="78"/>
    <b v="1"/>
    <s v="theater/plays"/>
    <n v="388"/>
    <n v="39.74"/>
    <x v="1"/>
    <s v="plays"/>
    <x v="3696"/>
    <x v="3682"/>
    <x v="3"/>
  </r>
  <r>
    <n v="3697"/>
    <s v="Sid the tour 2016"/>
    <s v="With your support this one-man show will tour various theatres in the UK - it's a story of hero worship and love beyond the grave."/>
    <n v="800"/>
    <n v="2160"/>
    <x v="0"/>
    <s v="GB"/>
    <s v="GBP"/>
    <n v="1462878648"/>
    <x v="3697"/>
    <b v="0"/>
    <n v="30"/>
    <b v="1"/>
    <s v="theater/plays"/>
    <n v="270"/>
    <n v="72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800"/>
    <n v="5526"/>
    <x v="0"/>
    <s v="US"/>
    <s v="USD"/>
    <n v="1456946487"/>
    <x v="3698"/>
    <b v="0"/>
    <n v="136"/>
    <b v="1"/>
    <s v="theater/plays"/>
    <n v="691"/>
    <n v="40.630000000000003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800"/>
    <n v="2520"/>
    <x v="0"/>
    <s v="US"/>
    <s v="USD"/>
    <n v="1413383216"/>
    <x v="3699"/>
    <b v="0"/>
    <n v="40"/>
    <b v="1"/>
    <s v="theater/plays"/>
    <n v="315"/>
    <n v="63"/>
    <x v="1"/>
    <s v="plays"/>
    <x v="3699"/>
    <x v="3685"/>
    <x v="3"/>
  </r>
  <r>
    <n v="3700"/>
    <s v="Generations (Senior Project)"/>
    <s v="Help me produce the play I have written for my senior project!"/>
    <n v="800"/>
    <n v="606"/>
    <x v="0"/>
    <s v="US"/>
    <s v="USD"/>
    <n v="1412092800"/>
    <x v="3700"/>
    <b v="0"/>
    <n v="18"/>
    <b v="1"/>
    <s v="theater/plays"/>
    <n v="76"/>
    <n v="33.67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800"/>
    <n v="1505"/>
    <x v="0"/>
    <s v="GB"/>
    <s v="GBP"/>
    <n v="1433422793"/>
    <x v="3701"/>
    <b v="0"/>
    <n v="39"/>
    <b v="1"/>
    <s v="theater/plays"/>
    <n v="188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800"/>
    <n v="3275"/>
    <x v="0"/>
    <s v="GB"/>
    <s v="GBP"/>
    <n v="1468191540"/>
    <x v="3702"/>
    <b v="0"/>
    <n v="21"/>
    <b v="1"/>
    <s v="theater/plays"/>
    <n v="409"/>
    <n v="155.94999999999999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800"/>
    <n v="1296"/>
    <x v="0"/>
    <s v="US"/>
    <s v="USD"/>
    <n v="1471071540"/>
    <x v="3703"/>
    <b v="0"/>
    <n v="30"/>
    <b v="1"/>
    <s v="theater/plays"/>
    <n v="162"/>
    <n v="43.2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800"/>
    <n v="409.01"/>
    <x v="0"/>
    <s v="GB"/>
    <s v="GBP"/>
    <n v="1464712394"/>
    <x v="3704"/>
    <b v="0"/>
    <n v="27"/>
    <b v="1"/>
    <s v="theater/plays"/>
    <n v="51"/>
    <n v="15.15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800"/>
    <n v="2925"/>
    <x v="0"/>
    <s v="US"/>
    <s v="USD"/>
    <n v="1403546400"/>
    <x v="3705"/>
    <b v="0"/>
    <n v="35"/>
    <b v="1"/>
    <s v="theater/plays"/>
    <n v="366"/>
    <n v="83.57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780"/>
    <n v="1820"/>
    <x v="0"/>
    <s v="US"/>
    <s v="USD"/>
    <n v="1410558949"/>
    <x v="3706"/>
    <b v="0"/>
    <n v="13"/>
    <b v="1"/>
    <s v="theater/plays"/>
    <n v="233"/>
    <n v="14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777"/>
    <n v="1860"/>
    <x v="0"/>
    <s v="US"/>
    <s v="USD"/>
    <n v="1469165160"/>
    <x v="3707"/>
    <b v="0"/>
    <n v="23"/>
    <b v="1"/>
    <s v="theater/plays"/>
    <n v="239"/>
    <n v="80.87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73"/>
    <n v="2100"/>
    <x v="0"/>
    <s v="US"/>
    <s v="USD"/>
    <n v="1404444286"/>
    <x v="3708"/>
    <b v="0"/>
    <n v="39"/>
    <b v="1"/>
    <s v="theater/plays"/>
    <n v="272"/>
    <n v="53.85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750"/>
    <n v="1082.5"/>
    <x v="0"/>
    <s v="GB"/>
    <s v="GBP"/>
    <n v="1403715546"/>
    <x v="3709"/>
    <b v="0"/>
    <n v="35"/>
    <b v="1"/>
    <s v="theater/plays"/>
    <n v="144"/>
    <n v="30.93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750"/>
    <n v="1835"/>
    <x v="0"/>
    <s v="US"/>
    <s v="USD"/>
    <n v="1428068988"/>
    <x v="3710"/>
    <b v="0"/>
    <n v="27"/>
    <b v="1"/>
    <s v="theater/plays"/>
    <n v="245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750"/>
    <n v="570"/>
    <x v="0"/>
    <s v="US"/>
    <s v="USD"/>
    <n v="1402848000"/>
    <x v="3711"/>
    <b v="0"/>
    <n v="21"/>
    <b v="1"/>
    <s v="theater/plays"/>
    <n v="76"/>
    <n v="27.14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"/>
    <n v="11530"/>
    <x v="0"/>
    <s v="US"/>
    <s v="USD"/>
    <n v="1433055540"/>
    <x v="3712"/>
    <b v="0"/>
    <n v="104"/>
    <b v="1"/>
    <s v="theater/plays"/>
    <n v="1537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750"/>
    <n v="2030"/>
    <x v="0"/>
    <s v="US"/>
    <s v="USD"/>
    <n v="1465062166"/>
    <x v="3713"/>
    <b v="0"/>
    <n v="19"/>
    <b v="1"/>
    <s v="theater/plays"/>
    <n v="271"/>
    <n v="106.84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750"/>
    <n v="10235"/>
    <x v="0"/>
    <s v="US"/>
    <s v="USD"/>
    <n v="1432612740"/>
    <x v="3714"/>
    <b v="0"/>
    <n v="97"/>
    <b v="1"/>
    <s v="theater/plays"/>
    <n v="1365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750"/>
    <n v="3590"/>
    <x v="0"/>
    <s v="GB"/>
    <s v="GBP"/>
    <n v="1427806320"/>
    <x v="3715"/>
    <b v="0"/>
    <n v="27"/>
    <b v="1"/>
    <s v="theater/plays"/>
    <n v="479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750"/>
    <n v="1246"/>
    <x v="0"/>
    <s v="US"/>
    <s v="USD"/>
    <n v="1453411109"/>
    <x v="3716"/>
    <b v="0"/>
    <n v="24"/>
    <b v="1"/>
    <s v="theater/plays"/>
    <n v="166"/>
    <n v="51.92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750"/>
    <n v="4030"/>
    <x v="0"/>
    <s v="GB"/>
    <s v="GBP"/>
    <n v="1431204449"/>
    <x v="3717"/>
    <b v="0"/>
    <n v="13"/>
    <b v="1"/>
    <s v="theater/plays"/>
    <n v="537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750"/>
    <n v="1197"/>
    <x v="0"/>
    <s v="GB"/>
    <s v="GBP"/>
    <n v="1425057075"/>
    <x v="3718"/>
    <b v="0"/>
    <n v="46"/>
    <b v="1"/>
    <s v="theater/plays"/>
    <n v="160"/>
    <n v="26.02"/>
    <x v="1"/>
    <s v="plays"/>
    <x v="3718"/>
    <x v="3703"/>
    <x v="0"/>
  </r>
  <r>
    <n v="3719"/>
    <s v="Corium"/>
    <s v="A new piece of physical theatre about love, regret and longing."/>
    <n v="750"/>
    <n v="420"/>
    <x v="0"/>
    <s v="GB"/>
    <s v="GBP"/>
    <n v="1434994266"/>
    <x v="3719"/>
    <b v="0"/>
    <n v="4"/>
    <b v="1"/>
    <s v="theater/plays"/>
    <n v="56"/>
    <n v="105"/>
    <x v="1"/>
    <s v="plays"/>
    <x v="3719"/>
    <x v="3704"/>
    <x v="0"/>
  </r>
  <r>
    <n v="3720"/>
    <s v="Lakotas and the American Theatre"/>
    <s v="Breaking the American Indian stereotype in the American Theatre."/>
    <n v="750"/>
    <n v="3449"/>
    <x v="0"/>
    <s v="US"/>
    <s v="USD"/>
    <n v="1435881006"/>
    <x v="3720"/>
    <b v="0"/>
    <n v="40"/>
    <b v="1"/>
    <s v="theater/plays"/>
    <n v="460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750"/>
    <n v="5040"/>
    <x v="0"/>
    <s v="US"/>
    <s v="USD"/>
    <n v="1415230084"/>
    <x v="3721"/>
    <b v="0"/>
    <n v="44"/>
    <b v="1"/>
    <s v="theater/plays"/>
    <n v="672"/>
    <n v="114.55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750"/>
    <n v="1668"/>
    <x v="0"/>
    <s v="CA"/>
    <s v="CAD"/>
    <n v="1455231540"/>
    <x v="3722"/>
    <b v="0"/>
    <n v="35"/>
    <b v="1"/>
    <s v="theater/plays"/>
    <n v="222"/>
    <n v="47.66"/>
    <x v="1"/>
    <s v="plays"/>
    <x v="3722"/>
    <x v="3707"/>
    <x v="2"/>
  </r>
  <r>
    <n v="3723"/>
    <s v="Beauty and the Beast"/>
    <s v="Saltmine Theatre Company present Beauty and the Beast:"/>
    <n v="750"/>
    <n v="4592"/>
    <x v="0"/>
    <s v="GB"/>
    <s v="GBP"/>
    <n v="1417374262"/>
    <x v="3723"/>
    <b v="0"/>
    <n v="63"/>
    <b v="1"/>
    <s v="theater/plays"/>
    <n v="612"/>
    <n v="72.89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750"/>
    <n v="4409.55"/>
    <x v="0"/>
    <s v="GB"/>
    <s v="GBP"/>
    <n v="1462402800"/>
    <x v="3724"/>
    <b v="0"/>
    <n v="89"/>
    <b v="1"/>
    <s v="theater/plays"/>
    <n v="588"/>
    <n v="49.55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750"/>
    <n v="381"/>
    <x v="0"/>
    <s v="GB"/>
    <s v="GBP"/>
    <n v="1455831000"/>
    <x v="3725"/>
    <b v="0"/>
    <n v="15"/>
    <b v="1"/>
    <s v="theater/plays"/>
    <n v="51"/>
    <n v="25.4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750"/>
    <n v="2879"/>
    <x v="0"/>
    <s v="US"/>
    <s v="USD"/>
    <n v="1461963600"/>
    <x v="3726"/>
    <b v="0"/>
    <n v="46"/>
    <b v="1"/>
    <s v="theater/plays"/>
    <n v="384"/>
    <n v="62.59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750"/>
    <n v="2015"/>
    <x v="0"/>
    <s v="US"/>
    <s v="USD"/>
    <n v="1476939300"/>
    <x v="3727"/>
    <b v="0"/>
    <n v="33"/>
    <b v="1"/>
    <s v="theater/plays"/>
    <n v="269"/>
    <n v="61.06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750"/>
    <n v="1862"/>
    <x v="2"/>
    <s v="US"/>
    <s v="USD"/>
    <n v="1439957176"/>
    <x v="3728"/>
    <b v="0"/>
    <n v="31"/>
    <b v="0"/>
    <s v="theater/plays"/>
    <n v="248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750"/>
    <n v="362"/>
    <x v="2"/>
    <s v="US"/>
    <s v="USD"/>
    <n v="1427082912"/>
    <x v="3729"/>
    <b v="0"/>
    <n v="5"/>
    <b v="0"/>
    <s v="theater/plays"/>
    <n v="48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750"/>
    <n v="100"/>
    <x v="2"/>
    <s v="US"/>
    <s v="USD"/>
    <n v="1439828159"/>
    <x v="3730"/>
    <b v="0"/>
    <n v="1"/>
    <b v="0"/>
    <s v="theater/plays"/>
    <n v="13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750"/>
    <n v="620"/>
    <x v="2"/>
    <s v="US"/>
    <s v="USD"/>
    <n v="1420860180"/>
    <x v="3731"/>
    <b v="0"/>
    <n v="12"/>
    <b v="0"/>
    <s v="theater/plays"/>
    <n v="83"/>
    <n v="51.67"/>
    <x v="1"/>
    <s v="plays"/>
    <x v="3731"/>
    <x v="3716"/>
    <x v="3"/>
  </r>
  <r>
    <n v="3732"/>
    <s v="Elektra Bekent - Afstudeervoorstelling"/>
    <s v="Mijn solo voorstelling gaat over Elektra (Sophokles) en hoe zij als jongere alles beleeft en meemaakt!"/>
    <n v="750"/>
    <n v="131"/>
    <x v="2"/>
    <s v="NL"/>
    <s v="EUR"/>
    <n v="1422100800"/>
    <x v="3732"/>
    <b v="0"/>
    <n v="4"/>
    <b v="0"/>
    <s v="theater/plays"/>
    <n v="17"/>
    <n v="32.75"/>
    <x v="1"/>
    <s v="plays"/>
    <x v="3732"/>
    <x v="3717"/>
    <x v="3"/>
  </r>
  <r>
    <n v="3733"/>
    <s v="laughter in the hood"/>
    <s v="want to donate tickets to residents who live in the community that cant afford the 35.00 price of ticket"/>
    <n v="750"/>
    <n v="0"/>
    <x v="2"/>
    <s v="US"/>
    <s v="USD"/>
    <n v="1429396200"/>
    <x v="3733"/>
    <b v="0"/>
    <n v="0"/>
    <b v="0"/>
    <s v="theater/plays"/>
    <n v="0"/>
    <n v="0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750"/>
    <n v="427"/>
    <x v="2"/>
    <s v="US"/>
    <s v="USD"/>
    <n v="1432589896"/>
    <x v="3734"/>
    <b v="0"/>
    <n v="7"/>
    <b v="0"/>
    <s v="theater/plays"/>
    <n v="57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750"/>
    <n v="20"/>
    <x v="2"/>
    <s v="GB"/>
    <s v="GBP"/>
    <n v="1432831089"/>
    <x v="3735"/>
    <b v="0"/>
    <n v="2"/>
    <b v="0"/>
    <s v="theater/plays"/>
    <n v="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750"/>
    <n v="10"/>
    <x v="2"/>
    <s v="GB"/>
    <s v="GBP"/>
    <n v="1427133600"/>
    <x v="3736"/>
    <b v="0"/>
    <n v="1"/>
    <b v="0"/>
    <s v="theater/plays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50"/>
    <n v="150"/>
    <x v="2"/>
    <s v="US"/>
    <s v="USD"/>
    <n v="1447311540"/>
    <x v="3737"/>
    <b v="0"/>
    <n v="4"/>
    <b v="0"/>
    <s v="theater/plays"/>
    <n v="20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745"/>
    <n v="270"/>
    <x v="2"/>
    <s v="GB"/>
    <s v="GBP"/>
    <n v="1405461600"/>
    <x v="3738"/>
    <b v="0"/>
    <n v="6"/>
    <b v="0"/>
    <s v="theater/plays"/>
    <n v="36"/>
    <n v="45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740"/>
    <n v="805"/>
    <x v="2"/>
    <s v="GB"/>
    <s v="GBP"/>
    <n v="1468752468"/>
    <x v="3739"/>
    <b v="0"/>
    <n v="8"/>
    <b v="0"/>
    <s v="theater/plays"/>
    <n v="109"/>
    <n v="100.63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700"/>
    <n v="358"/>
    <x v="2"/>
    <s v="US"/>
    <s v="USD"/>
    <n v="1407808438"/>
    <x v="3740"/>
    <b v="0"/>
    <n v="14"/>
    <b v="0"/>
    <s v="theater/plays"/>
    <n v="51"/>
    <n v="25.57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700"/>
    <n v="0"/>
    <x v="2"/>
    <s v="US"/>
    <s v="USD"/>
    <n v="1450389950"/>
    <x v="3741"/>
    <b v="0"/>
    <n v="0"/>
    <b v="0"/>
    <s v="theater/plays"/>
    <n v="0"/>
    <n v="0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700"/>
    <n v="100"/>
    <x v="2"/>
    <s v="US"/>
    <s v="USD"/>
    <n v="1409980144"/>
    <x v="3742"/>
    <b v="0"/>
    <n v="4"/>
    <b v="0"/>
    <s v="theater/plays"/>
    <n v="14"/>
    <n v="25"/>
    <x v="1"/>
    <s v="plays"/>
    <x v="3742"/>
    <x v="3727"/>
    <x v="3"/>
  </r>
  <r>
    <n v="3743"/>
    <s v="Down the Mississippi"/>
    <s v="I'm taking the Adventures of Huckleberry Finn puppet show down the Mississippi River!"/>
    <n v="700"/>
    <n v="0"/>
    <x v="2"/>
    <s v="US"/>
    <s v="USD"/>
    <n v="1404406964"/>
    <x v="3743"/>
    <b v="0"/>
    <n v="0"/>
    <b v="0"/>
    <s v="theater/plays"/>
    <n v="0"/>
    <n v="0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700"/>
    <n v="0"/>
    <x v="2"/>
    <s v="US"/>
    <s v="USD"/>
    <n v="1404532740"/>
    <x v="3744"/>
    <b v="0"/>
    <n v="0"/>
    <b v="0"/>
    <s v="theater/plays"/>
    <n v="0"/>
    <n v="0"/>
    <x v="1"/>
    <s v="plays"/>
    <x v="3744"/>
    <x v="3729"/>
    <x v="3"/>
  </r>
  <r>
    <n v="3745"/>
    <s v="Tyke Theatre Web Show"/>
    <s v="Tyke wants to expand her puppet theater show to weekly online web shows and is looking for backers."/>
    <n v="700"/>
    <n v="10"/>
    <x v="2"/>
    <s v="US"/>
    <s v="USD"/>
    <n v="1407689102"/>
    <x v="3745"/>
    <b v="0"/>
    <n v="1"/>
    <b v="0"/>
    <s v="theater/plays"/>
    <n v="1"/>
    <n v="10"/>
    <x v="1"/>
    <s v="plays"/>
    <x v="3745"/>
    <x v="3730"/>
    <x v="3"/>
  </r>
  <r>
    <n v="3746"/>
    <s v="Stage Play Production - &quot;I Love You to Death&quot;"/>
    <s v="Generational curses CAN be broken...right?"/>
    <n v="700"/>
    <n v="202"/>
    <x v="2"/>
    <s v="US"/>
    <s v="USD"/>
    <n v="1475918439"/>
    <x v="3746"/>
    <b v="0"/>
    <n v="1"/>
    <b v="0"/>
    <s v="theater/plays"/>
    <n v="29"/>
    <n v="202"/>
    <x v="1"/>
    <s v="plays"/>
    <x v="3746"/>
    <x v="3731"/>
    <x v="2"/>
  </r>
  <r>
    <n v="3747"/>
    <s v="Counting Stars"/>
    <s v="The world premiere of an astonishing new play by acclaimed writer Atiha Sen Gupta."/>
    <n v="700"/>
    <n v="25"/>
    <x v="2"/>
    <s v="GB"/>
    <s v="GBP"/>
    <n v="1436137140"/>
    <x v="3747"/>
    <b v="0"/>
    <n v="1"/>
    <b v="0"/>
    <s v="theater/plays"/>
    <n v="4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700"/>
    <n v="5176"/>
    <x v="0"/>
    <s v="US"/>
    <s v="USD"/>
    <n v="1455602340"/>
    <x v="3748"/>
    <b v="0"/>
    <n v="52"/>
    <b v="1"/>
    <s v="theater/musical"/>
    <n v="739"/>
    <n v="99.54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700"/>
    <n v="525"/>
    <x v="0"/>
    <s v="US"/>
    <s v="USD"/>
    <n v="1461902340"/>
    <x v="3749"/>
    <b v="0"/>
    <n v="7"/>
    <b v="1"/>
    <s v="theater/musical"/>
    <n v="75"/>
    <n v="75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700"/>
    <n v="6027"/>
    <x v="0"/>
    <s v="US"/>
    <s v="USD"/>
    <n v="1423555140"/>
    <x v="3750"/>
    <b v="0"/>
    <n v="28"/>
    <b v="1"/>
    <s v="theater/musical"/>
    <n v="861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700"/>
    <n v="1326"/>
    <x v="0"/>
    <s v="US"/>
    <s v="USD"/>
    <n v="1459641073"/>
    <x v="3751"/>
    <b v="0"/>
    <n v="11"/>
    <b v="1"/>
    <s v="theater/musical"/>
    <n v="189"/>
    <n v="120.55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700"/>
    <n v="565"/>
    <x v="0"/>
    <s v="GB"/>
    <s v="GBP"/>
    <n v="1476651600"/>
    <x v="3752"/>
    <b v="0"/>
    <n v="15"/>
    <b v="1"/>
    <s v="theater/musical"/>
    <n v="81"/>
    <n v="37.67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700"/>
    <n v="5167"/>
    <x v="0"/>
    <s v="US"/>
    <s v="USD"/>
    <n v="1433289600"/>
    <x v="3753"/>
    <b v="0"/>
    <n v="30"/>
    <b v="1"/>
    <s v="theater/musical"/>
    <n v="738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700"/>
    <n v="3000"/>
    <x v="0"/>
    <s v="US"/>
    <s v="USD"/>
    <n v="1406350740"/>
    <x v="3754"/>
    <b v="0"/>
    <n v="27"/>
    <b v="1"/>
    <s v="theater/musical"/>
    <n v="429"/>
    <n v="111.11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700"/>
    <n v="713"/>
    <x v="0"/>
    <s v="GB"/>
    <s v="GBP"/>
    <n v="1460753307"/>
    <x v="3755"/>
    <b v="0"/>
    <n v="28"/>
    <b v="1"/>
    <s v="theater/musical"/>
    <n v="102"/>
    <n v="25.46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700"/>
    <n v="4550"/>
    <x v="0"/>
    <s v="US"/>
    <s v="USD"/>
    <n v="1402515198"/>
    <x v="3756"/>
    <b v="0"/>
    <n v="17"/>
    <b v="1"/>
    <s v="theater/musical"/>
    <n v="650"/>
    <n v="267.64999999999998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700"/>
    <n v="3798"/>
    <x v="0"/>
    <s v="US"/>
    <s v="USD"/>
    <n v="1417465515"/>
    <x v="3757"/>
    <b v="0"/>
    <n v="50"/>
    <b v="1"/>
    <s v="theater/musical"/>
    <n v="543"/>
    <n v="75.959999999999994"/>
    <x v="1"/>
    <s v="musical"/>
    <x v="3757"/>
    <x v="3742"/>
    <x v="3"/>
  </r>
  <r>
    <n v="3758"/>
    <s v="Luigi's Ladies"/>
    <s v="LUIGI'S LADIES: an original one-woman musical comedy"/>
    <n v="700"/>
    <n v="1535"/>
    <x v="0"/>
    <s v="US"/>
    <s v="USD"/>
    <n v="1400475600"/>
    <x v="3758"/>
    <b v="0"/>
    <n v="26"/>
    <b v="1"/>
    <s v="theater/musical"/>
    <n v="219"/>
    <n v="59.04"/>
    <x v="1"/>
    <s v="musical"/>
    <x v="3758"/>
    <x v="3743"/>
    <x v="3"/>
  </r>
  <r>
    <n v="3759"/>
    <s v="Pared Down Productions"/>
    <s v="A production company specializing in small-scale musicals"/>
    <n v="700"/>
    <n v="4409.7700000000004"/>
    <x v="0"/>
    <s v="US"/>
    <s v="USD"/>
    <n v="1440556553"/>
    <x v="3759"/>
    <b v="0"/>
    <n v="88"/>
    <b v="1"/>
    <s v="theater/musical"/>
    <n v="63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678"/>
    <n v="5050.7700000000004"/>
    <x v="0"/>
    <s v="US"/>
    <s v="USD"/>
    <n v="1399293386"/>
    <x v="3760"/>
    <b v="0"/>
    <n v="91"/>
    <b v="1"/>
    <s v="theater/musical"/>
    <n v="745"/>
    <n v="55.5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675"/>
    <n v="500"/>
    <x v="0"/>
    <s v="GB"/>
    <s v="GBP"/>
    <n v="1439247600"/>
    <x v="3761"/>
    <b v="0"/>
    <n v="3"/>
    <b v="1"/>
    <s v="theater/musical"/>
    <n v="74"/>
    <n v="166.67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666"/>
    <n v="1328"/>
    <x v="0"/>
    <s v="GB"/>
    <s v="GBP"/>
    <n v="1438543889"/>
    <x v="3762"/>
    <b v="0"/>
    <n v="28"/>
    <b v="1"/>
    <s v="theater/musical"/>
    <n v="199"/>
    <n v="47.43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660"/>
    <n v="5000"/>
    <x v="0"/>
    <s v="US"/>
    <s v="USD"/>
    <n v="1427907626"/>
    <x v="3763"/>
    <b v="0"/>
    <n v="77"/>
    <b v="1"/>
    <s v="theater/musical"/>
    <n v="758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650"/>
    <n v="1500"/>
    <x v="0"/>
    <s v="US"/>
    <s v="USD"/>
    <n v="1464482160"/>
    <x v="3764"/>
    <b v="0"/>
    <n v="27"/>
    <b v="1"/>
    <s v="theater/musical"/>
    <n v="231"/>
    <n v="55.56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650"/>
    <n v="7942"/>
    <x v="0"/>
    <s v="US"/>
    <s v="USD"/>
    <n v="1406745482"/>
    <x v="3765"/>
    <b v="0"/>
    <n v="107"/>
    <b v="1"/>
    <s v="theater/musical"/>
    <n v="1222"/>
    <n v="74.22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650"/>
    <n v="10265.01"/>
    <x v="0"/>
    <s v="US"/>
    <s v="USD"/>
    <n v="1404360045"/>
    <x v="3766"/>
    <b v="0"/>
    <n v="96"/>
    <b v="1"/>
    <s v="theater/musical"/>
    <n v="1579"/>
    <n v="106.93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650"/>
    <n v="2335"/>
    <x v="0"/>
    <s v="US"/>
    <s v="USD"/>
    <n v="1425185940"/>
    <x v="3767"/>
    <b v="0"/>
    <n v="56"/>
    <b v="1"/>
    <s v="theater/musical"/>
    <n v="359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650"/>
    <n v="4306.1099999999997"/>
    <x v="0"/>
    <s v="US"/>
    <s v="USD"/>
    <n v="1402594090"/>
    <x v="3768"/>
    <b v="0"/>
    <n v="58"/>
    <b v="1"/>
    <s v="theater/musical"/>
    <n v="662"/>
    <n v="74.239999999999995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650"/>
    <n v="1100"/>
    <x v="0"/>
    <s v="US"/>
    <s v="USD"/>
    <n v="1460730079"/>
    <x v="3769"/>
    <b v="0"/>
    <n v="15"/>
    <b v="1"/>
    <s v="theater/musical"/>
    <n v="169"/>
    <n v="73.33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650"/>
    <n v="2000"/>
    <x v="0"/>
    <s v="GB"/>
    <s v="GBP"/>
    <n v="1434234010"/>
    <x v="3770"/>
    <b v="0"/>
    <n v="20"/>
    <b v="1"/>
    <s v="theater/musical"/>
    <n v="308"/>
    <n v="100"/>
    <x v="1"/>
    <s v="musical"/>
    <x v="3770"/>
    <x v="3754"/>
    <x v="0"/>
  </r>
  <r>
    <n v="3771"/>
    <s v="COME OUT SWINGIN'!"/>
    <s v="I would like to make a demo recording of six songs from COME OUT SWINGIN'!"/>
    <n v="620"/>
    <n v="1460"/>
    <x v="0"/>
    <s v="US"/>
    <s v="USD"/>
    <n v="1463529600"/>
    <x v="3771"/>
    <b v="0"/>
    <n v="38"/>
    <b v="1"/>
    <s v="theater/musical"/>
    <n v="235"/>
    <n v="38.42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620"/>
    <n v="5510"/>
    <x v="0"/>
    <s v="US"/>
    <s v="USD"/>
    <n v="1480399200"/>
    <x v="3772"/>
    <b v="0"/>
    <n v="33"/>
    <b v="1"/>
    <s v="theater/musical"/>
    <n v="889"/>
    <n v="166.97"/>
    <x v="1"/>
    <s v="musical"/>
    <x v="3772"/>
    <x v="3756"/>
    <x v="2"/>
  </r>
  <r>
    <n v="3773"/>
    <s v="Dundee: A Hip-Hopera"/>
    <s v="A dramatic hip-hopera, inspired from monologues written by the performers."/>
    <n v="600"/>
    <n v="5410"/>
    <x v="0"/>
    <s v="US"/>
    <s v="USD"/>
    <n v="1479175680"/>
    <x v="3773"/>
    <b v="0"/>
    <n v="57"/>
    <b v="1"/>
    <s v="theater/musical"/>
    <n v="902"/>
    <n v="94.91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600"/>
    <n v="2500"/>
    <x v="0"/>
    <s v="CA"/>
    <s v="CAD"/>
    <n v="1428606055"/>
    <x v="3774"/>
    <b v="0"/>
    <n v="25"/>
    <b v="1"/>
    <s v="theater/musical"/>
    <n v="417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600"/>
    <n v="2005"/>
    <x v="0"/>
    <s v="US"/>
    <s v="USD"/>
    <n v="1428552000"/>
    <x v="3775"/>
    <b v="0"/>
    <n v="14"/>
    <b v="1"/>
    <s v="theater/musical"/>
    <n v="334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600"/>
    <n v="8537"/>
    <x v="0"/>
    <s v="US"/>
    <s v="USD"/>
    <n v="1406854800"/>
    <x v="3776"/>
    <b v="0"/>
    <n v="94"/>
    <b v="1"/>
    <s v="theater/musical"/>
    <n v="1423"/>
    <n v="90.82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600"/>
    <n v="2864"/>
    <x v="0"/>
    <s v="US"/>
    <s v="USD"/>
    <n v="1411790400"/>
    <x v="3777"/>
    <b v="0"/>
    <n v="59"/>
    <b v="1"/>
    <s v="theater/musical"/>
    <n v="477"/>
    <n v="48.54"/>
    <x v="1"/>
    <s v="musical"/>
    <x v="3777"/>
    <x v="3761"/>
    <x v="3"/>
  </r>
  <r>
    <n v="3778"/>
    <s v="Give a Puppet a Hand"/>
    <s v="Sponsor an AVENUE Q puppet for The Barn Players April 2015 production."/>
    <n v="600"/>
    <n v="2521"/>
    <x v="0"/>
    <s v="US"/>
    <s v="USD"/>
    <n v="1423942780"/>
    <x v="3778"/>
    <b v="0"/>
    <n v="36"/>
    <b v="1"/>
    <s v="theater/musical"/>
    <n v="420"/>
    <n v="70.03"/>
    <x v="1"/>
    <s v="musical"/>
    <x v="3778"/>
    <x v="3762"/>
    <x v="3"/>
  </r>
  <r>
    <n v="3779"/>
    <s v="&quot;The Last Adam&quot; A New Musical, NYC reading"/>
    <s v="A fresh, re-telling of the Jesus story for a new generation."/>
    <n v="600"/>
    <n v="15597"/>
    <x v="0"/>
    <s v="US"/>
    <s v="USD"/>
    <n v="1459010340"/>
    <x v="3779"/>
    <b v="0"/>
    <n v="115"/>
    <b v="1"/>
    <s v="theater/musical"/>
    <n v="2600"/>
    <n v="135.63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600"/>
    <n v="3000"/>
    <x v="0"/>
    <s v="US"/>
    <s v="USD"/>
    <n v="1436817960"/>
    <x v="3780"/>
    <b v="0"/>
    <n v="30"/>
    <b v="1"/>
    <s v="theater/musical"/>
    <n v="50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600"/>
    <n v="4935"/>
    <x v="0"/>
    <s v="US"/>
    <s v="USD"/>
    <n v="1410210685"/>
    <x v="3781"/>
    <b v="0"/>
    <n v="52"/>
    <b v="1"/>
    <s v="theater/musical"/>
    <n v="823"/>
    <n v="94.9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600"/>
    <n v="2035"/>
    <x v="0"/>
    <s v="GB"/>
    <s v="GBP"/>
    <n v="1469401200"/>
    <x v="3782"/>
    <b v="0"/>
    <n v="27"/>
    <b v="1"/>
    <s v="theater/musical"/>
    <n v="339"/>
    <n v="75.37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600"/>
    <n v="1547"/>
    <x v="0"/>
    <s v="US"/>
    <s v="USD"/>
    <n v="1458057600"/>
    <x v="3783"/>
    <b v="0"/>
    <n v="24"/>
    <b v="1"/>
    <s v="theater/musical"/>
    <n v="258"/>
    <n v="64.459999999999994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600"/>
    <n v="1150"/>
    <x v="0"/>
    <s v="CA"/>
    <s v="CAD"/>
    <n v="1468193532"/>
    <x v="3784"/>
    <b v="0"/>
    <n v="10"/>
    <b v="1"/>
    <s v="theater/musical"/>
    <n v="192"/>
    <n v="115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600"/>
    <n v="3015"/>
    <x v="0"/>
    <s v="GB"/>
    <s v="GBP"/>
    <n v="1470132180"/>
    <x v="3785"/>
    <b v="0"/>
    <n v="30"/>
    <b v="1"/>
    <s v="theater/musical"/>
    <n v="503"/>
    <n v="100.5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"/>
    <n v="6658"/>
    <x v="0"/>
    <s v="US"/>
    <s v="USD"/>
    <n v="1464310475"/>
    <x v="3786"/>
    <b v="0"/>
    <n v="71"/>
    <b v="1"/>
    <s v="theater/musical"/>
    <n v="1110"/>
    <n v="93.77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600"/>
    <n v="351"/>
    <x v="0"/>
    <s v="US"/>
    <s v="USD"/>
    <n v="1436587140"/>
    <x v="3787"/>
    <b v="0"/>
    <n v="10"/>
    <b v="1"/>
    <s v="theater/musical"/>
    <n v="59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600"/>
    <n v="500"/>
    <x v="2"/>
    <s v="US"/>
    <s v="USD"/>
    <n v="1450887480"/>
    <x v="3788"/>
    <b v="0"/>
    <n v="1"/>
    <b v="0"/>
    <s v="theater/musical"/>
    <n v="83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600"/>
    <n v="116"/>
    <x v="2"/>
    <s v="GB"/>
    <s v="GBP"/>
    <n v="1434395418"/>
    <x v="3789"/>
    <b v="0"/>
    <n v="4"/>
    <b v="0"/>
    <s v="theater/musical"/>
    <n v="19"/>
    <n v="29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600"/>
    <n v="0"/>
    <x v="2"/>
    <s v="US"/>
    <s v="USD"/>
    <n v="1479834023"/>
    <x v="3790"/>
    <b v="0"/>
    <n v="0"/>
    <b v="0"/>
    <s v="theater/musical"/>
    <n v="0"/>
    <n v="0"/>
    <x v="1"/>
    <s v="musical"/>
    <x v="3790"/>
    <x v="3773"/>
    <x v="2"/>
  </r>
  <r>
    <n v="3791"/>
    <s v="Spin! at The Cumming Playhouse"/>
    <s v="Spin! is an original musical comedy-drama presented by Blue Palm Productions."/>
    <n v="600"/>
    <n v="0"/>
    <x v="2"/>
    <s v="US"/>
    <s v="USD"/>
    <n v="1404664592"/>
    <x v="3791"/>
    <b v="0"/>
    <n v="0"/>
    <b v="0"/>
    <s v="theater/musical"/>
    <n v="0"/>
    <n v="0"/>
    <x v="1"/>
    <s v="musical"/>
    <x v="3791"/>
    <x v="3774"/>
    <x v="3"/>
  </r>
  <r>
    <n v="3792"/>
    <s v="BorikÃ©n: The Show"/>
    <s v="A cultural and historic journey through Puerto Rico's music and dance!"/>
    <n v="600"/>
    <n v="35"/>
    <x v="2"/>
    <s v="US"/>
    <s v="USD"/>
    <n v="1436957022"/>
    <x v="3792"/>
    <b v="0"/>
    <n v="2"/>
    <b v="0"/>
    <s v="theater/musical"/>
    <n v="6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600"/>
    <n v="4176"/>
    <x v="2"/>
    <s v="US"/>
    <s v="USD"/>
    <n v="1418769129"/>
    <x v="3793"/>
    <b v="0"/>
    <n v="24"/>
    <b v="0"/>
    <s v="theater/musical"/>
    <n v="696"/>
    <n v="174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600"/>
    <n v="50"/>
    <x v="2"/>
    <s v="GB"/>
    <s v="GBP"/>
    <n v="1433685354"/>
    <x v="3794"/>
    <b v="0"/>
    <n v="1"/>
    <b v="0"/>
    <s v="theater/musical"/>
    <n v="8"/>
    <n v="5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600"/>
    <n v="1"/>
    <x v="2"/>
    <s v="US"/>
    <s v="USD"/>
    <n v="1484354556"/>
    <x v="3796"/>
    <b v="0"/>
    <n v="1"/>
    <b v="0"/>
    <s v="theater/musical"/>
    <n v="0"/>
    <n v="1"/>
    <x v="1"/>
    <s v="musical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"/>
    <n v="5380"/>
    <x v="2"/>
    <s v="US"/>
    <s v="USD"/>
    <n v="1429564165"/>
    <x v="3797"/>
    <b v="0"/>
    <n v="37"/>
    <b v="0"/>
    <s v="theater/musical"/>
    <n v="897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600"/>
    <n v="1025"/>
    <x v="2"/>
    <s v="US"/>
    <s v="USD"/>
    <n v="1407691248"/>
    <x v="3798"/>
    <b v="0"/>
    <n v="5"/>
    <b v="0"/>
    <s v="theater/musical"/>
    <n v="171"/>
    <n v="205"/>
    <x v="1"/>
    <s v="musical"/>
    <x v="3798"/>
    <x v="3781"/>
    <x v="3"/>
  </r>
  <r>
    <n v="3799"/>
    <s v="A Story Once Told"/>
    <s v="An original musical on it's way to the stage in Minneapolis, MN. Feel free to ask any questions."/>
    <n v="600"/>
    <n v="402"/>
    <x v="2"/>
    <s v="US"/>
    <s v="USD"/>
    <n v="1457734843"/>
    <x v="3799"/>
    <b v="0"/>
    <n v="4"/>
    <b v="0"/>
    <s v="theater/musical"/>
    <n v="67"/>
    <n v="100.5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600"/>
    <n v="881"/>
    <x v="2"/>
    <s v="US"/>
    <s v="USD"/>
    <n v="1420952340"/>
    <x v="3800"/>
    <b v="0"/>
    <n v="16"/>
    <b v="0"/>
    <s v="theater/musical"/>
    <n v="147"/>
    <n v="55.06"/>
    <x v="1"/>
    <s v="musical"/>
    <x v="3800"/>
    <x v="3783"/>
    <x v="3"/>
  </r>
  <r>
    <n v="3801"/>
    <s v="The Imaginary A Musical"/>
    <s v="The Imaginary : A Musical is a new musical adaptation based on the novel written by A.F. Harrold.       TheImaginaryAMusical.com"/>
    <n v="600"/>
    <n v="426"/>
    <x v="2"/>
    <s v="US"/>
    <s v="USD"/>
    <n v="1420215216"/>
    <x v="3801"/>
    <b v="0"/>
    <n v="9"/>
    <b v="0"/>
    <s v="theater/musical"/>
    <n v="71"/>
    <n v="47.33"/>
    <x v="1"/>
    <s v="musical"/>
    <x v="3801"/>
    <x v="3784"/>
    <x v="3"/>
  </r>
  <r>
    <n v="3802"/>
    <s v="The Lost Play of William Shakespeare"/>
    <s v="A musical about how Shakespeare was inspired to write only his own plays after the co-authored play Henry VI was taken."/>
    <n v="600"/>
    <n v="0"/>
    <x v="2"/>
    <s v="US"/>
    <s v="USD"/>
    <n v="1445482906"/>
    <x v="3802"/>
    <b v="0"/>
    <n v="0"/>
    <b v="0"/>
    <s v="theater/musical"/>
    <n v="0"/>
    <n v="0"/>
    <x v="1"/>
    <s v="musical"/>
    <x v="3802"/>
    <x v="3785"/>
    <x v="0"/>
  </r>
  <r>
    <n v="3803"/>
    <s v="Benjamin Button the Musical Concept Album"/>
    <s v="A fully orchestrated concept album of Benjamin Button the Musical!"/>
    <n v="600"/>
    <n v="2358"/>
    <x v="2"/>
    <s v="US"/>
    <s v="USD"/>
    <n v="1457133568"/>
    <x v="3803"/>
    <b v="0"/>
    <n v="40"/>
    <b v="0"/>
    <s v="theater/musical"/>
    <n v="393"/>
    <n v="58.95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600"/>
    <n v="0"/>
    <x v="2"/>
    <s v="US"/>
    <s v="USD"/>
    <n v="1469948400"/>
    <x v="3804"/>
    <b v="0"/>
    <n v="0"/>
    <b v="0"/>
    <s v="theater/musical"/>
    <n v="0"/>
    <n v="0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600"/>
    <n v="3"/>
    <x v="2"/>
    <s v="US"/>
    <s v="USD"/>
    <n v="1411852640"/>
    <x v="3805"/>
    <b v="0"/>
    <n v="2"/>
    <b v="0"/>
    <s v="theater/musical"/>
    <n v="1"/>
    <n v="1.5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575"/>
    <n v="5"/>
    <x v="2"/>
    <s v="AU"/>
    <s v="AUD"/>
    <n v="1404022381"/>
    <x v="3806"/>
    <b v="0"/>
    <n v="1"/>
    <b v="0"/>
    <s v="theater/musical"/>
    <n v="1"/>
    <n v="5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550"/>
    <n v="455"/>
    <x v="2"/>
    <s v="US"/>
    <s v="USD"/>
    <n v="1428097739"/>
    <x v="3807"/>
    <b v="0"/>
    <n v="9"/>
    <b v="0"/>
    <s v="theater/musical"/>
    <n v="83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550"/>
    <n v="1000"/>
    <x v="0"/>
    <s v="GB"/>
    <s v="GBP"/>
    <n v="1429955619"/>
    <x v="3808"/>
    <b v="0"/>
    <n v="24"/>
    <b v="1"/>
    <s v="theater/plays"/>
    <n v="182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550"/>
    <n v="2025"/>
    <x v="0"/>
    <s v="GB"/>
    <s v="GBP"/>
    <n v="1406761200"/>
    <x v="3809"/>
    <b v="0"/>
    <n v="38"/>
    <b v="1"/>
    <s v="theater/plays"/>
    <n v="368"/>
    <n v="53.29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550"/>
    <n v="1826"/>
    <x v="0"/>
    <s v="US"/>
    <s v="USD"/>
    <n v="1426965758"/>
    <x v="3810"/>
    <b v="0"/>
    <n v="26"/>
    <b v="1"/>
    <s v="theater/plays"/>
    <n v="33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550"/>
    <n v="825"/>
    <x v="0"/>
    <s v="GB"/>
    <s v="GBP"/>
    <n v="1464692400"/>
    <x v="3811"/>
    <b v="0"/>
    <n v="19"/>
    <b v="1"/>
    <s v="theater/plays"/>
    <n v="150"/>
    <n v="43.42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550"/>
    <n v="2191"/>
    <x v="0"/>
    <s v="CA"/>
    <s v="CAD"/>
    <n v="1433131140"/>
    <x v="3812"/>
    <b v="0"/>
    <n v="11"/>
    <b v="1"/>
    <s v="theater/plays"/>
    <n v="398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550"/>
    <n v="2119.9899999999998"/>
    <x v="0"/>
    <s v="US"/>
    <s v="USD"/>
    <n v="1465940580"/>
    <x v="3813"/>
    <b v="0"/>
    <n v="27"/>
    <b v="1"/>
    <s v="theater/plays"/>
    <n v="385"/>
    <n v="78.52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550"/>
    <n v="2102"/>
    <x v="0"/>
    <s v="US"/>
    <s v="USD"/>
    <n v="1427860740"/>
    <x v="3814"/>
    <b v="0"/>
    <n v="34"/>
    <b v="1"/>
    <s v="theater/plays"/>
    <n v="382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550"/>
    <n v="1000.01"/>
    <x v="0"/>
    <s v="GB"/>
    <s v="GBP"/>
    <n v="1440111600"/>
    <x v="3815"/>
    <b v="0"/>
    <n v="20"/>
    <b v="1"/>
    <s v="theater/plays"/>
    <n v="182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550"/>
    <n v="1788.57"/>
    <x v="0"/>
    <s v="US"/>
    <s v="USD"/>
    <n v="1405614823"/>
    <x v="3816"/>
    <b v="0"/>
    <n v="37"/>
    <b v="1"/>
    <s v="theater/plays"/>
    <n v="325"/>
    <n v="48.34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530"/>
    <n v="2145"/>
    <x v="0"/>
    <s v="US"/>
    <s v="USD"/>
    <n v="1445659140"/>
    <x v="3817"/>
    <b v="0"/>
    <n v="20"/>
    <b v="1"/>
    <s v="theater/plays"/>
    <n v="405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525"/>
    <n v="570"/>
    <x v="0"/>
    <s v="US"/>
    <s v="USD"/>
    <n v="1426187582"/>
    <x v="3818"/>
    <b v="0"/>
    <n v="10"/>
    <b v="1"/>
    <s v="theater/plays"/>
    <n v="109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516"/>
    <n v="1064"/>
    <x v="0"/>
    <s v="US"/>
    <s v="USD"/>
    <n v="1437166920"/>
    <x v="3819"/>
    <b v="0"/>
    <n v="26"/>
    <b v="1"/>
    <s v="theater/plays"/>
    <n v="2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515"/>
    <n v="430"/>
    <x v="0"/>
    <s v="GB"/>
    <s v="GBP"/>
    <n v="1436110717"/>
    <x v="3820"/>
    <b v="0"/>
    <n v="20"/>
    <b v="1"/>
    <s v="theater/plays"/>
    <n v="8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512"/>
    <n v="3659"/>
    <x v="0"/>
    <s v="US"/>
    <s v="USD"/>
    <n v="1451881207"/>
    <x v="3821"/>
    <b v="0"/>
    <n v="46"/>
    <b v="1"/>
    <s v="theater/plays"/>
    <n v="715"/>
    <n v="79.540000000000006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"/>
    <n v="5501"/>
    <x v="0"/>
    <s v="DE"/>
    <s v="EUR"/>
    <n v="1453244340"/>
    <x v="3822"/>
    <b v="0"/>
    <n v="76"/>
    <b v="1"/>
    <s v="theater/plays"/>
    <n v="1100"/>
    <n v="72.38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500"/>
    <n v="2650"/>
    <x v="0"/>
    <s v="US"/>
    <s v="USD"/>
    <n v="1437364740"/>
    <x v="3823"/>
    <b v="0"/>
    <n v="41"/>
    <b v="1"/>
    <s v="theater/plays"/>
    <n v="530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500"/>
    <n v="270"/>
    <x v="0"/>
    <s v="GB"/>
    <s v="GBP"/>
    <n v="1470058860"/>
    <x v="3824"/>
    <b v="0"/>
    <n v="7"/>
    <b v="1"/>
    <s v="theater/plays"/>
    <n v="54"/>
    <n v="38.57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"/>
    <n v="5271"/>
    <x v="0"/>
    <s v="US"/>
    <s v="USD"/>
    <n v="1434505214"/>
    <x v="3825"/>
    <b v="0"/>
    <n v="49"/>
    <b v="1"/>
    <s v="theater/plays"/>
    <n v="1054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500"/>
    <n v="715"/>
    <x v="0"/>
    <s v="GB"/>
    <s v="GBP"/>
    <n v="1430993394"/>
    <x v="3826"/>
    <b v="0"/>
    <n v="26"/>
    <b v="1"/>
    <s v="theater/plays"/>
    <n v="143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500"/>
    <n v="4580"/>
    <x v="0"/>
    <s v="GB"/>
    <s v="GBP"/>
    <n v="1427414400"/>
    <x v="3827"/>
    <b v="0"/>
    <n v="65"/>
    <b v="1"/>
    <s v="theater/plays"/>
    <n v="916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"/>
    <n v="5000"/>
    <x v="0"/>
    <s v="US"/>
    <s v="USD"/>
    <n v="1420033187"/>
    <x v="3828"/>
    <b v="0"/>
    <n v="28"/>
    <b v="1"/>
    <s v="theater/plays"/>
    <n v="1000"/>
    <n v="178.57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x v="3810"/>
    <x v="2"/>
  </r>
  <r>
    <n v="3830"/>
    <s v="Run Away"/>
    <s v="The Aeon Theatre company is producing another original play by Parker Hale at the Manhattan Reportory Theatre"/>
    <n v="500"/>
    <n v="225"/>
    <x v="0"/>
    <s v="US"/>
    <s v="USD"/>
    <n v="1464371211"/>
    <x v="3830"/>
    <b v="0"/>
    <n v="3"/>
    <b v="1"/>
    <s v="theater/plays"/>
    <n v="45"/>
    <n v="75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500"/>
    <n v="1256"/>
    <x v="0"/>
    <s v="US"/>
    <s v="USD"/>
    <n v="1455936335"/>
    <x v="3832"/>
    <b v="0"/>
    <n v="9"/>
    <b v="1"/>
    <s v="theater/plays"/>
    <n v="251"/>
    <n v="139.56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500"/>
    <n v="1400"/>
    <x v="0"/>
    <s v="CA"/>
    <s v="CAD"/>
    <n v="1417460940"/>
    <x v="3833"/>
    <b v="0"/>
    <n v="20"/>
    <b v="1"/>
    <s v="theater/plays"/>
    <n v="280"/>
    <n v="7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500"/>
    <n v="3271"/>
    <x v="0"/>
    <s v="GB"/>
    <s v="GBP"/>
    <n v="1434624067"/>
    <x v="3834"/>
    <b v="0"/>
    <n v="57"/>
    <b v="1"/>
    <s v="theater/plays"/>
    <n v="654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500"/>
    <n v="320"/>
    <x v="0"/>
    <s v="GB"/>
    <s v="GBP"/>
    <n v="1461278208"/>
    <x v="3835"/>
    <b v="0"/>
    <n v="8"/>
    <b v="1"/>
    <s v="theater/plays"/>
    <n v="64"/>
    <n v="4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500"/>
    <n v="900"/>
    <x v="0"/>
    <s v="US"/>
    <s v="USD"/>
    <n v="1470197340"/>
    <x v="3836"/>
    <b v="0"/>
    <n v="14"/>
    <b v="1"/>
    <s v="theater/plays"/>
    <n v="180"/>
    <n v="64.290000000000006"/>
    <x v="1"/>
    <s v="plays"/>
    <x v="3836"/>
    <x v="3817"/>
    <x v="2"/>
  </r>
  <r>
    <n v="3837"/>
    <s v="Farcical Elements Presents Boeing-Boeing"/>
    <s v="A high-flying French farce with the thrust of a well-tuned jet engine"/>
    <n v="500"/>
    <n v="2042"/>
    <x v="0"/>
    <s v="GB"/>
    <s v="GBP"/>
    <n v="1435947758"/>
    <x v="3837"/>
    <b v="0"/>
    <n v="17"/>
    <b v="1"/>
    <s v="theater/plays"/>
    <n v="408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500"/>
    <n v="100824"/>
    <x v="0"/>
    <s v="SE"/>
    <s v="SEK"/>
    <n v="1432314209"/>
    <x v="3838"/>
    <b v="0"/>
    <n v="100"/>
    <b v="1"/>
    <s v="theater/plays"/>
    <n v="20165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500"/>
    <n v="2025"/>
    <x v="0"/>
    <s v="US"/>
    <s v="USD"/>
    <n v="1438226724"/>
    <x v="3839"/>
    <b v="0"/>
    <n v="32"/>
    <b v="1"/>
    <s v="theater/plays"/>
    <n v="405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500"/>
    <n v="65"/>
    <x v="0"/>
    <s v="GB"/>
    <s v="GBP"/>
    <n v="1459180229"/>
    <x v="3840"/>
    <b v="0"/>
    <n v="3"/>
    <b v="1"/>
    <s v="theater/plays"/>
    <n v="13"/>
    <n v="21.67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500"/>
    <n v="872"/>
    <x v="2"/>
    <s v="US"/>
    <s v="USD"/>
    <n v="1405882287"/>
    <x v="3841"/>
    <b v="1"/>
    <n v="34"/>
    <b v="0"/>
    <s v="theater/plays"/>
    <n v="174"/>
    <n v="25.65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"/>
    <n v="1097"/>
    <x v="2"/>
    <s v="GB"/>
    <s v="GBP"/>
    <n v="1399809052"/>
    <x v="3842"/>
    <b v="1"/>
    <n v="23"/>
    <b v="0"/>
    <s v="theater/plays"/>
    <n v="219"/>
    <n v="47.7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"/>
    <n v="1065"/>
    <x v="2"/>
    <s v="US"/>
    <s v="USD"/>
    <n v="1401587064"/>
    <x v="3843"/>
    <b v="1"/>
    <n v="19"/>
    <b v="0"/>
    <s v="theater/plays"/>
    <n v="213"/>
    <n v="56.05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500"/>
    <n v="4066"/>
    <x v="2"/>
    <s v="US"/>
    <s v="USD"/>
    <n v="1401778740"/>
    <x v="3844"/>
    <b v="1"/>
    <n v="50"/>
    <b v="0"/>
    <s v="theater/plays"/>
    <n v="813"/>
    <n v="81.319999999999993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500"/>
    <n v="842"/>
    <x v="2"/>
    <s v="US"/>
    <s v="USD"/>
    <n v="1443711774"/>
    <x v="3845"/>
    <b v="1"/>
    <n v="12"/>
    <b v="0"/>
    <s v="theater/plays"/>
    <n v="168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500"/>
    <n v="189"/>
    <x v="2"/>
    <s v="US"/>
    <s v="USD"/>
    <n v="1412405940"/>
    <x v="3846"/>
    <b v="1"/>
    <n v="8"/>
    <b v="0"/>
    <s v="theater/plays"/>
    <n v="38"/>
    <n v="23.63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n v="500"/>
    <n v="1697"/>
    <x v="2"/>
    <s v="US"/>
    <s v="USD"/>
    <n v="1437283391"/>
    <x v="3847"/>
    <b v="1"/>
    <n v="9"/>
    <b v="0"/>
    <s v="theater/plays"/>
    <n v="339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500"/>
    <n v="2129"/>
    <x v="2"/>
    <s v="US"/>
    <s v="USD"/>
    <n v="1445196989"/>
    <x v="3848"/>
    <b v="1"/>
    <n v="43"/>
    <b v="0"/>
    <s v="theater/plays"/>
    <n v="42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500"/>
    <n v="2113"/>
    <x v="2"/>
    <s v="DE"/>
    <s v="EUR"/>
    <n v="1434047084"/>
    <x v="3849"/>
    <b v="1"/>
    <n v="28"/>
    <b v="0"/>
    <s v="theater/plays"/>
    <n v="423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500"/>
    <n v="38"/>
    <x v="2"/>
    <s v="US"/>
    <s v="USD"/>
    <n v="1420081143"/>
    <x v="3850"/>
    <b v="1"/>
    <n v="4"/>
    <b v="0"/>
    <s v="theater/plays"/>
    <n v="8"/>
    <n v="9.5"/>
    <x v="1"/>
    <s v="plays"/>
    <x v="3850"/>
    <x v="3831"/>
    <x v="3"/>
  </r>
  <r>
    <n v="3851"/>
    <s v="Waving Goodbye"/>
    <s v="A play about the horrible choices we have to make every day. Should we take a risk, or take the road most travelled?"/>
    <n v="500"/>
    <n v="852"/>
    <x v="2"/>
    <s v="GB"/>
    <s v="GBP"/>
    <n v="1437129179"/>
    <x v="3851"/>
    <b v="1"/>
    <n v="24"/>
    <b v="0"/>
    <s v="theater/plays"/>
    <n v="170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500"/>
    <n v="20"/>
    <x v="2"/>
    <s v="US"/>
    <s v="USD"/>
    <n v="1427427276"/>
    <x v="3852"/>
    <b v="0"/>
    <n v="2"/>
    <b v="0"/>
    <s v="theater/plays"/>
    <n v="4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500"/>
    <n v="26"/>
    <x v="2"/>
    <s v="US"/>
    <s v="USD"/>
    <n v="1409602178"/>
    <x v="3853"/>
    <b v="0"/>
    <n v="2"/>
    <b v="0"/>
    <s v="theater/plays"/>
    <n v="5"/>
    <n v="13"/>
    <x v="1"/>
    <s v="plays"/>
    <x v="3853"/>
    <x v="3834"/>
    <x v="3"/>
  </r>
  <r>
    <n v="3854"/>
    <s v="The Case Of Soghomon Tehlirian"/>
    <s v="A play dedicated to the 100th anniversary of the Armenian Genocide."/>
    <n v="500"/>
    <n v="1788"/>
    <x v="2"/>
    <s v="US"/>
    <s v="USD"/>
    <n v="1431206058"/>
    <x v="3854"/>
    <b v="0"/>
    <n v="20"/>
    <b v="0"/>
    <s v="theater/plays"/>
    <n v="358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500"/>
    <n v="25"/>
    <x v="2"/>
    <s v="US"/>
    <s v="USD"/>
    <n v="1427408271"/>
    <x v="3855"/>
    <b v="0"/>
    <n v="1"/>
    <b v="0"/>
    <s v="theater/plays"/>
    <n v="5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"/>
    <n v="1"/>
    <x v="2"/>
    <s v="US"/>
    <s v="USD"/>
    <n v="1425833403"/>
    <x v="3856"/>
    <b v="0"/>
    <n v="1"/>
    <b v="0"/>
    <s v="theater/plays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"/>
    <n v="260"/>
    <x v="2"/>
    <s v="US"/>
    <s v="USD"/>
    <n v="1406913120"/>
    <x v="3857"/>
    <b v="0"/>
    <n v="4"/>
    <b v="0"/>
    <s v="theater/plays"/>
    <n v="52"/>
    <n v="65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500"/>
    <n v="1"/>
    <x v="2"/>
    <s v="US"/>
    <s v="USD"/>
    <n v="1403730000"/>
    <x v="3859"/>
    <b v="0"/>
    <n v="1"/>
    <b v="0"/>
    <s v="theater/plays"/>
    <n v="0"/>
    <n v="1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500"/>
    <n v="1060"/>
    <x v="2"/>
    <s v="US"/>
    <s v="USD"/>
    <n v="1407858710"/>
    <x v="3860"/>
    <b v="0"/>
    <n v="13"/>
    <b v="0"/>
    <s v="theater/plays"/>
    <n v="212"/>
    <n v="81.540000000000006"/>
    <x v="1"/>
    <s v="plays"/>
    <x v="3860"/>
    <x v="3841"/>
    <x v="3"/>
  </r>
  <r>
    <n v="3861"/>
    <s v="READY OR NOT HERE I COME"/>
    <s v="THE COMING OF THE LORD!"/>
    <n v="500"/>
    <n v="100"/>
    <x v="2"/>
    <s v="US"/>
    <s v="USD"/>
    <n v="1415828820"/>
    <x v="3861"/>
    <b v="0"/>
    <n v="1"/>
    <b v="0"/>
    <s v="theater/plays"/>
    <n v="20"/>
    <n v="100"/>
    <x v="1"/>
    <s v="plays"/>
    <x v="3861"/>
    <x v="3842"/>
    <x v="3"/>
  </r>
  <r>
    <n v="3862"/>
    <s v="The Container Play"/>
    <s v="The hit immersive theatre experience of England comes to Corpus Christi!"/>
    <n v="500"/>
    <n v="1"/>
    <x v="2"/>
    <s v="US"/>
    <s v="USD"/>
    <n v="1473699540"/>
    <x v="3862"/>
    <b v="0"/>
    <n v="1"/>
    <b v="0"/>
    <s v="theater/plays"/>
    <n v="0"/>
    <n v="1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500"/>
    <n v="0"/>
    <x v="2"/>
    <s v="US"/>
    <s v="USD"/>
    <n v="1446739905"/>
    <x v="3863"/>
    <b v="0"/>
    <n v="0"/>
    <b v="0"/>
    <s v="theater/plays"/>
    <n v="0"/>
    <n v="0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"/>
    <n v="60"/>
    <x v="2"/>
    <s v="US"/>
    <s v="USD"/>
    <n v="1447799054"/>
    <x v="3864"/>
    <b v="0"/>
    <n v="3"/>
    <b v="0"/>
    <s v="theater/plays"/>
    <n v="12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500"/>
    <n v="650"/>
    <x v="2"/>
    <s v="CA"/>
    <s v="CAD"/>
    <n v="1409376600"/>
    <x v="3865"/>
    <b v="0"/>
    <n v="14"/>
    <b v="0"/>
    <s v="theater/plays"/>
    <n v="130"/>
    <n v="46.43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n v="500"/>
    <n v="11"/>
    <x v="2"/>
    <s v="US"/>
    <s v="USD"/>
    <n v="1458703740"/>
    <x v="3866"/>
    <b v="0"/>
    <n v="2"/>
    <b v="0"/>
    <s v="theater/plays"/>
    <n v="2"/>
    <n v="5.5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500"/>
    <n v="251"/>
    <x v="2"/>
    <s v="US"/>
    <s v="USD"/>
    <n v="1466278339"/>
    <x v="3867"/>
    <b v="0"/>
    <n v="5"/>
    <b v="0"/>
    <s v="theater/plays"/>
    <n v="50"/>
    <n v="50.2"/>
    <x v="1"/>
    <s v="plays"/>
    <x v="3867"/>
    <x v="3848"/>
    <x v="2"/>
  </r>
  <r>
    <n v="3868"/>
    <s v="1000 words (Canceled)"/>
    <s v="New collection of music by Scott Evan Davis!"/>
    <n v="500"/>
    <n v="10"/>
    <x v="1"/>
    <s v="GB"/>
    <s v="GBP"/>
    <n v="1410191405"/>
    <x v="3868"/>
    <b v="0"/>
    <n v="1"/>
    <b v="0"/>
    <s v="theater/musical"/>
    <n v="2"/>
    <n v="10"/>
    <x v="1"/>
    <s v="musical"/>
    <x v="3868"/>
    <x v="3849"/>
    <x v="3"/>
  </r>
  <r>
    <n v="3869"/>
    <s v="The Masturbation Musical (Canceled)"/>
    <s v="A Musical about 3 women who pursue their Pleasure and end up finding themselves."/>
    <n v="500"/>
    <n v="452"/>
    <x v="1"/>
    <s v="US"/>
    <s v="USD"/>
    <n v="1426302660"/>
    <x v="3869"/>
    <b v="0"/>
    <n v="15"/>
    <b v="0"/>
    <s v="theater/musical"/>
    <n v="90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500"/>
    <n v="1500"/>
    <x v="1"/>
    <s v="US"/>
    <s v="USD"/>
    <n v="1404360478"/>
    <x v="3870"/>
    <b v="0"/>
    <n v="10"/>
    <b v="0"/>
    <s v="theater/musical"/>
    <n v="300"/>
    <n v="15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500"/>
    <n v="40"/>
    <x v="1"/>
    <s v="US"/>
    <s v="USD"/>
    <n v="1490809450"/>
    <x v="3871"/>
    <b v="0"/>
    <n v="3"/>
    <b v="0"/>
    <s v="theater/musical"/>
    <n v="8"/>
    <n v="13.33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500"/>
    <n v="0"/>
    <x v="1"/>
    <s v="US"/>
    <s v="USD"/>
    <n v="1439522996"/>
    <x v="3872"/>
    <b v="0"/>
    <n v="0"/>
    <b v="0"/>
    <s v="theater/musical"/>
    <n v="0"/>
    <n v="0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00"/>
    <n v="0"/>
    <x v="1"/>
    <s v="US"/>
    <s v="USD"/>
    <n v="1444322535"/>
    <x v="3873"/>
    <b v="0"/>
    <n v="0"/>
    <b v="0"/>
    <s v="theater/musical"/>
    <n v="0"/>
    <n v="0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500"/>
    <n v="0"/>
    <x v="1"/>
    <s v="NZ"/>
    <s v="NZD"/>
    <n v="1422061200"/>
    <x v="3874"/>
    <b v="0"/>
    <n v="0"/>
    <b v="0"/>
    <s v="theater/musical"/>
    <n v="0"/>
    <n v="0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500"/>
    <n v="0"/>
    <x v="1"/>
    <s v="DK"/>
    <s v="DKK"/>
    <n v="1472896800"/>
    <x v="3875"/>
    <b v="0"/>
    <n v="0"/>
    <b v="0"/>
    <s v="theater/musical"/>
    <n v="0"/>
    <n v="0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500"/>
    <n v="2059"/>
    <x v="1"/>
    <s v="GB"/>
    <s v="GBP"/>
    <n v="1454425128"/>
    <x v="3876"/>
    <b v="0"/>
    <n v="46"/>
    <b v="0"/>
    <s v="theater/musical"/>
    <n v="412"/>
    <n v="44.76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500"/>
    <n v="1241"/>
    <x v="1"/>
    <s v="US"/>
    <s v="USD"/>
    <n v="1481213752"/>
    <x v="3877"/>
    <b v="0"/>
    <n v="14"/>
    <b v="0"/>
    <s v="theater/musical"/>
    <n v="248"/>
    <n v="88.64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500"/>
    <n v="10"/>
    <x v="1"/>
    <s v="US"/>
    <s v="USD"/>
    <n v="1435636740"/>
    <x v="3878"/>
    <b v="0"/>
    <n v="1"/>
    <b v="0"/>
    <s v="theater/musical"/>
    <n v="2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500"/>
    <n v="0"/>
    <x v="1"/>
    <s v="GB"/>
    <s v="GBP"/>
    <n v="1422218396"/>
    <x v="3879"/>
    <b v="0"/>
    <n v="0"/>
    <b v="0"/>
    <s v="theater/musical"/>
    <n v="0"/>
    <n v="0"/>
    <x v="1"/>
    <s v="musical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500"/>
    <n v="980"/>
    <x v="1"/>
    <s v="GB"/>
    <s v="GBP"/>
    <n v="1406761200"/>
    <x v="3880"/>
    <b v="0"/>
    <n v="17"/>
    <b v="0"/>
    <s v="theater/musical"/>
    <n v="196"/>
    <n v="57.65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500"/>
    <n v="0"/>
    <x v="1"/>
    <s v="AU"/>
    <s v="AUD"/>
    <n v="1454281380"/>
    <x v="3882"/>
    <b v="0"/>
    <n v="0"/>
    <b v="0"/>
    <s v="theater/musical"/>
    <n v="0"/>
    <n v="0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500"/>
    <n v="0"/>
    <x v="1"/>
    <s v="GB"/>
    <s v="GBP"/>
    <n v="1409668069"/>
    <x v="3883"/>
    <b v="0"/>
    <n v="0"/>
    <b v="0"/>
    <s v="theater/musical"/>
    <n v="0"/>
    <n v="0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500"/>
    <n v="0"/>
    <x v="1"/>
    <s v="US"/>
    <s v="USD"/>
    <n v="1427479192"/>
    <x v="3884"/>
    <b v="0"/>
    <n v="0"/>
    <b v="0"/>
    <s v="theater/musical"/>
    <n v="0"/>
    <n v="0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500"/>
    <n v="0"/>
    <x v="1"/>
    <s v="US"/>
    <s v="USD"/>
    <n v="1462834191"/>
    <x v="3885"/>
    <b v="0"/>
    <n v="0"/>
    <b v="0"/>
    <s v="theater/musical"/>
    <n v="0"/>
    <n v="0"/>
    <x v="1"/>
    <s v="musical"/>
    <x v="3885"/>
    <x v="3865"/>
    <x v="2"/>
  </r>
  <r>
    <n v="3886"/>
    <s v="a (Canceled)"/>
    <n v="1"/>
    <n v="500"/>
    <n v="0"/>
    <x v="1"/>
    <s v="AU"/>
    <s v="AUD"/>
    <n v="1418275702"/>
    <x v="3886"/>
    <b v="0"/>
    <n v="0"/>
    <b v="0"/>
    <s v="theater/musical"/>
    <n v="0"/>
    <n v="0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500"/>
    <n v="35"/>
    <x v="1"/>
    <s v="US"/>
    <s v="USD"/>
    <n v="1430517600"/>
    <x v="3887"/>
    <b v="0"/>
    <n v="2"/>
    <b v="0"/>
    <s v="theater/musical"/>
    <n v="7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500"/>
    <n v="542"/>
    <x v="2"/>
    <s v="GB"/>
    <s v="GBP"/>
    <n v="1488114358"/>
    <x v="3888"/>
    <b v="0"/>
    <n v="14"/>
    <b v="0"/>
    <s v="theater/plays"/>
    <n v="108"/>
    <n v="38.71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500"/>
    <n v="118"/>
    <x v="2"/>
    <s v="US"/>
    <s v="USD"/>
    <n v="1420413960"/>
    <x v="3889"/>
    <b v="0"/>
    <n v="9"/>
    <b v="0"/>
    <s v="theater/plays"/>
    <n v="24"/>
    <n v="13.11"/>
    <x v="1"/>
    <s v="plays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500"/>
    <n v="2524"/>
    <x v="2"/>
    <s v="US"/>
    <s v="USD"/>
    <n v="1439662344"/>
    <x v="3890"/>
    <b v="0"/>
    <n v="8"/>
    <b v="0"/>
    <s v="theater/plays"/>
    <n v="505"/>
    <n v="315.5"/>
    <x v="1"/>
    <s v="plays"/>
    <x v="3890"/>
    <x v="3870"/>
    <x v="0"/>
  </r>
  <r>
    <n v="3891"/>
    <s v="Out of the Box: A Mime Story"/>
    <s v="A comedy about a mime who dreams of becoming a stand up comedian."/>
    <n v="500"/>
    <n v="260"/>
    <x v="2"/>
    <s v="US"/>
    <s v="USD"/>
    <n v="1427086740"/>
    <x v="3891"/>
    <b v="0"/>
    <n v="7"/>
    <b v="0"/>
    <s v="theater/plays"/>
    <n v="52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500"/>
    <n v="0"/>
    <x v="2"/>
    <s v="US"/>
    <s v="USD"/>
    <n v="1408863600"/>
    <x v="3892"/>
    <b v="0"/>
    <n v="0"/>
    <b v="0"/>
    <s v="theater/plays"/>
    <n v="0"/>
    <n v="0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"/>
    <n v="10775"/>
    <x v="2"/>
    <s v="US"/>
    <s v="USD"/>
    <n v="1404194400"/>
    <x v="3893"/>
    <b v="0"/>
    <n v="84"/>
    <b v="0"/>
    <s v="theater/plays"/>
    <n v="2155"/>
    <n v="128.27000000000001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500"/>
    <n v="520"/>
    <x v="2"/>
    <s v="US"/>
    <s v="USD"/>
    <n v="1481000340"/>
    <x v="3894"/>
    <b v="0"/>
    <n v="11"/>
    <b v="0"/>
    <s v="theater/plays"/>
    <n v="104"/>
    <n v="47.27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500"/>
    <n v="50"/>
    <x v="2"/>
    <s v="US"/>
    <s v="USD"/>
    <n v="1425103218"/>
    <x v="3895"/>
    <b v="0"/>
    <n v="1"/>
    <b v="0"/>
    <s v="theater/plays"/>
    <n v="10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500"/>
    <n v="170"/>
    <x v="2"/>
    <s v="US"/>
    <s v="USD"/>
    <n v="1402979778"/>
    <x v="3896"/>
    <b v="0"/>
    <n v="4"/>
    <b v="0"/>
    <s v="theater/plays"/>
    <n v="34"/>
    <n v="42.5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500"/>
    <n v="440"/>
    <x v="2"/>
    <s v="NZ"/>
    <s v="NZD"/>
    <n v="1420750683"/>
    <x v="3897"/>
    <b v="0"/>
    <n v="10"/>
    <b v="0"/>
    <s v="theater/plays"/>
    <n v="88"/>
    <n v="44"/>
    <x v="1"/>
    <s v="plays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500"/>
    <n v="814"/>
    <x v="2"/>
    <s v="GB"/>
    <s v="GBP"/>
    <n v="1439827200"/>
    <x v="3898"/>
    <b v="0"/>
    <n v="16"/>
    <b v="0"/>
    <s v="theater/plays"/>
    <n v="16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500"/>
    <n v="125"/>
    <x v="2"/>
    <s v="US"/>
    <s v="USD"/>
    <n v="1407868561"/>
    <x v="3899"/>
    <b v="0"/>
    <n v="2"/>
    <b v="0"/>
    <s v="theater/plays"/>
    <n v="25"/>
    <n v="62.5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500"/>
    <n v="135"/>
    <x v="2"/>
    <s v="US"/>
    <s v="USD"/>
    <n v="1433988791"/>
    <x v="3900"/>
    <b v="0"/>
    <n v="5"/>
    <b v="0"/>
    <s v="theater/plays"/>
    <n v="27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500"/>
    <n v="25"/>
    <x v="2"/>
    <s v="US"/>
    <s v="USD"/>
    <n v="1450554599"/>
    <x v="3901"/>
    <b v="0"/>
    <n v="1"/>
    <b v="0"/>
    <s v="theater/plays"/>
    <n v="5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500"/>
    <n v="1465"/>
    <x v="2"/>
    <s v="GB"/>
    <s v="GBP"/>
    <n v="1479125642"/>
    <x v="3902"/>
    <b v="0"/>
    <n v="31"/>
    <b v="0"/>
    <s v="theater/plays"/>
    <n v="293"/>
    <n v="47.26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500"/>
    <n v="0"/>
    <x v="2"/>
    <s v="US"/>
    <s v="USD"/>
    <n v="1439581080"/>
    <x v="3903"/>
    <b v="0"/>
    <n v="0"/>
    <b v="0"/>
    <s v="theater/plays"/>
    <n v="0"/>
    <n v="0"/>
    <x v="1"/>
    <s v="plays"/>
    <x v="3903"/>
    <x v="3883"/>
    <x v="0"/>
  </r>
  <r>
    <n v="3904"/>
    <s v="Black America from Prophets to Pimps"/>
    <s v="A play that will cover 4000 years of black history."/>
    <n v="500"/>
    <n v="3"/>
    <x v="2"/>
    <s v="US"/>
    <s v="USD"/>
    <n v="1429074240"/>
    <x v="3904"/>
    <b v="0"/>
    <n v="2"/>
    <b v="0"/>
    <s v="theater/plays"/>
    <n v="1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500"/>
    <n v="173"/>
    <x v="2"/>
    <s v="GB"/>
    <s v="GBP"/>
    <n v="1434063600"/>
    <x v="3905"/>
    <b v="0"/>
    <n v="7"/>
    <b v="0"/>
    <s v="theater/plays"/>
    <n v="35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500"/>
    <n v="1010"/>
    <x v="2"/>
    <s v="GB"/>
    <s v="GBP"/>
    <n v="1435325100"/>
    <x v="3906"/>
    <b v="0"/>
    <n v="16"/>
    <b v="0"/>
    <s v="theater/plays"/>
    <n v="202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500"/>
    <n v="153"/>
    <x v="2"/>
    <s v="US"/>
    <s v="USD"/>
    <n v="1414354080"/>
    <x v="3907"/>
    <b v="0"/>
    <n v="4"/>
    <b v="0"/>
    <s v="theater/plays"/>
    <n v="31"/>
    <n v="38.25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500"/>
    <n v="65"/>
    <x v="2"/>
    <s v="US"/>
    <s v="USD"/>
    <n v="1406603696"/>
    <x v="3908"/>
    <b v="0"/>
    <n v="4"/>
    <b v="0"/>
    <s v="theater/plays"/>
    <n v="13"/>
    <n v="16.25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500"/>
    <n v="135"/>
    <x v="2"/>
    <s v="US"/>
    <s v="USD"/>
    <n v="1410424642"/>
    <x v="3909"/>
    <b v="0"/>
    <n v="4"/>
    <b v="0"/>
    <s v="theater/plays"/>
    <n v="27"/>
    <n v="33.75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500"/>
    <n v="185"/>
    <x v="2"/>
    <s v="US"/>
    <s v="USD"/>
    <n v="1441649397"/>
    <x v="3910"/>
    <b v="0"/>
    <n v="3"/>
    <b v="0"/>
    <s v="theater/plays"/>
    <n v="37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500"/>
    <n v="2993"/>
    <x v="2"/>
    <s v="US"/>
    <s v="USD"/>
    <n v="1417033777"/>
    <x v="3911"/>
    <b v="0"/>
    <n v="36"/>
    <b v="0"/>
    <s v="theater/plays"/>
    <n v="599"/>
    <n v="83.14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500"/>
    <n v="1"/>
    <x v="2"/>
    <s v="US"/>
    <s v="USD"/>
    <n v="1429936500"/>
    <x v="3912"/>
    <b v="0"/>
    <n v="1"/>
    <b v="0"/>
    <s v="theater/plays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500"/>
    <n v="1000"/>
    <x v="2"/>
    <s v="US"/>
    <s v="USD"/>
    <n v="1448863449"/>
    <x v="3913"/>
    <b v="0"/>
    <n v="7"/>
    <b v="0"/>
    <s v="theater/plays"/>
    <n v="20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500"/>
    <n v="909"/>
    <x v="2"/>
    <s v="GB"/>
    <s v="GBP"/>
    <n v="1431298740"/>
    <x v="3914"/>
    <b v="0"/>
    <n v="27"/>
    <b v="0"/>
    <s v="theater/plays"/>
    <n v="182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500"/>
    <n v="5"/>
    <x v="2"/>
    <s v="GB"/>
    <s v="GBP"/>
    <n v="1464824309"/>
    <x v="3915"/>
    <b v="0"/>
    <n v="1"/>
    <b v="0"/>
    <s v="theater/plays"/>
    <n v="1"/>
    <n v="5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500"/>
    <n v="0"/>
    <x v="2"/>
    <s v="DK"/>
    <s v="DKK"/>
    <n v="1464952752"/>
    <x v="3916"/>
    <b v="0"/>
    <n v="0"/>
    <b v="0"/>
    <s v="theater/plays"/>
    <n v="0"/>
    <n v="0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500"/>
    <n v="10"/>
    <x v="2"/>
    <s v="GB"/>
    <s v="GBP"/>
    <n v="1410439161"/>
    <x v="3917"/>
    <b v="0"/>
    <n v="1"/>
    <b v="0"/>
    <s v="theater/plays"/>
    <n v="2"/>
    <n v="1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500"/>
    <n v="120"/>
    <x v="2"/>
    <s v="GB"/>
    <s v="GBP"/>
    <n v="1407168000"/>
    <x v="3918"/>
    <b v="0"/>
    <n v="3"/>
    <b v="0"/>
    <s v="theater/plays"/>
    <n v="24"/>
    <n v="4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"/>
    <n v="90"/>
    <x v="2"/>
    <s v="GB"/>
    <s v="GBP"/>
    <n v="1453075200"/>
    <x v="3919"/>
    <b v="0"/>
    <n v="3"/>
    <b v="0"/>
    <s v="theater/plays"/>
    <n v="18"/>
    <n v="3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500"/>
    <n v="135"/>
    <x v="2"/>
    <s v="GB"/>
    <s v="GBP"/>
    <n v="1479032260"/>
    <x v="3920"/>
    <b v="0"/>
    <n v="3"/>
    <b v="0"/>
    <s v="theater/plays"/>
    <n v="27"/>
    <n v="45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500"/>
    <n v="0"/>
    <x v="2"/>
    <s v="GB"/>
    <s v="GBP"/>
    <n v="1414346400"/>
    <x v="3921"/>
    <b v="0"/>
    <n v="0"/>
    <b v="0"/>
    <s v="theater/plays"/>
    <n v="0"/>
    <n v="0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500"/>
    <n v="61"/>
    <x v="2"/>
    <s v="US"/>
    <s v="USD"/>
    <n v="1425337200"/>
    <x v="3922"/>
    <b v="0"/>
    <n v="6"/>
    <b v="0"/>
    <s v="theater/plays"/>
    <n v="12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500"/>
    <n v="1384"/>
    <x v="2"/>
    <s v="GB"/>
    <s v="GBP"/>
    <n v="1428622271"/>
    <x v="3923"/>
    <b v="0"/>
    <n v="17"/>
    <b v="0"/>
    <s v="theater/plays"/>
    <n v="277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500"/>
    <n v="2290"/>
    <x v="2"/>
    <s v="US"/>
    <s v="USD"/>
    <n v="1403823722"/>
    <x v="3924"/>
    <b v="0"/>
    <n v="40"/>
    <b v="0"/>
    <s v="theater/plays"/>
    <n v="458"/>
    <n v="57.25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500"/>
    <n v="15"/>
    <x v="2"/>
    <s v="US"/>
    <s v="USD"/>
    <n v="1406753639"/>
    <x v="3925"/>
    <b v="0"/>
    <n v="3"/>
    <b v="0"/>
    <s v="theater/plays"/>
    <n v="3"/>
    <n v="5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"/>
    <n v="15"/>
    <x v="2"/>
    <s v="AU"/>
    <s v="AUD"/>
    <n v="1419645748"/>
    <x v="3926"/>
    <b v="0"/>
    <n v="1"/>
    <b v="0"/>
    <s v="theater/plays"/>
    <n v="3"/>
    <n v="15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500"/>
    <n v="25"/>
    <x v="2"/>
    <s v="GB"/>
    <s v="GBP"/>
    <n v="1407565504"/>
    <x v="3927"/>
    <b v="0"/>
    <n v="2"/>
    <b v="0"/>
    <s v="theater/plays"/>
    <n v="5"/>
    <n v="12.5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"/>
    <n v="651"/>
    <x v="2"/>
    <s v="US"/>
    <s v="USD"/>
    <n v="1444971540"/>
    <x v="3928"/>
    <b v="0"/>
    <n v="7"/>
    <b v="0"/>
    <s v="theater/plays"/>
    <n v="130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500"/>
    <n v="453"/>
    <x v="2"/>
    <s v="US"/>
    <s v="USD"/>
    <n v="1474228265"/>
    <x v="3929"/>
    <b v="0"/>
    <n v="14"/>
    <b v="0"/>
    <s v="theater/plays"/>
    <n v="91"/>
    <n v="32.36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500"/>
    <n v="0"/>
    <x v="2"/>
    <s v="AU"/>
    <s v="AUD"/>
    <n v="1459490400"/>
    <x v="3930"/>
    <b v="0"/>
    <n v="0"/>
    <b v="0"/>
    <s v="theater/plays"/>
    <n v="0"/>
    <n v="0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500"/>
    <n v="0"/>
    <x v="2"/>
    <s v="US"/>
    <s v="USD"/>
    <n v="1441510707"/>
    <x v="3931"/>
    <b v="0"/>
    <n v="0"/>
    <b v="0"/>
    <s v="theater/plays"/>
    <n v="0"/>
    <n v="0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500"/>
    <n v="1"/>
    <x v="2"/>
    <s v="US"/>
    <s v="USD"/>
    <n v="1458097364"/>
    <x v="3932"/>
    <b v="0"/>
    <n v="1"/>
    <b v="0"/>
    <s v="theater/plays"/>
    <n v="0"/>
    <n v="1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500"/>
    <n v="1102"/>
    <x v="2"/>
    <s v="US"/>
    <s v="USD"/>
    <n v="1468716180"/>
    <x v="3933"/>
    <b v="0"/>
    <n v="12"/>
    <b v="0"/>
    <s v="theater/plays"/>
    <n v="220"/>
    <n v="91.83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"/>
    <n v="550"/>
    <x v="2"/>
    <s v="US"/>
    <s v="USD"/>
    <n v="1443704400"/>
    <x v="3934"/>
    <b v="0"/>
    <n v="12"/>
    <b v="0"/>
    <s v="theater/plays"/>
    <n v="110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500"/>
    <n v="1315"/>
    <x v="2"/>
    <s v="GB"/>
    <s v="GBP"/>
    <n v="1443973546"/>
    <x v="3935"/>
    <b v="0"/>
    <n v="23"/>
    <b v="0"/>
    <s v="theater/plays"/>
    <n v="263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500"/>
    <n v="0"/>
    <x v="2"/>
    <s v="US"/>
    <s v="USD"/>
    <n v="1480576720"/>
    <x v="3936"/>
    <b v="0"/>
    <n v="0"/>
    <b v="0"/>
    <s v="theater/plays"/>
    <n v="0"/>
    <n v="0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500"/>
    <n v="2485"/>
    <x v="2"/>
    <s v="US"/>
    <s v="USD"/>
    <n v="1468249760"/>
    <x v="3937"/>
    <b v="0"/>
    <n v="10"/>
    <b v="0"/>
    <s v="theater/plays"/>
    <n v="497"/>
    <n v="248.5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500"/>
    <n v="397"/>
    <x v="2"/>
    <s v="US"/>
    <s v="USD"/>
    <n v="1435441454"/>
    <x v="3938"/>
    <b v="0"/>
    <n v="5"/>
    <b v="0"/>
    <s v="theater/plays"/>
    <n v="79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"/>
    <n v="5"/>
    <x v="2"/>
    <s v="AU"/>
    <s v="AUD"/>
    <n v="1412656200"/>
    <x v="3939"/>
    <b v="0"/>
    <n v="1"/>
    <b v="0"/>
    <s v="theater/plays"/>
    <n v="1"/>
    <n v="5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"/>
    <n v="11"/>
    <x v="2"/>
    <s v="US"/>
    <s v="USD"/>
    <n v="1420199351"/>
    <x v="3940"/>
    <b v="0"/>
    <n v="2"/>
    <b v="0"/>
    <s v="theater/plays"/>
    <n v="2"/>
    <n v="5.5"/>
    <x v="1"/>
    <s v="plays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495"/>
    <n v="50"/>
    <x v="2"/>
    <s v="US"/>
    <s v="USD"/>
    <n v="1416877200"/>
    <x v="3941"/>
    <b v="0"/>
    <n v="2"/>
    <b v="0"/>
    <s v="theater/plays"/>
    <n v="10"/>
    <n v="25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480"/>
    <n v="0"/>
    <x v="2"/>
    <s v="US"/>
    <s v="USD"/>
    <n v="1434490914"/>
    <x v="3942"/>
    <b v="0"/>
    <n v="0"/>
    <b v="0"/>
    <s v="theater/plays"/>
    <n v="0"/>
    <n v="0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451"/>
    <n v="1782"/>
    <x v="2"/>
    <s v="US"/>
    <s v="USD"/>
    <n v="1446483000"/>
    <x v="3943"/>
    <b v="0"/>
    <n v="13"/>
    <b v="0"/>
    <s v="theater/plays"/>
    <n v="395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450"/>
    <n v="0"/>
    <x v="2"/>
    <s v="US"/>
    <s v="USD"/>
    <n v="1440690875"/>
    <x v="3944"/>
    <b v="0"/>
    <n v="0"/>
    <b v="0"/>
    <s v="theater/plays"/>
    <n v="0"/>
    <n v="0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450"/>
    <n v="5"/>
    <x v="2"/>
    <s v="US"/>
    <s v="USD"/>
    <n v="1431717268"/>
    <x v="3945"/>
    <b v="0"/>
    <n v="1"/>
    <b v="0"/>
    <s v="theater/plays"/>
    <n v="1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450"/>
    <n v="195"/>
    <x v="2"/>
    <s v="US"/>
    <s v="USD"/>
    <n v="1425110400"/>
    <x v="3946"/>
    <b v="0"/>
    <n v="5"/>
    <b v="0"/>
    <s v="theater/plays"/>
    <n v="4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450"/>
    <n v="101"/>
    <x v="2"/>
    <s v="US"/>
    <s v="USD"/>
    <n v="1475378744"/>
    <x v="3947"/>
    <b v="0"/>
    <n v="2"/>
    <b v="0"/>
    <s v="theater/plays"/>
    <n v="22"/>
    <n v="50.5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450"/>
    <n v="0"/>
    <x v="2"/>
    <s v="AU"/>
    <s v="AUD"/>
    <n v="1410076123"/>
    <x v="3948"/>
    <b v="0"/>
    <n v="0"/>
    <b v="0"/>
    <s v="theater/plays"/>
    <n v="0"/>
    <n v="0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420"/>
    <n v="1577"/>
    <x v="2"/>
    <s v="AU"/>
    <s v="AUD"/>
    <n v="1423623221"/>
    <x v="3949"/>
    <b v="0"/>
    <n v="32"/>
    <b v="0"/>
    <s v="theater/plays"/>
    <n v="375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20"/>
    <n v="25"/>
    <x v="2"/>
    <s v="US"/>
    <s v="USD"/>
    <n v="1460140500"/>
    <x v="3950"/>
    <b v="0"/>
    <n v="1"/>
    <b v="0"/>
    <s v="theater/plays"/>
    <n v="6"/>
    <n v="25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400"/>
    <n v="1"/>
    <x v="2"/>
    <s v="IE"/>
    <s v="EUR"/>
    <n v="1462301342"/>
    <x v="3951"/>
    <b v="0"/>
    <n v="1"/>
    <b v="0"/>
    <s v="theater/plays"/>
    <n v="0"/>
    <n v="1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400"/>
    <n v="25"/>
    <x v="2"/>
    <s v="US"/>
    <s v="USD"/>
    <n v="1445885890"/>
    <x v="3952"/>
    <b v="0"/>
    <n v="1"/>
    <b v="0"/>
    <s v="theater/plays"/>
    <n v="6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400"/>
    <n v="0"/>
    <x v="2"/>
    <s v="US"/>
    <s v="USD"/>
    <n v="1469834940"/>
    <x v="3953"/>
    <b v="0"/>
    <n v="0"/>
    <b v="0"/>
    <s v="theater/plays"/>
    <n v="0"/>
    <n v="0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400"/>
    <n v="0"/>
    <x v="2"/>
    <s v="CA"/>
    <s v="CAD"/>
    <n v="1405352264"/>
    <x v="3954"/>
    <b v="0"/>
    <n v="0"/>
    <b v="0"/>
    <s v="theater/plays"/>
    <n v="0"/>
    <n v="0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400"/>
    <n v="425"/>
    <x v="2"/>
    <s v="US"/>
    <s v="USD"/>
    <n v="1448745741"/>
    <x v="3955"/>
    <b v="0"/>
    <n v="8"/>
    <b v="0"/>
    <s v="theater/plays"/>
    <n v="106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400"/>
    <n v="0"/>
    <x v="2"/>
    <s v="US"/>
    <s v="USD"/>
    <n v="1461543600"/>
    <x v="3956"/>
    <b v="0"/>
    <n v="0"/>
    <b v="0"/>
    <s v="theater/plays"/>
    <n v="0"/>
    <n v="0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400"/>
    <n v="7"/>
    <x v="2"/>
    <s v="US"/>
    <s v="USD"/>
    <n v="1468020354"/>
    <x v="3957"/>
    <b v="0"/>
    <n v="1"/>
    <b v="0"/>
    <s v="theater/plays"/>
    <n v="2"/>
    <n v="7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400"/>
    <n v="641"/>
    <x v="2"/>
    <s v="US"/>
    <s v="USD"/>
    <n v="1406988000"/>
    <x v="3958"/>
    <b v="0"/>
    <n v="16"/>
    <b v="0"/>
    <s v="theater/plays"/>
    <n v="160"/>
    <n v="40.06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400"/>
    <n v="292"/>
    <x v="2"/>
    <s v="US"/>
    <s v="USD"/>
    <n v="1411930556"/>
    <x v="3959"/>
    <b v="0"/>
    <n v="12"/>
    <b v="0"/>
    <s v="theater/plays"/>
    <n v="73"/>
    <n v="24.33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400"/>
    <n v="45"/>
    <x v="2"/>
    <s v="US"/>
    <s v="USD"/>
    <n v="1451852256"/>
    <x v="3960"/>
    <b v="0"/>
    <n v="4"/>
    <b v="0"/>
    <s v="theater/plays"/>
    <n v="11"/>
    <n v="11.25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400"/>
    <n v="21"/>
    <x v="2"/>
    <s v="GB"/>
    <s v="GBP"/>
    <n v="1399584210"/>
    <x v="3961"/>
    <b v="0"/>
    <n v="2"/>
    <b v="0"/>
    <s v="theater/plays"/>
    <n v="5"/>
    <n v="10.5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400"/>
    <n v="45"/>
    <x v="2"/>
    <s v="GB"/>
    <s v="GBP"/>
    <n v="1448722494"/>
    <x v="3962"/>
    <b v="0"/>
    <n v="3"/>
    <b v="0"/>
    <s v="theater/plays"/>
    <n v="11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400"/>
    <n v="0"/>
    <x v="2"/>
    <s v="CA"/>
    <s v="CAD"/>
    <n v="1447821717"/>
    <x v="3963"/>
    <b v="0"/>
    <n v="0"/>
    <b v="0"/>
    <s v="theater/plays"/>
    <n v="0"/>
    <n v="0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400"/>
    <n v="126"/>
    <x v="2"/>
    <s v="US"/>
    <s v="USD"/>
    <n v="1429460386"/>
    <x v="3964"/>
    <b v="0"/>
    <n v="3"/>
    <b v="0"/>
    <s v="theater/plays"/>
    <n v="32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400"/>
    <n v="285"/>
    <x v="2"/>
    <s v="US"/>
    <s v="USD"/>
    <n v="1460608780"/>
    <x v="3965"/>
    <b v="0"/>
    <n v="4"/>
    <b v="0"/>
    <s v="theater/plays"/>
    <n v="71"/>
    <n v="71.25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400"/>
    <n v="45"/>
    <x v="2"/>
    <s v="US"/>
    <s v="USD"/>
    <n v="1406170740"/>
    <x v="3966"/>
    <b v="0"/>
    <n v="2"/>
    <b v="0"/>
    <s v="theater/plays"/>
    <n v="11"/>
    <n v="22.5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400"/>
    <n v="410"/>
    <x v="2"/>
    <s v="US"/>
    <s v="USD"/>
    <n v="1488783507"/>
    <x v="3967"/>
    <b v="0"/>
    <n v="10"/>
    <b v="0"/>
    <s v="theater/plays"/>
    <n v="103"/>
    <n v="41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400"/>
    <n v="527"/>
    <x v="2"/>
    <s v="US"/>
    <s v="USD"/>
    <n v="1463945673"/>
    <x v="3968"/>
    <b v="0"/>
    <n v="11"/>
    <b v="0"/>
    <s v="theater/plays"/>
    <n v="132"/>
    <n v="47.91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350"/>
    <n v="211"/>
    <x v="2"/>
    <s v="US"/>
    <s v="USD"/>
    <n v="1472442900"/>
    <x v="3969"/>
    <b v="0"/>
    <n v="6"/>
    <b v="0"/>
    <s v="theater/plays"/>
    <n v="60"/>
    <n v="35.17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350"/>
    <n v="11"/>
    <x v="2"/>
    <s v="US"/>
    <s v="USD"/>
    <n v="1460925811"/>
    <x v="3970"/>
    <b v="0"/>
    <n v="2"/>
    <b v="0"/>
    <s v="theater/plays"/>
    <n v="3"/>
    <n v="5.5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350"/>
    <n v="136"/>
    <x v="2"/>
    <s v="US"/>
    <s v="USD"/>
    <n v="1405947126"/>
    <x v="3971"/>
    <b v="0"/>
    <n v="6"/>
    <b v="0"/>
    <s v="theater/plays"/>
    <n v="39"/>
    <n v="22.67"/>
    <x v="1"/>
    <s v="plays"/>
    <x v="3971"/>
    <x v="3951"/>
    <x v="3"/>
  </r>
  <r>
    <n v="3972"/>
    <s v="Valkyrie Theatre Company"/>
    <s v="We're a horror based theatre company in Oklahoma City beginning our first season of shows."/>
    <n v="350"/>
    <n v="211"/>
    <x v="2"/>
    <s v="US"/>
    <s v="USD"/>
    <n v="1423186634"/>
    <x v="3972"/>
    <b v="0"/>
    <n v="8"/>
    <b v="0"/>
    <s v="theater/plays"/>
    <n v="60"/>
    <n v="26.38"/>
    <x v="1"/>
    <s v="plays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350"/>
    <n v="3905"/>
    <x v="2"/>
    <s v="US"/>
    <s v="USD"/>
    <n v="1462766400"/>
    <x v="3973"/>
    <b v="0"/>
    <n v="37"/>
    <b v="0"/>
    <s v="theater/plays"/>
    <n v="1116"/>
    <n v="105.54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350"/>
    <n v="320"/>
    <x v="2"/>
    <s v="GB"/>
    <s v="GBP"/>
    <n v="1464872848"/>
    <x v="3974"/>
    <b v="0"/>
    <n v="11"/>
    <b v="0"/>
    <s v="theater/plays"/>
    <n v="91"/>
    <n v="29.09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350"/>
    <n v="0"/>
    <x v="2"/>
    <s v="US"/>
    <s v="USD"/>
    <n v="1468442898"/>
    <x v="3975"/>
    <b v="0"/>
    <n v="0"/>
    <b v="0"/>
    <s v="theater/plays"/>
    <n v="0"/>
    <n v="0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350"/>
    <n v="620"/>
    <x v="2"/>
    <s v="US"/>
    <s v="USD"/>
    <n v="1406876400"/>
    <x v="3976"/>
    <b v="0"/>
    <n v="10"/>
    <b v="0"/>
    <s v="theater/plays"/>
    <n v="177"/>
    <n v="62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350"/>
    <n v="1305"/>
    <x v="2"/>
    <s v="US"/>
    <s v="USD"/>
    <n v="1469213732"/>
    <x v="3977"/>
    <b v="0"/>
    <n v="6"/>
    <b v="0"/>
    <s v="theater/plays"/>
    <n v="373"/>
    <n v="217.5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350"/>
    <n v="214"/>
    <x v="2"/>
    <s v="US"/>
    <s v="USD"/>
    <n v="1422717953"/>
    <x v="3978"/>
    <b v="0"/>
    <n v="8"/>
    <b v="0"/>
    <s v="theater/plays"/>
    <n v="61"/>
    <n v="26.75"/>
    <x v="1"/>
    <s v="plays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350"/>
    <n v="110"/>
    <x v="2"/>
    <s v="GB"/>
    <s v="GBP"/>
    <n v="1427659200"/>
    <x v="3979"/>
    <b v="0"/>
    <n v="6"/>
    <b v="0"/>
    <s v="theater/plays"/>
    <n v="31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350"/>
    <n v="450"/>
    <x v="2"/>
    <s v="US"/>
    <s v="USD"/>
    <n v="1404570147"/>
    <x v="3980"/>
    <b v="0"/>
    <n v="7"/>
    <b v="0"/>
    <s v="theater/plays"/>
    <n v="129"/>
    <n v="64.290000000000006"/>
    <x v="1"/>
    <s v="plays"/>
    <x v="3980"/>
    <x v="3960"/>
    <x v="3"/>
  </r>
  <r>
    <n v="3981"/>
    <s v="BEIRUT, LADY OF LEBANON"/>
    <s v="A Theatrical Production Celebrating the Lebanese Culture and the Human Spirit in Time of War."/>
    <n v="350"/>
    <n v="1225"/>
    <x v="2"/>
    <s v="US"/>
    <s v="USD"/>
    <n v="1468729149"/>
    <x v="3981"/>
    <b v="0"/>
    <n v="7"/>
    <b v="0"/>
    <s v="theater/plays"/>
    <n v="350"/>
    <n v="175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347"/>
    <n v="170"/>
    <x v="2"/>
    <s v="GB"/>
    <s v="GBP"/>
    <n v="1436297180"/>
    <x v="3982"/>
    <b v="0"/>
    <n v="5"/>
    <b v="0"/>
    <s v="theater/plays"/>
    <n v="49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333"/>
    <n v="3877"/>
    <x v="2"/>
    <s v="US"/>
    <s v="USD"/>
    <n v="1400569140"/>
    <x v="3983"/>
    <b v="0"/>
    <n v="46"/>
    <b v="0"/>
    <s v="theater/plays"/>
    <n v="1164"/>
    <n v="84.28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315"/>
    <n v="95"/>
    <x v="2"/>
    <s v="GB"/>
    <s v="GBP"/>
    <n v="1415404800"/>
    <x v="3984"/>
    <b v="0"/>
    <n v="10"/>
    <b v="0"/>
    <s v="theater/plays"/>
    <n v="30"/>
    <n v="9.5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"/>
    <n v="641"/>
    <x v="2"/>
    <s v="US"/>
    <s v="USD"/>
    <n v="1456002300"/>
    <x v="3985"/>
    <b v="0"/>
    <n v="19"/>
    <b v="0"/>
    <s v="theater/plays"/>
    <n v="214"/>
    <n v="33.74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300"/>
    <n v="488"/>
    <x v="2"/>
    <s v="GB"/>
    <s v="GBP"/>
    <n v="1462539840"/>
    <x v="3986"/>
    <b v="0"/>
    <n v="13"/>
    <b v="0"/>
    <s v="theater/plays"/>
    <n v="163"/>
    <n v="37.54"/>
    <x v="1"/>
    <s v="plays"/>
    <x v="3986"/>
    <x v="3966"/>
    <x v="2"/>
  </r>
  <r>
    <n v="3987"/>
    <s v="Write Now 5"/>
    <s v="Write Now 5 is a new writing festival in south east London promoting new work from emerging playwrights."/>
    <n v="300"/>
    <n v="151"/>
    <x v="2"/>
    <s v="GB"/>
    <s v="GBP"/>
    <n v="1400278290"/>
    <x v="3987"/>
    <b v="0"/>
    <n v="13"/>
    <b v="0"/>
    <s v="theater/plays"/>
    <n v="50"/>
    <n v="11.62"/>
    <x v="1"/>
    <s v="plays"/>
    <x v="3987"/>
    <x v="3967"/>
    <x v="3"/>
  </r>
  <r>
    <n v="3988"/>
    <s v="Folk-Tales: What Stories Do Your Folks Tell?"/>
    <s v="An evening of of stories based both in myth and truth."/>
    <n v="300"/>
    <n v="32"/>
    <x v="2"/>
    <s v="US"/>
    <s v="USD"/>
    <n v="1440813413"/>
    <x v="3988"/>
    <b v="0"/>
    <n v="4"/>
    <b v="0"/>
    <s v="theater/plays"/>
    <n v="11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"/>
    <n v="0"/>
    <x v="2"/>
    <s v="US"/>
    <s v="USD"/>
    <n v="1447009181"/>
    <x v="3989"/>
    <b v="0"/>
    <n v="0"/>
    <b v="0"/>
    <s v="theater/plays"/>
    <n v="0"/>
    <n v="0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300"/>
    <n v="69"/>
    <x v="2"/>
    <s v="GB"/>
    <s v="GBP"/>
    <n v="1456934893"/>
    <x v="3990"/>
    <b v="0"/>
    <n v="3"/>
    <b v="0"/>
    <s v="theater/plays"/>
    <n v="23"/>
    <n v="23"/>
    <x v="1"/>
    <s v="plays"/>
    <x v="3990"/>
    <x v="3970"/>
    <x v="2"/>
  </r>
  <r>
    <n v="3991"/>
    <s v="NTACTheatre - North Texas Actor's Collaborative Theatre"/>
    <s v="North Texas first actor-driven theatre company needs your help"/>
    <n v="300"/>
    <n v="100"/>
    <x v="2"/>
    <s v="US"/>
    <s v="USD"/>
    <n v="1433086082"/>
    <x v="3991"/>
    <b v="0"/>
    <n v="1"/>
    <b v="0"/>
    <s v="theater/plays"/>
    <n v="33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300"/>
    <n v="541"/>
    <x v="2"/>
    <s v="US"/>
    <s v="USD"/>
    <n v="1449876859"/>
    <x v="3992"/>
    <b v="0"/>
    <n v="9"/>
    <b v="0"/>
    <s v="theater/plays"/>
    <n v="180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300"/>
    <n v="3"/>
    <x v="2"/>
    <s v="US"/>
    <s v="USD"/>
    <n v="1431549912"/>
    <x v="3993"/>
    <b v="0"/>
    <n v="1"/>
    <b v="0"/>
    <s v="theater/plays"/>
    <n v="1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300"/>
    <n v="5"/>
    <x v="2"/>
    <s v="US"/>
    <s v="USD"/>
    <n v="1405761690"/>
    <x v="3994"/>
    <b v="0"/>
    <n v="1"/>
    <b v="0"/>
    <s v="theater/plays"/>
    <n v="2"/>
    <n v="5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300"/>
    <n v="70"/>
    <x v="2"/>
    <s v="GB"/>
    <s v="GBP"/>
    <n v="1423913220"/>
    <x v="3995"/>
    <b v="0"/>
    <n v="4"/>
    <b v="0"/>
    <s v="theater/plays"/>
    <n v="23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"/>
    <n v="497"/>
    <x v="2"/>
    <s v="US"/>
    <s v="USD"/>
    <n v="1416499440"/>
    <x v="3996"/>
    <b v="0"/>
    <n v="17"/>
    <b v="0"/>
    <s v="theater/plays"/>
    <n v="166"/>
    <n v="29.24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"/>
    <n v="0"/>
    <x v="2"/>
    <s v="GB"/>
    <s v="GBP"/>
    <n v="1428222221"/>
    <x v="3997"/>
    <b v="0"/>
    <n v="0"/>
    <b v="0"/>
    <s v="theater/plays"/>
    <n v="0"/>
    <n v="0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300"/>
    <n v="715"/>
    <x v="2"/>
    <s v="US"/>
    <s v="USD"/>
    <n v="1427580426"/>
    <x v="3998"/>
    <b v="0"/>
    <n v="12"/>
    <b v="0"/>
    <s v="theater/plays"/>
    <n v="238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300"/>
    <n v="1156"/>
    <x v="2"/>
    <s v="US"/>
    <s v="USD"/>
    <n v="1409514709"/>
    <x v="3999"/>
    <b v="0"/>
    <n v="14"/>
    <b v="0"/>
    <s v="theater/plays"/>
    <n v="385"/>
    <n v="82.57"/>
    <x v="1"/>
    <s v="plays"/>
    <x v="3999"/>
    <x v="3979"/>
    <x v="3"/>
  </r>
  <r>
    <n v="4000"/>
    <s v="The Escorts"/>
    <s v="An Enticing Trip into the World of Assisted Dying"/>
    <n v="300"/>
    <n v="10"/>
    <x v="2"/>
    <s v="US"/>
    <s v="USD"/>
    <n v="1462631358"/>
    <x v="4000"/>
    <b v="0"/>
    <n v="1"/>
    <b v="0"/>
    <s v="theater/plays"/>
    <n v="3"/>
    <n v="1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300"/>
    <n v="453"/>
    <x v="2"/>
    <s v="GB"/>
    <s v="GBP"/>
    <n v="1488394800"/>
    <x v="4001"/>
    <b v="0"/>
    <n v="14"/>
    <b v="0"/>
    <s v="theater/plays"/>
    <n v="151"/>
    <n v="32.36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300"/>
    <n v="23"/>
    <x v="2"/>
    <s v="US"/>
    <s v="USD"/>
    <n v="1411779761"/>
    <x v="4002"/>
    <b v="0"/>
    <n v="4"/>
    <b v="0"/>
    <s v="theater/plays"/>
    <n v="8"/>
    <n v="5.75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300"/>
    <n v="201"/>
    <x v="2"/>
    <s v="US"/>
    <s v="USD"/>
    <n v="1424009147"/>
    <x v="4003"/>
    <b v="0"/>
    <n v="2"/>
    <b v="0"/>
    <s v="theater/plays"/>
    <n v="67"/>
    <n v="100.5"/>
    <x v="1"/>
    <s v="plays"/>
    <x v="4003"/>
    <x v="3982"/>
    <x v="0"/>
  </r>
  <r>
    <n v="4004"/>
    <s v="South Florida Tours"/>
    <s v="Help Launch The Queen Into South Florida!"/>
    <n v="300"/>
    <n v="1"/>
    <x v="2"/>
    <s v="US"/>
    <s v="USD"/>
    <n v="1412740457"/>
    <x v="4004"/>
    <b v="0"/>
    <n v="1"/>
    <b v="0"/>
    <s v="theater/plays"/>
    <n v="0"/>
    <n v="1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"/>
    <n v="40"/>
    <x v="2"/>
    <s v="US"/>
    <s v="USD"/>
    <n v="1413832985"/>
    <x v="4005"/>
    <b v="0"/>
    <n v="2"/>
    <b v="0"/>
    <s v="theater/plays"/>
    <n v="13"/>
    <n v="2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"/>
    <n v="2"/>
    <x v="2"/>
    <s v="US"/>
    <s v="USD"/>
    <n v="1455647587"/>
    <x v="4006"/>
    <b v="0"/>
    <n v="1"/>
    <b v="0"/>
    <s v="theater/plays"/>
    <n v="1"/>
    <n v="2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300"/>
    <n v="5"/>
    <x v="2"/>
    <s v="US"/>
    <s v="USD"/>
    <n v="1409070480"/>
    <x v="4007"/>
    <b v="0"/>
    <n v="1"/>
    <b v="0"/>
    <s v="theater/plays"/>
    <n v="2"/>
    <n v="5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300"/>
    <n v="60"/>
    <x v="2"/>
    <s v="GB"/>
    <s v="GBP"/>
    <n v="1437606507"/>
    <x v="4008"/>
    <b v="0"/>
    <n v="4"/>
    <b v="0"/>
    <s v="theater/plays"/>
    <n v="20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300"/>
    <n v="75"/>
    <x v="2"/>
    <s v="GB"/>
    <s v="GBP"/>
    <n v="1410281360"/>
    <x v="4009"/>
    <b v="0"/>
    <n v="3"/>
    <b v="0"/>
    <s v="theater/plays"/>
    <n v="25"/>
    <n v="25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300"/>
    <n v="1742"/>
    <x v="2"/>
    <s v="US"/>
    <s v="USD"/>
    <n v="1414348166"/>
    <x v="4010"/>
    <b v="0"/>
    <n v="38"/>
    <b v="0"/>
    <s v="theater/plays"/>
    <n v="581"/>
    <n v="45.84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300"/>
    <n v="19"/>
    <x v="2"/>
    <s v="GB"/>
    <s v="GBP"/>
    <n v="1422450278"/>
    <x v="4011"/>
    <b v="0"/>
    <n v="4"/>
    <b v="0"/>
    <s v="theater/plays"/>
    <n v="6"/>
    <n v="4.75"/>
    <x v="1"/>
    <s v="plays"/>
    <x v="4011"/>
    <x v="3990"/>
    <x v="3"/>
  </r>
  <r>
    <n v="4012"/>
    <s v="The Butterfly Catcher"/>
    <s v="LEELA IS A 14 YEAR OLD GIRL. JONAH IS A 56 YEAR OLD MAN. IT'S BEEN GOING ON FOR 3 YEARS. HERE COMES THE NIGHT OF VIOLENT RECKONING."/>
    <n v="300"/>
    <n v="0"/>
    <x v="2"/>
    <s v="GB"/>
    <s v="GBP"/>
    <n v="1430571849"/>
    <x v="4012"/>
    <b v="0"/>
    <n v="0"/>
    <b v="0"/>
    <s v="theater/plays"/>
    <n v="0"/>
    <n v="0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300"/>
    <n v="26"/>
    <x v="2"/>
    <s v="US"/>
    <s v="USD"/>
    <n v="1424070823"/>
    <x v="4013"/>
    <b v="0"/>
    <n v="2"/>
    <b v="0"/>
    <s v="theater/plays"/>
    <n v="9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300"/>
    <n v="0"/>
    <x v="2"/>
    <s v="US"/>
    <s v="USD"/>
    <n v="1457157269"/>
    <x v="4014"/>
    <b v="0"/>
    <n v="0"/>
    <b v="0"/>
    <s v="theater/plays"/>
    <n v="0"/>
    <n v="0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300"/>
    <n v="1"/>
    <x v="2"/>
    <s v="US"/>
    <s v="USD"/>
    <n v="1437331463"/>
    <x v="4015"/>
    <b v="0"/>
    <n v="1"/>
    <b v="0"/>
    <s v="theater/plays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300"/>
    <n v="70"/>
    <x v="2"/>
    <s v="GB"/>
    <s v="GBP"/>
    <n v="1410987400"/>
    <x v="4016"/>
    <b v="0"/>
    <n v="7"/>
    <b v="0"/>
    <s v="theater/plays"/>
    <n v="23"/>
    <n v="1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300"/>
    <n v="105"/>
    <x v="2"/>
    <s v="US"/>
    <s v="USD"/>
    <n v="1409846874"/>
    <x v="4017"/>
    <b v="0"/>
    <n v="2"/>
    <b v="0"/>
    <s v="theater/plays"/>
    <n v="35"/>
    <n v="52.5"/>
    <x v="1"/>
    <s v="plays"/>
    <x v="4017"/>
    <x v="3996"/>
    <x v="3"/>
  </r>
  <r>
    <n v="4018"/>
    <s v="Time Please Fringe"/>
    <s v="Funding for a production of Time Please at the Brighton Fringe 2017... and beyond."/>
    <n v="300"/>
    <n v="130"/>
    <x v="2"/>
    <s v="GB"/>
    <s v="GBP"/>
    <n v="1475877108"/>
    <x v="4018"/>
    <b v="0"/>
    <n v="4"/>
    <b v="0"/>
    <s v="theater/plays"/>
    <n v="43"/>
    <n v="32.5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280"/>
    <n v="29"/>
    <x v="2"/>
    <s v="US"/>
    <s v="USD"/>
    <n v="1460737680"/>
    <x v="4019"/>
    <b v="0"/>
    <n v="4"/>
    <b v="0"/>
    <s v="theater/plays"/>
    <n v="10"/>
    <n v="7.25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270"/>
    <n v="100"/>
    <x v="2"/>
    <s v="US"/>
    <s v="USD"/>
    <n v="1427168099"/>
    <x v="4020"/>
    <b v="0"/>
    <n v="3"/>
    <b v="0"/>
    <s v="theater/plays"/>
    <n v="3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250"/>
    <n v="125"/>
    <x v="2"/>
    <s v="US"/>
    <s v="USD"/>
    <n v="1414360358"/>
    <x v="4021"/>
    <b v="0"/>
    <n v="2"/>
    <b v="0"/>
    <s v="theater/plays"/>
    <n v="50"/>
    <n v="62.5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250"/>
    <n v="12521"/>
    <x v="2"/>
    <s v="US"/>
    <s v="USD"/>
    <n v="1422759240"/>
    <x v="4022"/>
    <b v="0"/>
    <n v="197"/>
    <b v="0"/>
    <s v="theater/plays"/>
    <n v="5008"/>
    <n v="63.56"/>
    <x v="1"/>
    <s v="plays"/>
    <x v="4022"/>
    <x v="4001"/>
    <x v="3"/>
  </r>
  <r>
    <n v="4023"/>
    <s v="Forgive &amp; Forget"/>
    <s v="An original gospel stage play that explores the pain and hurt caused by those who struggle to forgive others!"/>
    <n v="250"/>
    <n v="0"/>
    <x v="2"/>
    <s v="US"/>
    <s v="USD"/>
    <n v="1458860363"/>
    <x v="4023"/>
    <b v="0"/>
    <n v="0"/>
    <b v="0"/>
    <s v="theater/plays"/>
    <n v="0"/>
    <n v="0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250"/>
    <n v="10"/>
    <x v="2"/>
    <s v="US"/>
    <s v="USD"/>
    <n v="1441037097"/>
    <x v="4024"/>
    <b v="0"/>
    <n v="1"/>
    <b v="0"/>
    <s v="theater/plays"/>
    <n v="4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250"/>
    <n v="250"/>
    <x v="2"/>
    <s v="FR"/>
    <s v="EUR"/>
    <n v="1437889336"/>
    <x v="4025"/>
    <b v="0"/>
    <n v="4"/>
    <b v="0"/>
    <s v="theater/plays"/>
    <n v="100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250"/>
    <n v="0"/>
    <x v="2"/>
    <s v="US"/>
    <s v="USD"/>
    <n v="1449247439"/>
    <x v="4026"/>
    <b v="0"/>
    <n v="0"/>
    <b v="0"/>
    <s v="theater/plays"/>
    <n v="0"/>
    <n v="0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250"/>
    <n v="215"/>
    <x v="2"/>
    <s v="US"/>
    <s v="USD"/>
    <n v="1487811600"/>
    <x v="4027"/>
    <b v="0"/>
    <n v="7"/>
    <b v="0"/>
    <s v="theater/plays"/>
    <n v="86"/>
    <n v="30.71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50"/>
    <n v="561"/>
    <x v="2"/>
    <s v="US"/>
    <s v="USD"/>
    <n v="1402007500"/>
    <x v="4028"/>
    <b v="0"/>
    <n v="11"/>
    <b v="0"/>
    <s v="theater/plays"/>
    <n v="224"/>
    <n v="51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50"/>
    <n v="0"/>
    <x v="2"/>
    <s v="US"/>
    <s v="USD"/>
    <n v="1450053370"/>
    <x v="4029"/>
    <b v="0"/>
    <n v="0"/>
    <b v="0"/>
    <s v="theater/plays"/>
    <n v="0"/>
    <n v="0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"/>
    <n v="400"/>
    <x v="2"/>
    <s v="US"/>
    <s v="USD"/>
    <n v="1454525340"/>
    <x v="4030"/>
    <b v="0"/>
    <n v="6"/>
    <b v="0"/>
    <s v="theater/plays"/>
    <n v="160"/>
    <n v="66.67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250"/>
    <n v="0"/>
    <x v="2"/>
    <s v="US"/>
    <s v="USD"/>
    <n v="1418914964"/>
    <x v="4031"/>
    <b v="0"/>
    <n v="0"/>
    <b v="0"/>
    <s v="theater/plays"/>
    <n v="0"/>
    <n v="0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250"/>
    <n v="413"/>
    <x v="2"/>
    <s v="US"/>
    <s v="USD"/>
    <n v="1450211116"/>
    <x v="4032"/>
    <b v="0"/>
    <n v="7"/>
    <b v="0"/>
    <s v="theater/plays"/>
    <n v="165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50"/>
    <n v="6141.99"/>
    <x v="2"/>
    <s v="GB"/>
    <s v="GBP"/>
    <n v="1475398800"/>
    <x v="4033"/>
    <b v="0"/>
    <n v="94"/>
    <b v="0"/>
    <s v="theater/plays"/>
    <n v="2457"/>
    <n v="65.34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250"/>
    <n v="200"/>
    <x v="2"/>
    <s v="US"/>
    <s v="USD"/>
    <n v="1428097450"/>
    <x v="4034"/>
    <b v="0"/>
    <n v="2"/>
    <b v="0"/>
    <s v="theater/plays"/>
    <n v="80"/>
    <n v="100"/>
    <x v="1"/>
    <s v="plays"/>
    <x v="4034"/>
    <x v="4013"/>
    <x v="0"/>
  </r>
  <r>
    <n v="4035"/>
    <s v="The Lost Boy"/>
    <s v="&quot;Stories are where you go to look for the truth of your own life.&quot; (Frank Delaney)"/>
    <n v="250"/>
    <n v="3685"/>
    <x v="2"/>
    <s v="US"/>
    <s v="USD"/>
    <n v="1413925887"/>
    <x v="4035"/>
    <b v="0"/>
    <n v="25"/>
    <b v="0"/>
    <s v="theater/plays"/>
    <n v="1474"/>
    <n v="147.4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250"/>
    <n v="2823"/>
    <x v="2"/>
    <s v="US"/>
    <s v="USD"/>
    <n v="1404253800"/>
    <x v="4036"/>
    <b v="0"/>
    <n v="17"/>
    <b v="0"/>
    <s v="theater/plays"/>
    <n v="1129"/>
    <n v="166.06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250"/>
    <n v="80"/>
    <x v="2"/>
    <s v="US"/>
    <s v="USD"/>
    <n v="1464099900"/>
    <x v="4037"/>
    <b v="0"/>
    <n v="2"/>
    <b v="0"/>
    <s v="theater/plays"/>
    <n v="32"/>
    <n v="4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"/>
    <n v="301"/>
    <x v="2"/>
    <s v="US"/>
    <s v="USD"/>
    <n v="1413573010"/>
    <x v="4038"/>
    <b v="0"/>
    <n v="4"/>
    <b v="0"/>
    <s v="theater/plays"/>
    <n v="120"/>
    <n v="75.25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250"/>
    <n v="300"/>
    <x v="2"/>
    <s v="US"/>
    <s v="USD"/>
    <n v="1448949540"/>
    <x v="4039"/>
    <b v="0"/>
    <n v="5"/>
    <b v="0"/>
    <s v="theater/plays"/>
    <n v="12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250"/>
    <n v="2500"/>
    <x v="2"/>
    <s v="US"/>
    <s v="USD"/>
    <n v="1437188400"/>
    <x v="4040"/>
    <b v="0"/>
    <n v="2"/>
    <b v="0"/>
    <s v="theater/plays"/>
    <n v="1000"/>
    <n v="1250"/>
    <x v="1"/>
    <s v="plays"/>
    <x v="4040"/>
    <x v="4019"/>
    <x v="0"/>
  </r>
  <r>
    <n v="4041"/>
    <s v="In the Land of Gold"/>
    <s v="A bold, colouful, vibrant play centred around the last remaining monarchy of Africa."/>
    <n v="250"/>
    <n v="21"/>
    <x v="2"/>
    <s v="GB"/>
    <s v="GBP"/>
    <n v="1473160954"/>
    <x v="4041"/>
    <b v="0"/>
    <n v="2"/>
    <b v="0"/>
    <s v="theater/plays"/>
    <n v="8"/>
    <n v="10.5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250"/>
    <n v="21"/>
    <x v="2"/>
    <s v="US"/>
    <s v="USD"/>
    <n v="1421781360"/>
    <x v="4042"/>
    <b v="0"/>
    <n v="3"/>
    <b v="0"/>
    <s v="theater/plays"/>
    <n v="8"/>
    <n v="7"/>
    <x v="1"/>
    <s v="plays"/>
    <x v="4042"/>
    <x v="4021"/>
    <x v="3"/>
  </r>
  <r>
    <n v="4043"/>
    <s v="Not making potato salad here!"/>
    <s v="This could be my last play, need to bring my son out to see it before it's over.  Need to fly him here from BC"/>
    <n v="250"/>
    <n v="0"/>
    <x v="2"/>
    <s v="CA"/>
    <s v="CAD"/>
    <n v="1416524325"/>
    <x v="4043"/>
    <b v="0"/>
    <n v="0"/>
    <b v="0"/>
    <s v="theater/plays"/>
    <n v="0"/>
    <n v="0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250"/>
    <n v="225"/>
    <x v="2"/>
    <s v="US"/>
    <s v="USD"/>
    <n v="1428642000"/>
    <x v="4044"/>
    <b v="0"/>
    <n v="4"/>
    <b v="0"/>
    <s v="theater/plays"/>
    <n v="90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225"/>
    <n v="1"/>
    <x v="2"/>
    <s v="AU"/>
    <s v="AUD"/>
    <n v="1408596589"/>
    <x v="4045"/>
    <b v="0"/>
    <n v="1"/>
    <b v="0"/>
    <s v="theater/plays"/>
    <n v="0"/>
    <n v="1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220"/>
    <n v="460"/>
    <x v="2"/>
    <s v="US"/>
    <s v="USD"/>
    <n v="1413992210"/>
    <x v="4046"/>
    <b v="0"/>
    <n v="12"/>
    <b v="0"/>
    <s v="theater/plays"/>
    <n v="209"/>
    <n v="38.33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200"/>
    <n v="110"/>
    <x v="2"/>
    <s v="US"/>
    <s v="USD"/>
    <n v="1420938000"/>
    <x v="4047"/>
    <b v="0"/>
    <n v="4"/>
    <b v="0"/>
    <s v="theater/plays"/>
    <n v="55"/>
    <n v="27.5"/>
    <x v="1"/>
    <s v="plays"/>
    <x v="4047"/>
    <x v="4026"/>
    <x v="3"/>
  </r>
  <r>
    <n v="4048"/>
    <s v="Speechless"/>
    <s v="The unspoken story of growing up disabled with cerebral palsy and no speech. This inclusive company fights ignorance using dark humour."/>
    <n v="200"/>
    <n v="3001"/>
    <x v="2"/>
    <s v="GB"/>
    <s v="GBP"/>
    <n v="1460373187"/>
    <x v="4048"/>
    <b v="0"/>
    <n v="91"/>
    <b v="0"/>
    <s v="theater/plays"/>
    <n v="1501"/>
    <n v="32.979999999999997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"/>
    <n v="16"/>
    <x v="2"/>
    <s v="US"/>
    <s v="USD"/>
    <n v="1436914815"/>
    <x v="4049"/>
    <b v="0"/>
    <n v="1"/>
    <b v="0"/>
    <s v="theater/plays"/>
    <n v="8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200"/>
    <n v="1"/>
    <x v="2"/>
    <s v="US"/>
    <s v="USD"/>
    <n v="1414077391"/>
    <x v="4050"/>
    <b v="0"/>
    <n v="1"/>
    <b v="0"/>
    <s v="theater/plays"/>
    <n v="1"/>
    <n v="1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200"/>
    <n v="0"/>
    <x v="2"/>
    <s v="US"/>
    <s v="USD"/>
    <n v="1399618380"/>
    <x v="4051"/>
    <b v="0"/>
    <n v="0"/>
    <b v="0"/>
    <s v="theater/plays"/>
    <n v="0"/>
    <n v="0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200"/>
    <n v="1126"/>
    <x v="2"/>
    <s v="US"/>
    <s v="USD"/>
    <n v="1413234316"/>
    <x v="4052"/>
    <b v="0"/>
    <n v="13"/>
    <b v="0"/>
    <s v="theater/plays"/>
    <n v="563"/>
    <n v="86.62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200"/>
    <n v="110"/>
    <x v="2"/>
    <s v="GB"/>
    <s v="GBP"/>
    <n v="1416081600"/>
    <x v="4053"/>
    <b v="0"/>
    <n v="2"/>
    <b v="0"/>
    <s v="theater/plays"/>
    <n v="55"/>
    <n v="55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200"/>
    <n v="0"/>
    <x v="2"/>
    <s v="US"/>
    <s v="USD"/>
    <n v="1475294400"/>
    <x v="4054"/>
    <b v="0"/>
    <n v="0"/>
    <b v="0"/>
    <s v="theater/plays"/>
    <n v="0"/>
    <n v="0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200"/>
    <n v="881"/>
    <x v="2"/>
    <s v="GB"/>
    <s v="GBP"/>
    <n v="1403192031"/>
    <x v="4055"/>
    <b v="0"/>
    <n v="21"/>
    <b v="0"/>
    <s v="theater/plays"/>
    <n v="441"/>
    <n v="41.95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200"/>
    <n v="795"/>
    <x v="2"/>
    <s v="US"/>
    <s v="USD"/>
    <n v="1467575940"/>
    <x v="4056"/>
    <b v="0"/>
    <n v="9"/>
    <b v="0"/>
    <s v="theater/plays"/>
    <n v="398"/>
    <n v="88.33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200"/>
    <n v="775"/>
    <x v="2"/>
    <s v="GB"/>
    <s v="GBP"/>
    <n v="1448492400"/>
    <x v="4057"/>
    <b v="0"/>
    <n v="6"/>
    <b v="0"/>
    <s v="theater/plays"/>
    <n v="388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200"/>
    <n v="95"/>
    <x v="2"/>
    <s v="US"/>
    <s v="USD"/>
    <n v="1459483140"/>
    <x v="4058"/>
    <b v="0"/>
    <n v="4"/>
    <b v="0"/>
    <s v="theater/plays"/>
    <n v="48"/>
    <n v="23.75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200"/>
    <n v="250"/>
    <x v="2"/>
    <s v="CA"/>
    <s v="CAD"/>
    <n v="1410836400"/>
    <x v="4059"/>
    <b v="0"/>
    <n v="7"/>
    <b v="0"/>
    <s v="theater/plays"/>
    <n v="125"/>
    <n v="35.71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200"/>
    <n v="285"/>
    <x v="2"/>
    <s v="CA"/>
    <s v="CAD"/>
    <n v="1403539200"/>
    <x v="4060"/>
    <b v="0"/>
    <n v="5"/>
    <b v="0"/>
    <s v="theater/plays"/>
    <n v="143"/>
    <n v="57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200"/>
    <n v="0"/>
    <x v="2"/>
    <s v="US"/>
    <s v="USD"/>
    <n v="1461205423"/>
    <x v="4061"/>
    <b v="0"/>
    <n v="0"/>
    <b v="0"/>
    <s v="theater/plays"/>
    <n v="0"/>
    <n v="0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"/>
    <n v="490"/>
    <x v="2"/>
    <s v="US"/>
    <s v="USD"/>
    <n v="1467481468"/>
    <x v="4062"/>
    <b v="0"/>
    <n v="3"/>
    <b v="0"/>
    <s v="theater/plays"/>
    <n v="245"/>
    <n v="163.33000000000001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199"/>
    <n v="135"/>
    <x v="2"/>
    <s v="GB"/>
    <s v="GBP"/>
    <n v="1403886084"/>
    <x v="4063"/>
    <b v="0"/>
    <n v="9"/>
    <b v="0"/>
    <s v="theater/plays"/>
    <n v="68"/>
    <n v="15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199"/>
    <n v="385"/>
    <x v="2"/>
    <s v="AU"/>
    <s v="AUD"/>
    <n v="1430316426"/>
    <x v="4064"/>
    <b v="0"/>
    <n v="6"/>
    <b v="0"/>
    <s v="theater/plays"/>
    <n v="193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153"/>
    <n v="27"/>
    <x v="2"/>
    <s v="US"/>
    <s v="USD"/>
    <n v="1407883811"/>
    <x v="4065"/>
    <b v="0"/>
    <n v="4"/>
    <b v="0"/>
    <s v="theater/plays"/>
    <n v="18"/>
    <n v="6.75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"/>
    <n v="25"/>
    <x v="2"/>
    <s v="US"/>
    <s v="USD"/>
    <n v="1463619388"/>
    <x v="4066"/>
    <b v="0"/>
    <n v="1"/>
    <b v="0"/>
    <s v="theater/plays"/>
    <n v="17"/>
    <n v="25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150"/>
    <n v="3045"/>
    <x v="2"/>
    <s v="US"/>
    <s v="USD"/>
    <n v="1443408550"/>
    <x v="4067"/>
    <b v="0"/>
    <n v="17"/>
    <b v="0"/>
    <s v="theater/plays"/>
    <n v="2030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150"/>
    <n v="34.950000000000003"/>
    <x v="2"/>
    <s v="US"/>
    <s v="USD"/>
    <n v="1484348700"/>
    <x v="4068"/>
    <b v="0"/>
    <n v="1"/>
    <b v="0"/>
    <s v="theater/plays"/>
    <n v="23"/>
    <n v="34.950000000000003"/>
    <x v="1"/>
    <s v="plays"/>
    <x v="4068"/>
    <x v="4046"/>
    <x v="2"/>
  </r>
  <r>
    <n v="4069"/>
    <s v="The Pendulum Swings"/>
    <s v="'The Pendulum Swings' is a three-act dark comedy that sees Frank and Michael await their execution on Death Row."/>
    <n v="150"/>
    <n v="430"/>
    <x v="2"/>
    <s v="GB"/>
    <s v="GBP"/>
    <n v="1425124800"/>
    <x v="4069"/>
    <b v="0"/>
    <n v="13"/>
    <b v="0"/>
    <s v="theater/plays"/>
    <n v="287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50"/>
    <n v="165"/>
    <x v="2"/>
    <s v="US"/>
    <s v="USD"/>
    <n v="1425178800"/>
    <x v="4070"/>
    <b v="0"/>
    <n v="6"/>
    <b v="0"/>
    <s v="theater/plays"/>
    <n v="110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150"/>
    <n v="0"/>
    <x v="2"/>
    <s v="MX"/>
    <s v="MXN"/>
    <n v="1482779931"/>
    <x v="4071"/>
    <b v="0"/>
    <n v="0"/>
    <b v="0"/>
    <s v="theater/plays"/>
    <n v="0"/>
    <n v="0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50"/>
    <n v="4"/>
    <x v="2"/>
    <s v="GB"/>
    <s v="GBP"/>
    <n v="1408646111"/>
    <x v="4072"/>
    <b v="0"/>
    <n v="2"/>
    <b v="0"/>
    <s v="theater/plays"/>
    <n v="3"/>
    <n v="2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150"/>
    <n v="37"/>
    <x v="2"/>
    <s v="US"/>
    <s v="USD"/>
    <n v="1431144000"/>
    <x v="4073"/>
    <b v="0"/>
    <n v="2"/>
    <b v="0"/>
    <s v="theater/plays"/>
    <n v="25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128"/>
    <n v="735"/>
    <x v="2"/>
    <s v="GB"/>
    <s v="GBP"/>
    <n v="1446732975"/>
    <x v="4074"/>
    <b v="0"/>
    <n v="21"/>
    <b v="0"/>
    <s v="theater/plays"/>
    <n v="574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125"/>
    <n v="576"/>
    <x v="2"/>
    <s v="GB"/>
    <s v="GBP"/>
    <n v="1404149280"/>
    <x v="4075"/>
    <b v="0"/>
    <n v="13"/>
    <b v="0"/>
    <s v="theater/plays"/>
    <n v="461"/>
    <n v="44.31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110"/>
    <n v="0"/>
    <x v="2"/>
    <s v="US"/>
    <s v="USD"/>
    <n v="1413921060"/>
    <x v="4076"/>
    <b v="0"/>
    <n v="0"/>
    <b v="0"/>
    <s v="theater/plays"/>
    <n v="0"/>
    <n v="0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10"/>
    <n v="1335"/>
    <x v="2"/>
    <s v="US"/>
    <s v="USD"/>
    <n v="1482339794"/>
    <x v="4077"/>
    <b v="0"/>
    <n v="6"/>
    <b v="0"/>
    <s v="theater/plays"/>
    <n v="1214"/>
    <n v="222.5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101"/>
    <n v="0"/>
    <x v="2"/>
    <s v="GB"/>
    <s v="GBP"/>
    <n v="1485543242"/>
    <x v="4078"/>
    <b v="0"/>
    <n v="0"/>
    <b v="0"/>
    <s v="theater/plays"/>
    <n v="0"/>
    <n v="0"/>
    <x v="1"/>
    <s v="plays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100"/>
    <n v="5"/>
    <x v="2"/>
    <s v="US"/>
    <s v="USD"/>
    <n v="1466375521"/>
    <x v="4079"/>
    <b v="0"/>
    <n v="1"/>
    <b v="0"/>
    <s v="theater/plays"/>
    <n v="5"/>
    <n v="5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100"/>
    <n v="0"/>
    <x v="2"/>
    <s v="US"/>
    <s v="USD"/>
    <n v="1465930440"/>
    <x v="4080"/>
    <b v="0"/>
    <n v="0"/>
    <b v="0"/>
    <s v="theater/plays"/>
    <n v="0"/>
    <n v="0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100"/>
    <n v="350"/>
    <x v="2"/>
    <s v="US"/>
    <s v="USD"/>
    <n v="1425819425"/>
    <x v="4081"/>
    <b v="0"/>
    <n v="12"/>
    <b v="0"/>
    <s v="theater/plays"/>
    <n v="350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00"/>
    <n v="3"/>
    <x v="2"/>
    <s v="US"/>
    <s v="USD"/>
    <n v="1447542000"/>
    <x v="4082"/>
    <b v="0"/>
    <n v="2"/>
    <b v="0"/>
    <s v="theater/plays"/>
    <n v="3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100"/>
    <n v="759"/>
    <x v="2"/>
    <s v="US"/>
    <s v="USD"/>
    <n v="1452795416"/>
    <x v="4083"/>
    <b v="0"/>
    <n v="6"/>
    <b v="0"/>
    <s v="theater/plays"/>
    <n v="759"/>
    <n v="126.5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100"/>
    <n v="10"/>
    <x v="2"/>
    <s v="IT"/>
    <s v="EUR"/>
    <n v="1476008906"/>
    <x v="4084"/>
    <b v="0"/>
    <n v="1"/>
    <b v="0"/>
    <s v="theater/plays"/>
    <n v="10"/>
    <n v="1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100"/>
    <n v="10"/>
    <x v="2"/>
    <s v="US"/>
    <s v="USD"/>
    <n v="1427169540"/>
    <x v="4085"/>
    <b v="0"/>
    <n v="1"/>
    <b v="0"/>
    <s v="theater/plays"/>
    <n v="1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"/>
    <n v="47"/>
    <x v="2"/>
    <s v="US"/>
    <s v="USD"/>
    <n v="1448078400"/>
    <x v="4086"/>
    <b v="0"/>
    <n v="5"/>
    <b v="0"/>
    <s v="theater/plays"/>
    <n v="47"/>
    <n v="9.4"/>
    <x v="1"/>
    <s v="plays"/>
    <x v="4086"/>
    <x v="4064"/>
    <x v="0"/>
  </r>
  <r>
    <n v="4087"/>
    <s v="Stage Production &quot;The Nail Shop&quot;"/>
    <s v="Comedy Stage Play"/>
    <n v="100"/>
    <n v="0"/>
    <x v="2"/>
    <s v="US"/>
    <s v="USD"/>
    <n v="1468777786"/>
    <x v="4087"/>
    <b v="0"/>
    <n v="0"/>
    <b v="0"/>
    <s v="theater/plays"/>
    <n v="0"/>
    <n v="0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100"/>
    <n v="216"/>
    <x v="2"/>
    <s v="GB"/>
    <s v="GBP"/>
    <n v="1421403960"/>
    <x v="4088"/>
    <b v="0"/>
    <n v="3"/>
    <b v="0"/>
    <s v="theater/plays"/>
    <n v="216"/>
    <n v="72"/>
    <x v="1"/>
    <s v="plays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100"/>
    <n v="240"/>
    <x v="2"/>
    <s v="US"/>
    <s v="USD"/>
    <n v="1433093700"/>
    <x v="4089"/>
    <b v="0"/>
    <n v="8"/>
    <b v="0"/>
    <s v="theater/plays"/>
    <n v="240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"/>
    <n v="32"/>
    <x v="2"/>
    <s v="US"/>
    <s v="USD"/>
    <n v="1438959600"/>
    <x v="4090"/>
    <b v="0"/>
    <n v="3"/>
    <b v="0"/>
    <s v="theater/plays"/>
    <n v="32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80"/>
    <n v="204"/>
    <x v="2"/>
    <s v="US"/>
    <s v="USD"/>
    <n v="1421410151"/>
    <x v="4091"/>
    <b v="0"/>
    <n v="8"/>
    <b v="0"/>
    <s v="theater/plays"/>
    <n v="255"/>
    <n v="25.5"/>
    <x v="1"/>
    <s v="plays"/>
    <x v="4091"/>
    <x v="4069"/>
    <x v="3"/>
  </r>
  <r>
    <n v="4092"/>
    <s v="A CRY FOR HELP"/>
    <s v="&quot;A Cry for Help is Riveting, Inspiring, and Mesmerizing. You will laugh, cry, and be thinking about your own Cry for Help&quot;"/>
    <n v="70"/>
    <n v="20"/>
    <x v="2"/>
    <s v="US"/>
    <s v="USD"/>
    <n v="1428205247"/>
    <x v="4092"/>
    <b v="0"/>
    <n v="1"/>
    <b v="0"/>
    <s v="theater/plays"/>
    <n v="29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70"/>
    <n v="60"/>
    <x v="2"/>
    <s v="GB"/>
    <s v="GBP"/>
    <n v="1440272093"/>
    <x v="4093"/>
    <b v="0"/>
    <n v="4"/>
    <b v="0"/>
    <s v="theater/plays"/>
    <n v="86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60"/>
    <n v="730"/>
    <x v="2"/>
    <s v="US"/>
    <s v="USD"/>
    <n v="1413953940"/>
    <x v="4094"/>
    <b v="0"/>
    <n v="8"/>
    <b v="0"/>
    <s v="theater/plays"/>
    <n v="1217"/>
    <n v="91.25"/>
    <x v="1"/>
    <s v="plays"/>
    <x v="4094"/>
    <x v="4072"/>
    <x v="3"/>
  </r>
  <r>
    <n v="4095"/>
    <s v="LOPE ENAMORADO"/>
    <s v="Proyecto teatral dirigido por MartÃ­n Acosta que habla y reflexiona sobre el amor y su naturaleza."/>
    <n v="50"/>
    <n v="800"/>
    <x v="2"/>
    <s v="MX"/>
    <s v="MXN"/>
    <n v="1482108350"/>
    <x v="4095"/>
    <b v="0"/>
    <n v="1"/>
    <b v="0"/>
    <s v="theater/plays"/>
    <n v="1600"/>
    <n v="80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50"/>
    <n v="400"/>
    <x v="2"/>
    <s v="GB"/>
    <s v="GBP"/>
    <n v="1488271860"/>
    <x v="4096"/>
    <b v="0"/>
    <n v="5"/>
    <b v="0"/>
    <s v="theater/plays"/>
    <n v="800"/>
    <n v="8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50"/>
    <n v="0"/>
    <x v="2"/>
    <s v="GB"/>
    <s v="GBP"/>
    <n v="1454284500"/>
    <x v="4097"/>
    <b v="0"/>
    <n v="0"/>
    <b v="0"/>
    <s v="theater/plays"/>
    <n v="0"/>
    <n v="0"/>
    <x v="1"/>
    <s v="plays"/>
    <x v="4097"/>
    <x v="4075"/>
    <x v="0"/>
  </r>
  <r>
    <n v="4098"/>
    <s v="Life is simple"/>
    <s v="Community Youth play, written by and performed by the youth about finding joy in the simple things in life"/>
    <n v="50"/>
    <n v="0"/>
    <x v="2"/>
    <s v="US"/>
    <s v="USD"/>
    <n v="1465060797"/>
    <x v="4098"/>
    <b v="0"/>
    <n v="0"/>
    <b v="0"/>
    <s v="theater/plays"/>
    <n v="0"/>
    <n v="0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0"/>
    <n v="50"/>
    <x v="2"/>
    <s v="US"/>
    <s v="USD"/>
    <n v="1472847873"/>
    <x v="4099"/>
    <b v="0"/>
    <n v="1"/>
    <b v="0"/>
    <s v="theater/plays"/>
    <n v="125"/>
    <n v="5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5"/>
    <n v="0"/>
    <x v="2"/>
    <s v="US"/>
    <s v="USD"/>
    <n v="1414205990"/>
    <x v="4100"/>
    <b v="0"/>
    <n v="0"/>
    <b v="0"/>
    <s v="theater/plays"/>
    <n v="0"/>
    <n v="0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25"/>
    <n v="0"/>
    <x v="2"/>
    <s v="US"/>
    <s v="USD"/>
    <n v="1485380482"/>
    <x v="4101"/>
    <b v="0"/>
    <n v="0"/>
    <b v="0"/>
    <s v="theater/plays"/>
    <n v="0"/>
    <n v="0"/>
    <x v="1"/>
    <s v="plays"/>
    <x v="4101"/>
    <x v="4079"/>
    <x v="2"/>
  </r>
  <r>
    <n v="4102"/>
    <s v="4th Wall Theatre Project"/>
    <s v="Local Community theater to get up and running in the Idaho Falls area. Something new, something different!"/>
    <n v="25"/>
    <n v="137"/>
    <x v="2"/>
    <s v="US"/>
    <s v="USD"/>
    <n v="1463343673"/>
    <x v="4102"/>
    <b v="0"/>
    <n v="6"/>
    <b v="0"/>
    <s v="theater/plays"/>
    <n v="548"/>
    <n v="22.83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25"/>
    <n v="100"/>
    <x v="2"/>
    <s v="US"/>
    <s v="USD"/>
    <n v="1440613920"/>
    <x v="4103"/>
    <b v="0"/>
    <n v="6"/>
    <b v="0"/>
    <s v="theater/plays"/>
    <n v="40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20"/>
    <n v="641"/>
    <x v="2"/>
    <s v="AU"/>
    <s v="AUD"/>
    <n v="1477550434"/>
    <x v="4104"/>
    <b v="0"/>
    <n v="14"/>
    <b v="0"/>
    <s v="theater/plays"/>
    <n v="3205"/>
    <n v="45.79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13"/>
    <n v="2300"/>
    <x v="2"/>
    <s v="MX"/>
    <s v="MXN"/>
    <n v="1482711309"/>
    <x v="4105"/>
    <b v="0"/>
    <n v="6"/>
    <b v="0"/>
    <s v="theater/plays"/>
    <n v="17692"/>
    <n v="383.33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10"/>
    <n v="3530"/>
    <x v="2"/>
    <s v="US"/>
    <s v="USD"/>
    <n v="1427936400"/>
    <x v="4106"/>
    <b v="0"/>
    <n v="33"/>
    <b v="0"/>
    <s v="theater/plays"/>
    <n v="35300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10"/>
    <n v="41"/>
    <x v="2"/>
    <s v="US"/>
    <s v="USD"/>
    <n v="1411596001"/>
    <x v="4107"/>
    <b v="0"/>
    <n v="4"/>
    <b v="0"/>
    <s v="theater/plays"/>
    <n v="410"/>
    <n v="10.25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10"/>
    <n v="59"/>
    <x v="2"/>
    <s v="US"/>
    <s v="USD"/>
    <n v="1488517200"/>
    <x v="4108"/>
    <b v="0"/>
    <n v="1"/>
    <b v="0"/>
    <s v="theater/plays"/>
    <n v="590"/>
    <n v="59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"/>
    <n v="0"/>
    <x v="2"/>
    <s v="GB"/>
    <s v="GBP"/>
    <n v="1448805404"/>
    <x v="4109"/>
    <b v="0"/>
    <n v="0"/>
    <b v="0"/>
    <s v="theater/plays"/>
    <n v="0"/>
    <n v="0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2"/>
    <n v="86"/>
    <x v="2"/>
    <s v="GB"/>
    <s v="GBP"/>
    <n v="1469113351"/>
    <x v="4110"/>
    <b v="0"/>
    <n v="6"/>
    <b v="0"/>
    <s v="theater/plays"/>
    <n v="4300"/>
    <n v="14.33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1"/>
    <n v="94"/>
    <x v="2"/>
    <s v="US"/>
    <s v="USD"/>
    <n v="1424747740"/>
    <x v="4111"/>
    <b v="0"/>
    <n v="6"/>
    <b v="0"/>
    <s v="theater/plays"/>
    <n v="9400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1"/>
    <n v="1"/>
    <x v="2"/>
    <s v="IE"/>
    <s v="EUR"/>
    <n v="1456617600"/>
    <x v="4112"/>
    <b v="0"/>
    <n v="1"/>
    <b v="0"/>
    <s v="theater/plays"/>
    <n v="100"/>
    <n v="1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"/>
    <n v="3"/>
    <x v="2"/>
    <s v="US"/>
    <s v="USD"/>
    <n v="1452234840"/>
    <x v="4113"/>
    <b v="0"/>
    <n v="3"/>
    <b v="0"/>
    <s v="theater/plays"/>
    <n v="300"/>
    <n v="1"/>
    <x v="1"/>
    <s v="plays"/>
    <x v="4113"/>
    <x v="4091"/>
    <x v="0"/>
  </r>
  <r>
    <m/>
    <m/>
    <m/>
    <m/>
    <m/>
    <x v="4"/>
    <m/>
    <m/>
    <m/>
    <x v="4114"/>
    <m/>
    <m/>
    <m/>
    <m/>
    <m/>
    <m/>
    <x v="9"/>
    <m/>
    <x v="4114"/>
    <x v="4092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D11430-09B0-0849-AF1E-45906413986F}" name="PivotTable2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BDFFF0-025F-2346-B8A6-2A9444ED5BBA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5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17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9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1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2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4012C6-7722-7C49-BD21-7CA11E4B4314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72AE1B-93DE-A54F-92DD-C93A6E41BC9A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F00AB-4238-9241-B1F5-A01237818ECA}">
  <dimension ref="A1:F18"/>
  <sheetViews>
    <sheetView workbookViewId="0">
      <selection activeCell="B7" sqref="B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8379</v>
      </c>
      <c r="B1" t="s">
        <v>8364</v>
      </c>
    </row>
    <row r="2" spans="1:6" x14ac:dyDescent="0.2">
      <c r="A2" s="13" t="s">
        <v>8358</v>
      </c>
      <c r="B2" t="s">
        <v>8315</v>
      </c>
    </row>
    <row r="4" spans="1:6" x14ac:dyDescent="0.2">
      <c r="A4" s="13" t="s">
        <v>8360</v>
      </c>
      <c r="B4" s="13" t="s">
        <v>8361</v>
      </c>
    </row>
    <row r="5" spans="1:6" x14ac:dyDescent="0.2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6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6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6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6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6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6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6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6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6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6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6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6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6" t="s">
        <v>8362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02C50-97CA-8B46-8798-EBB71135222C}">
  <dimension ref="A1:H13"/>
  <sheetViews>
    <sheetView workbookViewId="0">
      <selection activeCell="B8" sqref="B8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s="1" t="s">
        <v>8382</v>
      </c>
      <c r="B1" s="1" t="s">
        <v>8400</v>
      </c>
      <c r="C1" s="1" t="s">
        <v>8401</v>
      </c>
      <c r="D1" s="1" t="s">
        <v>8402</v>
      </c>
      <c r="E1" s="1" t="s">
        <v>8403</v>
      </c>
      <c r="F1" s="1" t="s">
        <v>8404</v>
      </c>
      <c r="G1" s="1" t="s">
        <v>8405</v>
      </c>
      <c r="H1" s="1" t="s">
        <v>8406</v>
      </c>
    </row>
    <row r="2" spans="1:8" x14ac:dyDescent="0.2">
      <c r="A2" t="s">
        <v>8407</v>
      </c>
      <c r="B2">
        <f>COUNTIFS(Kickstarter!$D:$D,"&lt;1000",Kickstarter!$F:$F,"Successful",Kickstarter!$R:$R,"plays")</f>
        <v>108</v>
      </c>
      <c r="C2">
        <f>COUNTIFS(Kickstarter!$D:$D,"&lt;1000",Kickstarter!$F:$F,"failed",Kickstarter!$R:$R,"plays")</f>
        <v>273</v>
      </c>
      <c r="D2">
        <f>COUNTIFS(Kickstarter!$D:$D,"&lt;1000",Kickstarter!$F:$F,"canceled",Kickstarter!$R:$R,"plays")</f>
        <v>0</v>
      </c>
      <c r="E2">
        <f>SUM(B2:D2)</f>
        <v>381</v>
      </c>
      <c r="F2" s="19">
        <f>IF(E2=0,0,B2/E2)</f>
        <v>0.28346456692913385</v>
      </c>
      <c r="G2" s="19">
        <f>IF(E2=0,0,C2/E2)</f>
        <v>0.71653543307086609</v>
      </c>
      <c r="H2" s="19">
        <f>IF(E2=0,0,D2/E2)</f>
        <v>0</v>
      </c>
    </row>
    <row r="3" spans="1:8" x14ac:dyDescent="0.2">
      <c r="A3" t="s">
        <v>8408</v>
      </c>
      <c r="B3">
        <f>COUNTIFS(Kickstarter!$D:$D,"&gt;=1000",Kickstarter!$D:$D,"&lt;=4999",Kickstarter!$F:$F,"Successful",Kickstarter!$R:$R,"plays")</f>
        <v>546</v>
      </c>
      <c r="C3">
        <f>COUNTIFS(Kickstarter!$D:$D,"&gt;=1000",Kickstarter!$D:$D,"&lt;=4999",Kickstarter!$F:$F,"failed",Kickstarter!$R:$R,"plays")</f>
        <v>80</v>
      </c>
      <c r="D3">
        <f>COUNTIFS(Kickstarter!$D:$D,"&gt;=1000",Kickstarter!$D:$D,"&lt;=4999",Kickstarter!$F:$F,"canceled",Kickstarter!$R:$R,"plays")</f>
        <v>0</v>
      </c>
      <c r="E3">
        <f t="shared" ref="E3:E13" si="0">SUM(B3:D3)</f>
        <v>626</v>
      </c>
      <c r="F3" s="19">
        <f t="shared" ref="F3:F13" si="1">IF(E3=0,0,B3/E3)</f>
        <v>0.87220447284345048</v>
      </c>
      <c r="G3" s="19">
        <f t="shared" ref="G3:G13" si="2">IF(E3=0,0,C3/E3)</f>
        <v>0.12779552715654952</v>
      </c>
      <c r="H3" s="19">
        <f t="shared" ref="H3:H13" si="3">IF(E3=0,0,D3/E3)</f>
        <v>0</v>
      </c>
    </row>
    <row r="4" spans="1:8" x14ac:dyDescent="0.2">
      <c r="A4" t="s">
        <v>8409</v>
      </c>
      <c r="B4">
        <f>COUNTIFS(Kickstarter!$D:$D,"&gt;=5000",Kickstarter!$D:$D,"&lt;=9999",Kickstarter!$F:$F,"Successful",Kickstarter!$R:$R,"plays")</f>
        <v>0</v>
      </c>
      <c r="C4">
        <f>COUNTIFS(Kickstarter!$D:$D,"&gt;=5000",Kickstarter!$D:$D,"&lt;=9999",Kickstarter!$F:$F,"failed",Kickstarter!$R:$R,"plays")</f>
        <v>0</v>
      </c>
      <c r="D4">
        <f>COUNTIFS(Kickstarter!$D:$D,"&gt;=5000",Kickstarter!$D:$D,"&lt;=9999",Kickstarter!$F:$F,"canceled",Kickstarter!$R:$R,"plays")</f>
        <v>0</v>
      </c>
      <c r="E4">
        <f t="shared" si="0"/>
        <v>0</v>
      </c>
      <c r="F4" s="19">
        <f t="shared" si="1"/>
        <v>0</v>
      </c>
      <c r="G4" s="19">
        <f t="shared" si="2"/>
        <v>0</v>
      </c>
      <c r="H4" s="19">
        <f t="shared" si="3"/>
        <v>0</v>
      </c>
    </row>
    <row r="5" spans="1:8" x14ac:dyDescent="0.2">
      <c r="A5" t="s">
        <v>8410</v>
      </c>
      <c r="B5">
        <f>COUNTIFS(Kickstarter!$D:$D,"&gt;=10000",Kickstarter!$D:$D,"&lt;=14999",Kickstarter!$F:$F,"Successful",Kickstarter!$R:$R,"plays")</f>
        <v>20</v>
      </c>
      <c r="C5">
        <f>COUNTIFS(Kickstarter!$D:$D,"&gt;=10000",Kickstarter!$D:$D,"&lt;=14999",Kickstarter!$F:$F,"failed",Kickstarter!$R:$R,"plays")</f>
        <v>0</v>
      </c>
      <c r="D5">
        <f>COUNTIFS(Kickstarter!$D:$D,"&gt;=10000",Kickstarter!$D:$D,"&lt;=14999",Kickstarter!$F:$F,"canceled",Kickstarter!$R:$R,"plays")</f>
        <v>0</v>
      </c>
      <c r="E5">
        <f t="shared" si="0"/>
        <v>20</v>
      </c>
      <c r="F5" s="19">
        <f t="shared" si="1"/>
        <v>1</v>
      </c>
      <c r="G5" s="19">
        <f t="shared" si="2"/>
        <v>0</v>
      </c>
      <c r="H5" s="19">
        <f t="shared" si="3"/>
        <v>0</v>
      </c>
    </row>
    <row r="6" spans="1:8" x14ac:dyDescent="0.2">
      <c r="A6" t="s">
        <v>8411</v>
      </c>
      <c r="B6">
        <f>COUNTIFS(Kickstarter!$D:$D,"&gt;=15000",Kickstarter!$D:$D,"&lt;=19999",Kickstarter!$F:$F,"Successful",Kickstarter!$R:$R,"plays")</f>
        <v>0</v>
      </c>
      <c r="C6">
        <f>COUNTIFS(Kickstarter!$D:$D,"&gt;=15000",Kickstarter!$D:$D,"&lt;=19999",Kickstarter!$F:$F,"failed",Kickstarter!$R:$R,"plays")</f>
        <v>0</v>
      </c>
      <c r="D6">
        <f>COUNTIFS(Kickstarter!$D:$D,"&gt;=15000",Kickstarter!$D:$D,"&lt;=19999",Kickstarter!$F:$F,"canceled",Kickstarter!$R:$R,"plays")</f>
        <v>0</v>
      </c>
      <c r="E6">
        <f t="shared" si="0"/>
        <v>0</v>
      </c>
      <c r="F6" s="19">
        <f t="shared" si="1"/>
        <v>0</v>
      </c>
      <c r="G6" s="19">
        <f t="shared" si="2"/>
        <v>0</v>
      </c>
      <c r="H6" s="19">
        <f t="shared" si="3"/>
        <v>0</v>
      </c>
    </row>
    <row r="7" spans="1:8" x14ac:dyDescent="0.2">
      <c r="A7" t="s">
        <v>8412</v>
      </c>
      <c r="B7">
        <f>COUNTIFS(Kickstarter!$D:$D,"&gt;=20000",Kickstarter!$D:$D,"&lt;=24999",Kickstarter!$F:$F,"Successful",Kickstarter!$R:$R,"plays")</f>
        <v>0</v>
      </c>
      <c r="C7">
        <f>COUNTIFS(Kickstarter!$D:$D,"&gt;=20000",Kickstarter!$D:$D,"&lt;=24999",Kickstarter!$F:$F,"failed",Kickstarter!$R:$R,"plays")</f>
        <v>0</v>
      </c>
      <c r="D7">
        <f>COUNTIFS(Kickstarter!$D:$D,"&gt;=20000",Kickstarter!$D:$D,"&lt;=24999",Kickstarter!$F:$F,"canceled",Kickstarter!$R:$R,"plays")</f>
        <v>0</v>
      </c>
      <c r="E7">
        <f t="shared" si="0"/>
        <v>0</v>
      </c>
      <c r="F7" s="19">
        <f t="shared" si="1"/>
        <v>0</v>
      </c>
      <c r="G7" s="19">
        <f t="shared" si="2"/>
        <v>0</v>
      </c>
      <c r="H7" s="19">
        <f t="shared" si="3"/>
        <v>0</v>
      </c>
    </row>
    <row r="8" spans="1:8" x14ac:dyDescent="0.2">
      <c r="A8" t="s">
        <v>8413</v>
      </c>
      <c r="B8">
        <f>COUNTIFS(Kickstarter!$D:$D,"&gt;=25000",Kickstarter!$D:$D,"&lt;=29999",Kickstarter!$F:$F,"Successful",Kickstarter!$R:$R,"plays")</f>
        <v>0</v>
      </c>
      <c r="C8">
        <f>COUNTIFS(Kickstarter!$D:$D,"&gt;=25000",Kickstarter!$D:$D,"&lt;=29999",Kickstarter!$F:$F,"failed",Kickstarter!$R:$R,"plays")</f>
        <v>0</v>
      </c>
      <c r="D8">
        <f>COUNTIFS(Kickstarter!$D:$D,"&gt;=25000",Kickstarter!$D:$D,"&lt;=29999",Kickstarter!$F:$F,"canceled",Kickstarter!$R:$R,"plays")</f>
        <v>0</v>
      </c>
      <c r="E8">
        <f t="shared" si="0"/>
        <v>0</v>
      </c>
      <c r="F8" s="19">
        <f t="shared" si="1"/>
        <v>0</v>
      </c>
      <c r="G8" s="19">
        <f t="shared" si="2"/>
        <v>0</v>
      </c>
      <c r="H8" s="19">
        <f t="shared" si="3"/>
        <v>0</v>
      </c>
    </row>
    <row r="9" spans="1:8" x14ac:dyDescent="0.2">
      <c r="A9" t="s">
        <v>8414</v>
      </c>
      <c r="B9">
        <f>COUNTIFS(Kickstarter!$D:$D,"&gt;=30000",Kickstarter!$D:$D,"&lt;=34999",Kickstarter!$F:$F,"Successful",Kickstarter!$R:$R,"plays")</f>
        <v>0</v>
      </c>
      <c r="C9">
        <f>COUNTIFS(Kickstarter!$D:$D,"&gt;=30000",Kickstarter!$D:$D,"&lt;=34999",Kickstarter!$F:$F,"failed",Kickstarter!$R:$R,"plays")</f>
        <v>0</v>
      </c>
      <c r="D9">
        <f>COUNTIFS(Kickstarter!$D:$D,"&gt;=30000",Kickstarter!$D:$D,"&lt;=34999",Kickstarter!$F:$F,"canceled",Kickstarter!$R:$R,"plays")</f>
        <v>0</v>
      </c>
      <c r="E9">
        <f t="shared" si="0"/>
        <v>0</v>
      </c>
      <c r="F9" s="19">
        <f t="shared" si="1"/>
        <v>0</v>
      </c>
      <c r="G9" s="19">
        <f t="shared" si="2"/>
        <v>0</v>
      </c>
      <c r="H9" s="19">
        <f t="shared" si="3"/>
        <v>0</v>
      </c>
    </row>
    <row r="10" spans="1:8" x14ac:dyDescent="0.2">
      <c r="A10" t="s">
        <v>8415</v>
      </c>
      <c r="B10">
        <f>COUNTIFS(Kickstarter!$D:$D,"&gt;=35000",Kickstarter!$D:$D,"&lt;=39999",Kickstarter!$F:$F,"Successful",Kickstarter!$R:$R,"plays")</f>
        <v>20</v>
      </c>
      <c r="C10">
        <f>COUNTIFS(Kickstarter!$D:$D,"&gt;=35000",Kickstarter!$D:$D,"&lt;=39999",Kickstarter!$F:$F,"failed",Kickstarter!$R:$R,"plays")</f>
        <v>0</v>
      </c>
      <c r="D10">
        <f>COUNTIFS(Kickstarter!$D:$D,"&gt;=35000",Kickstarter!$D:$D,"&lt;=39999",Kickstarter!$F:$F,"canceled",Kickstarter!$R:$R,"plays")</f>
        <v>0</v>
      </c>
      <c r="E10">
        <f t="shared" si="0"/>
        <v>20</v>
      </c>
      <c r="F10" s="19">
        <f t="shared" si="1"/>
        <v>1</v>
      </c>
      <c r="G10" s="19">
        <f t="shared" si="2"/>
        <v>0</v>
      </c>
      <c r="H10" s="19">
        <f t="shared" si="3"/>
        <v>0</v>
      </c>
    </row>
    <row r="11" spans="1:8" x14ac:dyDescent="0.2">
      <c r="A11" t="s">
        <v>8416</v>
      </c>
      <c r="B11">
        <f>COUNTIFS(Kickstarter!$D:$D,"&gt;=40000",Kickstarter!$D:$D,"&lt;=44999",Kickstarter!$F:$F,"Successful",Kickstarter!$R:$R,"plays")</f>
        <v>0</v>
      </c>
      <c r="C11">
        <f>COUNTIFS(Kickstarter!$D:$D,"&gt;=40000",Kickstarter!$D:$D,"&lt;=44999",Kickstarter!$F:$F,"failed",Kickstarter!$R:$R,"plays")</f>
        <v>0</v>
      </c>
      <c r="D11">
        <f>COUNTIFS(Kickstarter!$D:$D,"&gt;=40000",Kickstarter!$D:$D,"&lt;=44999",Kickstarter!$F:$F,"canceled",Kickstarter!$R:$R,"plays")</f>
        <v>0</v>
      </c>
      <c r="E11">
        <f t="shared" si="0"/>
        <v>0</v>
      </c>
      <c r="F11" s="19">
        <f t="shared" si="1"/>
        <v>0</v>
      </c>
      <c r="G11" s="19">
        <f t="shared" si="2"/>
        <v>0</v>
      </c>
      <c r="H11" s="19">
        <f t="shared" si="3"/>
        <v>0</v>
      </c>
    </row>
    <row r="12" spans="1:8" x14ac:dyDescent="0.2">
      <c r="A12" t="s">
        <v>8417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0</v>
      </c>
      <c r="D12">
        <f>COUNTIFS(Kickstarter!$D:$D,"&gt;=45000",Kickstarter!$D:$D,"&lt;=49999",Kickstarter!$F:$F,"canceled",Kickstarter!$R:$R,"plays")</f>
        <v>0</v>
      </c>
      <c r="E12">
        <f t="shared" si="0"/>
        <v>0</v>
      </c>
      <c r="F12" s="19">
        <f t="shared" si="1"/>
        <v>0</v>
      </c>
      <c r="G12" s="19">
        <f t="shared" si="2"/>
        <v>0</v>
      </c>
      <c r="H12" s="19">
        <f t="shared" si="3"/>
        <v>0</v>
      </c>
    </row>
    <row r="13" spans="1:8" x14ac:dyDescent="0.2">
      <c r="A13" t="s">
        <v>8418</v>
      </c>
      <c r="B13">
        <f>COUNTIFS(Kickstarter!$D:$D,"&gt;=50000",Kickstarter!$F:$F,"Successful",Kickstarter!$R:$R,"plays")</f>
        <v>0</v>
      </c>
      <c r="C13">
        <f>COUNTIFS(Kickstarter!$D:$D,"&gt;=50000",Kickstarter!$F:$F,"failed",Kickstarter!$R:$R,"plays")</f>
        <v>0</v>
      </c>
      <c r="D13">
        <f>COUNTIFS(Kickstarter!$D:$D,"&gt;=50000",Kickstarter!$F:$F,"canceled",Kickstarter!$R:$R,"plays")</f>
        <v>0</v>
      </c>
      <c r="E13">
        <f t="shared" si="0"/>
        <v>0</v>
      </c>
      <c r="F13" s="19">
        <f t="shared" si="1"/>
        <v>0</v>
      </c>
      <c r="G13" s="19">
        <f t="shared" si="2"/>
        <v>0</v>
      </c>
      <c r="H13" s="19">
        <f t="shared" si="3"/>
        <v>0</v>
      </c>
    </row>
  </sheetData>
  <autoFilter ref="A1:H13" xr:uid="{C6D02C50-97CA-8B46-8798-EBB71135222C}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E1287-3FF0-094D-A1B0-EADEDB4BB078}">
  <dimension ref="A1:E18"/>
  <sheetViews>
    <sheetView workbookViewId="0">
      <selection activeCell="C6" sqref="C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9" width="4.1640625" bestFit="1" customWidth="1"/>
    <col min="10" max="10" width="4" bestFit="1" customWidth="1"/>
    <col min="11" max="13" width="4.1640625" bestFit="1" customWidth="1"/>
    <col min="14" max="14" width="10" bestFit="1" customWidth="1"/>
  </cols>
  <sheetData>
    <row r="1" spans="1:5" x14ac:dyDescent="0.2">
      <c r="A1" s="13" t="s">
        <v>8358</v>
      </c>
      <c r="B1" t="s">
        <v>8315</v>
      </c>
    </row>
    <row r="2" spans="1:5" x14ac:dyDescent="0.2">
      <c r="A2" s="13" t="s">
        <v>8379</v>
      </c>
      <c r="B2" t="s">
        <v>8364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4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4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4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4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4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4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4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4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4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4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4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4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4" t="s">
        <v>8362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B1" zoomScale="110" zoomScaleNormal="110" workbookViewId="0">
      <selection activeCell="R1" sqref="R1:R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8" hidden="1" x14ac:dyDescent="0.2">
      <c r="A2">
        <v>0</v>
      </c>
      <c r="B2" s="9" t="s">
        <v>2</v>
      </c>
      <c r="C2" s="3" t="s">
        <v>4111</v>
      </c>
      <c r="D2" s="5">
        <v>100000000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0</v>
      </c>
      <c r="P2">
        <f>IFERROR(ROUND(E2/L2,2),0)</f>
        <v>63.92</v>
      </c>
      <c r="Q2" s="11" t="s">
        <v>8308</v>
      </c>
      <c r="R2" t="s">
        <v>8309</v>
      </c>
      <c r="S2" s="15">
        <f>(((J2/60)/60/24)+DATE(1970,1,1))</f>
        <v>42177.007071759261</v>
      </c>
      <c r="T2" s="15">
        <f>(((I2/60)/60/24)+DATE(1970,1,1))</f>
        <v>42208.125</v>
      </c>
      <c r="U2">
        <f>YEAR(S2)</f>
        <v>2015</v>
      </c>
    </row>
    <row r="3" spans="1:21" ht="32" hidden="1" x14ac:dyDescent="0.2">
      <c r="A3">
        <v>1</v>
      </c>
      <c r="B3" s="9" t="s">
        <v>3</v>
      </c>
      <c r="C3" s="3" t="s">
        <v>4112</v>
      </c>
      <c r="D3" s="5">
        <v>30000000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0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(((J3/60)/60/24)+DATE(1970,1,1))</f>
        <v>42766.600497685184</v>
      </c>
      <c r="T3" s="15">
        <f t="shared" ref="T3:T66" si="3">(((I3/60)/60/24)+DATE(1970,1,1))</f>
        <v>42796.600497685184</v>
      </c>
      <c r="U3">
        <f t="shared" ref="U3:U66" si="4">YEAR(S3)</f>
        <v>2017</v>
      </c>
    </row>
    <row r="4" spans="1:21" ht="48" hidden="1" x14ac:dyDescent="0.2">
      <c r="A4">
        <v>2</v>
      </c>
      <c r="B4" s="9" t="s">
        <v>4</v>
      </c>
      <c r="C4" s="3" t="s">
        <v>4113</v>
      </c>
      <c r="D4" s="5">
        <v>25000000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0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2" hidden="1" x14ac:dyDescent="0.2">
      <c r="A5">
        <v>3</v>
      </c>
      <c r="B5" s="9" t="s">
        <v>5</v>
      </c>
      <c r="C5" s="3" t="s">
        <v>4114</v>
      </c>
      <c r="D5" s="5">
        <v>10000000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0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4" hidden="1" x14ac:dyDescent="0.2">
      <c r="A6">
        <v>4</v>
      </c>
      <c r="B6" s="9" t="s">
        <v>6</v>
      </c>
      <c r="C6" s="3" t="s">
        <v>4115</v>
      </c>
      <c r="D6" s="5">
        <v>8000000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8" hidden="1" x14ac:dyDescent="0.2">
      <c r="A7">
        <v>5</v>
      </c>
      <c r="B7" s="9" t="s">
        <v>7</v>
      </c>
      <c r="C7" s="3" t="s">
        <v>4116</v>
      </c>
      <c r="D7" s="5">
        <v>6000000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8" hidden="1" x14ac:dyDescent="0.2">
      <c r="A8">
        <v>6</v>
      </c>
      <c r="B8" s="9" t="s">
        <v>8</v>
      </c>
      <c r="C8" s="3" t="s">
        <v>4117</v>
      </c>
      <c r="D8" s="5">
        <v>5000000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0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8" hidden="1" x14ac:dyDescent="0.2">
      <c r="A9">
        <v>7</v>
      </c>
      <c r="B9" s="9" t="s">
        <v>9</v>
      </c>
      <c r="C9" s="3" t="s">
        <v>4118</v>
      </c>
      <c r="D9" s="5">
        <v>3000000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0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6" hidden="1" x14ac:dyDescent="0.2">
      <c r="A10">
        <v>8</v>
      </c>
      <c r="B10" s="9" t="s">
        <v>10</v>
      </c>
      <c r="C10" s="3" t="s">
        <v>4119</v>
      </c>
      <c r="D10" s="5">
        <v>2800000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8" hidden="1" x14ac:dyDescent="0.2">
      <c r="A11">
        <v>9</v>
      </c>
      <c r="B11" s="9" t="s">
        <v>11</v>
      </c>
      <c r="C11" s="3" t="s">
        <v>4120</v>
      </c>
      <c r="D11" s="5">
        <v>2500000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0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8" hidden="1" x14ac:dyDescent="0.2">
      <c r="A12">
        <v>10</v>
      </c>
      <c r="B12" s="9" t="s">
        <v>12</v>
      </c>
      <c r="C12" s="3" t="s">
        <v>4121</v>
      </c>
      <c r="D12" s="5">
        <v>2000000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0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8" hidden="1" x14ac:dyDescent="0.2">
      <c r="A13">
        <v>11</v>
      </c>
      <c r="B13" s="9" t="s">
        <v>13</v>
      </c>
      <c r="C13" s="3" t="s">
        <v>4122</v>
      </c>
      <c r="D13" s="5">
        <v>2000000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0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8" hidden="1" x14ac:dyDescent="0.2">
      <c r="A14">
        <v>12</v>
      </c>
      <c r="B14" s="9" t="s">
        <v>14</v>
      </c>
      <c r="C14" s="3" t="s">
        <v>4123</v>
      </c>
      <c r="D14" s="5">
        <v>2000000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2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2" hidden="1" x14ac:dyDescent="0.2">
      <c r="A15">
        <v>13</v>
      </c>
      <c r="B15" s="9" t="s">
        <v>15</v>
      </c>
      <c r="C15" s="3" t="s">
        <v>4124</v>
      </c>
      <c r="D15" s="5">
        <v>1500000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2" hidden="1" x14ac:dyDescent="0.2">
      <c r="A16">
        <v>14</v>
      </c>
      <c r="B16" s="9" t="s">
        <v>16</v>
      </c>
      <c r="C16" s="3" t="s">
        <v>4125</v>
      </c>
      <c r="D16" s="5">
        <v>1500000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0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hidden="1" x14ac:dyDescent="0.2">
      <c r="A17">
        <v>15</v>
      </c>
      <c r="B17" s="9" t="s">
        <v>17</v>
      </c>
      <c r="C17" s="3" t="s">
        <v>4126</v>
      </c>
      <c r="D17" s="5">
        <v>1500000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0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hidden="1" x14ac:dyDescent="0.2">
      <c r="A18">
        <v>16</v>
      </c>
      <c r="B18" s="9" t="s">
        <v>18</v>
      </c>
      <c r="C18" s="3" t="s">
        <v>4127</v>
      </c>
      <c r="D18" s="5">
        <v>1350000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hidden="1" x14ac:dyDescent="0.2">
      <c r="A19">
        <v>17</v>
      </c>
      <c r="B19" s="9" t="s">
        <v>19</v>
      </c>
      <c r="C19" s="3" t="s">
        <v>4128</v>
      </c>
      <c r="D19" s="5">
        <v>1333666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0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hidden="1" x14ac:dyDescent="0.2">
      <c r="A20">
        <v>18</v>
      </c>
      <c r="B20" s="9" t="s">
        <v>20</v>
      </c>
      <c r="C20" s="3" t="s">
        <v>4129</v>
      </c>
      <c r="D20" s="5">
        <v>1300000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2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hidden="1" x14ac:dyDescent="0.2">
      <c r="A21">
        <v>19</v>
      </c>
      <c r="B21" s="9" t="s">
        <v>21</v>
      </c>
      <c r="C21" s="3" t="s">
        <v>4130</v>
      </c>
      <c r="D21" s="5">
        <v>1000000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0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hidden="1" x14ac:dyDescent="0.2">
      <c r="A22">
        <v>20</v>
      </c>
      <c r="B22" s="9" t="s">
        <v>22</v>
      </c>
      <c r="C22" s="3" t="s">
        <v>4131</v>
      </c>
      <c r="D22" s="5">
        <v>1000000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hidden="1" x14ac:dyDescent="0.2">
      <c r="A23">
        <v>21</v>
      </c>
      <c r="B23" s="9" t="s">
        <v>23</v>
      </c>
      <c r="C23" s="3" t="s">
        <v>4132</v>
      </c>
      <c r="D23" s="5">
        <v>1000000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2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hidden="1" x14ac:dyDescent="0.2">
      <c r="A24">
        <v>22</v>
      </c>
      <c r="B24" s="9" t="s">
        <v>24</v>
      </c>
      <c r="C24" s="3" t="s">
        <v>4133</v>
      </c>
      <c r="D24" s="5">
        <v>1000000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0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hidden="1" x14ac:dyDescent="0.2">
      <c r="A25">
        <v>23</v>
      </c>
      <c r="B25" s="9" t="s">
        <v>25</v>
      </c>
      <c r="C25" s="3" t="s">
        <v>4134</v>
      </c>
      <c r="D25" s="5">
        <v>1000000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0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hidden="1" x14ac:dyDescent="0.2">
      <c r="A26">
        <v>24</v>
      </c>
      <c r="B26" s="9" t="s">
        <v>26</v>
      </c>
      <c r="C26" s="3" t="s">
        <v>4135</v>
      </c>
      <c r="D26" s="5">
        <v>1000000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4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hidden="1" x14ac:dyDescent="0.2">
      <c r="A27">
        <v>25</v>
      </c>
      <c r="B27" s="9" t="s">
        <v>27</v>
      </c>
      <c r="C27" s="3" t="s">
        <v>4136</v>
      </c>
      <c r="D27" s="5">
        <v>900000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0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hidden="1" x14ac:dyDescent="0.2">
      <c r="A28">
        <v>26</v>
      </c>
      <c r="B28" s="9" t="s">
        <v>28</v>
      </c>
      <c r="C28" s="3" t="s">
        <v>4137</v>
      </c>
      <c r="D28" s="5">
        <v>894700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0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hidden="1" x14ac:dyDescent="0.2">
      <c r="A29">
        <v>27</v>
      </c>
      <c r="B29" s="9" t="s">
        <v>29</v>
      </c>
      <c r="C29" s="3" t="s">
        <v>4138</v>
      </c>
      <c r="D29" s="5">
        <v>850000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3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hidden="1" x14ac:dyDescent="0.2">
      <c r="A30">
        <v>28</v>
      </c>
      <c r="B30" s="9" t="s">
        <v>30</v>
      </c>
      <c r="C30" s="3" t="s">
        <v>4139</v>
      </c>
      <c r="D30" s="5">
        <v>800000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2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hidden="1" x14ac:dyDescent="0.2">
      <c r="A31">
        <v>29</v>
      </c>
      <c r="B31" s="9" t="s">
        <v>31</v>
      </c>
      <c r="C31" s="3" t="s">
        <v>4140</v>
      </c>
      <c r="D31" s="5">
        <v>550000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hidden="1" x14ac:dyDescent="0.2">
      <c r="A32">
        <v>30</v>
      </c>
      <c r="B32" s="9" t="s">
        <v>32</v>
      </c>
      <c r="C32" s="3" t="s">
        <v>4141</v>
      </c>
      <c r="D32" s="5">
        <v>510000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hidden="1" x14ac:dyDescent="0.2">
      <c r="A33">
        <v>31</v>
      </c>
      <c r="B33" s="9" t="s">
        <v>33</v>
      </c>
      <c r="C33" s="3" t="s">
        <v>4142</v>
      </c>
      <c r="D33" s="5">
        <v>500000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hidden="1" x14ac:dyDescent="0.2">
      <c r="A34">
        <v>32</v>
      </c>
      <c r="B34" s="9" t="s">
        <v>34</v>
      </c>
      <c r="C34" s="3" t="s">
        <v>4143</v>
      </c>
      <c r="D34" s="5">
        <v>500000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6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hidden="1" x14ac:dyDescent="0.2">
      <c r="A35">
        <v>33</v>
      </c>
      <c r="B35" s="9" t="s">
        <v>35</v>
      </c>
      <c r="C35" s="3" t="s">
        <v>4144</v>
      </c>
      <c r="D35" s="5">
        <v>500000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hidden="1" x14ac:dyDescent="0.2">
      <c r="A36">
        <v>34</v>
      </c>
      <c r="B36" s="9" t="s">
        <v>36</v>
      </c>
      <c r="C36" s="3" t="s">
        <v>4145</v>
      </c>
      <c r="D36" s="5">
        <v>500000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hidden="1" x14ac:dyDescent="0.2">
      <c r="A37">
        <v>35</v>
      </c>
      <c r="B37" s="9" t="s">
        <v>37</v>
      </c>
      <c r="C37" s="3" t="s">
        <v>4146</v>
      </c>
      <c r="D37" s="5">
        <v>500000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0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hidden="1" x14ac:dyDescent="0.2">
      <c r="A38">
        <v>36</v>
      </c>
      <c r="B38" s="9" t="s">
        <v>38</v>
      </c>
      <c r="C38" s="3" t="s">
        <v>4147</v>
      </c>
      <c r="D38" s="5">
        <v>500000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hidden="1" x14ac:dyDescent="0.2">
      <c r="A39">
        <v>37</v>
      </c>
      <c r="B39" s="9" t="s">
        <v>39</v>
      </c>
      <c r="C39" s="3" t="s">
        <v>4148</v>
      </c>
      <c r="D39" s="5">
        <v>500000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8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hidden="1" x14ac:dyDescent="0.2">
      <c r="A40">
        <v>38</v>
      </c>
      <c r="B40" s="9" t="s">
        <v>40</v>
      </c>
      <c r="C40" s="3" t="s">
        <v>4149</v>
      </c>
      <c r="D40" s="5">
        <v>500000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hidden="1" x14ac:dyDescent="0.2">
      <c r="A41">
        <v>39</v>
      </c>
      <c r="B41" s="9" t="s">
        <v>41</v>
      </c>
      <c r="C41" s="3" t="s">
        <v>4150</v>
      </c>
      <c r="D41" s="5">
        <v>500000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7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hidden="1" x14ac:dyDescent="0.2">
      <c r="A42">
        <v>40</v>
      </c>
      <c r="B42" s="9" t="s">
        <v>42</v>
      </c>
      <c r="C42" s="3" t="s">
        <v>4151</v>
      </c>
      <c r="D42" s="5">
        <v>500000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0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hidden="1" x14ac:dyDescent="0.2">
      <c r="A43">
        <v>41</v>
      </c>
      <c r="B43" s="9" t="s">
        <v>43</v>
      </c>
      <c r="C43" s="3" t="s">
        <v>4152</v>
      </c>
      <c r="D43" s="5">
        <v>500000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hidden="1" x14ac:dyDescent="0.2">
      <c r="A44">
        <v>42</v>
      </c>
      <c r="B44" s="9" t="s">
        <v>44</v>
      </c>
      <c r="C44" s="3" t="s">
        <v>4153</v>
      </c>
      <c r="D44" s="5">
        <v>500000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4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hidden="1" x14ac:dyDescent="0.2">
      <c r="A45">
        <v>43</v>
      </c>
      <c r="B45" s="9" t="s">
        <v>45</v>
      </c>
      <c r="C45" s="3" t="s">
        <v>4154</v>
      </c>
      <c r="D45" s="5">
        <v>500000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6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hidden="1" x14ac:dyDescent="0.2">
      <c r="A46">
        <v>44</v>
      </c>
      <c r="B46" s="9" t="s">
        <v>46</v>
      </c>
      <c r="C46" s="3" t="s">
        <v>4155</v>
      </c>
      <c r="D46" s="5">
        <v>474900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hidden="1" x14ac:dyDescent="0.2">
      <c r="A47">
        <v>45</v>
      </c>
      <c r="B47" s="9" t="s">
        <v>47</v>
      </c>
      <c r="C47" s="3" t="s">
        <v>4156</v>
      </c>
      <c r="D47" s="5">
        <v>462000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hidden="1" x14ac:dyDescent="0.2">
      <c r="A48">
        <v>46</v>
      </c>
      <c r="B48" s="9" t="s">
        <v>48</v>
      </c>
      <c r="C48" s="3" t="s">
        <v>4157</v>
      </c>
      <c r="D48" s="5">
        <v>450000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2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hidden="1" x14ac:dyDescent="0.2">
      <c r="A49">
        <v>47</v>
      </c>
      <c r="B49" s="9" t="s">
        <v>49</v>
      </c>
      <c r="C49" s="3" t="s">
        <v>4158</v>
      </c>
      <c r="D49" s="5">
        <v>400000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hidden="1" x14ac:dyDescent="0.2">
      <c r="A50">
        <v>48</v>
      </c>
      <c r="B50" s="9" t="s">
        <v>50</v>
      </c>
      <c r="C50" s="3" t="s">
        <v>4159</v>
      </c>
      <c r="D50" s="5">
        <v>400000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hidden="1" x14ac:dyDescent="0.2">
      <c r="A51">
        <v>49</v>
      </c>
      <c r="B51" s="9" t="s">
        <v>51</v>
      </c>
      <c r="C51" s="3" t="s">
        <v>4160</v>
      </c>
      <c r="D51" s="5">
        <v>390000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3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hidden="1" x14ac:dyDescent="0.2">
      <c r="A52">
        <v>50</v>
      </c>
      <c r="B52" s="9" t="s">
        <v>52</v>
      </c>
      <c r="C52" s="3" t="s">
        <v>4161</v>
      </c>
      <c r="D52" s="5">
        <v>390000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hidden="1" x14ac:dyDescent="0.2">
      <c r="A53">
        <v>51</v>
      </c>
      <c r="B53" s="9" t="s">
        <v>53</v>
      </c>
      <c r="C53" s="3" t="s">
        <v>4162</v>
      </c>
      <c r="D53" s="5">
        <v>380000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4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hidden="1" x14ac:dyDescent="0.2">
      <c r="A54">
        <v>52</v>
      </c>
      <c r="B54" s="9" t="s">
        <v>54</v>
      </c>
      <c r="C54" s="3" t="s">
        <v>4163</v>
      </c>
      <c r="D54" s="5">
        <v>375000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3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hidden="1" x14ac:dyDescent="0.2">
      <c r="A55">
        <v>53</v>
      </c>
      <c r="B55" s="9" t="s">
        <v>55</v>
      </c>
      <c r="C55" s="3" t="s">
        <v>4164</v>
      </c>
      <c r="D55" s="5">
        <v>372625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hidden="1" x14ac:dyDescent="0.2">
      <c r="A56">
        <v>54</v>
      </c>
      <c r="B56" s="9" t="s">
        <v>56</v>
      </c>
      <c r="C56" s="3" t="s">
        <v>4165</v>
      </c>
      <c r="D56" s="5">
        <v>350000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3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hidden="1" x14ac:dyDescent="0.2">
      <c r="A57">
        <v>55</v>
      </c>
      <c r="B57" s="9" t="s">
        <v>57</v>
      </c>
      <c r="C57" s="3" t="s">
        <v>4166</v>
      </c>
      <c r="D57" s="5">
        <v>350000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3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hidden="1" x14ac:dyDescent="0.2">
      <c r="A58">
        <v>56</v>
      </c>
      <c r="B58" s="9" t="s">
        <v>58</v>
      </c>
      <c r="C58" s="3" t="s">
        <v>4167</v>
      </c>
      <c r="D58" s="5">
        <v>320000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3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hidden="1" x14ac:dyDescent="0.2">
      <c r="A59">
        <v>57</v>
      </c>
      <c r="B59" s="9" t="s">
        <v>59</v>
      </c>
      <c r="C59" s="3" t="s">
        <v>4168</v>
      </c>
      <c r="D59" s="5">
        <v>300000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5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hidden="1" x14ac:dyDescent="0.2">
      <c r="A60">
        <v>58</v>
      </c>
      <c r="B60" s="9" t="s">
        <v>60</v>
      </c>
      <c r="C60" s="3" t="s">
        <v>4169</v>
      </c>
      <c r="D60" s="5">
        <v>300000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hidden="1" x14ac:dyDescent="0.2">
      <c r="A61">
        <v>59</v>
      </c>
      <c r="B61" s="9" t="s">
        <v>61</v>
      </c>
      <c r="C61" s="3" t="s">
        <v>4170</v>
      </c>
      <c r="D61" s="5">
        <v>300000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7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hidden="1" x14ac:dyDescent="0.2">
      <c r="A62">
        <v>60</v>
      </c>
      <c r="B62" s="9" t="s">
        <v>62</v>
      </c>
      <c r="C62" s="3" t="s">
        <v>4171</v>
      </c>
      <c r="D62" s="5">
        <v>300000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2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hidden="1" x14ac:dyDescent="0.2">
      <c r="A63">
        <v>61</v>
      </c>
      <c r="B63" s="9" t="s">
        <v>63</v>
      </c>
      <c r="C63" s="3" t="s">
        <v>4172</v>
      </c>
      <c r="D63" s="5">
        <v>300000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2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hidden="1" x14ac:dyDescent="0.2">
      <c r="A64">
        <v>62</v>
      </c>
      <c r="B64" s="9" t="s">
        <v>64</v>
      </c>
      <c r="C64" s="3" t="s">
        <v>4173</v>
      </c>
      <c r="D64" s="5">
        <v>280000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2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hidden="1" x14ac:dyDescent="0.2">
      <c r="A65">
        <v>63</v>
      </c>
      <c r="B65" s="9" t="s">
        <v>65</v>
      </c>
      <c r="C65" s="3" t="s">
        <v>4174</v>
      </c>
      <c r="D65" s="5">
        <v>261962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hidden="1" x14ac:dyDescent="0.2">
      <c r="A66">
        <v>64</v>
      </c>
      <c r="B66" s="9" t="s">
        <v>66</v>
      </c>
      <c r="C66" s="3" t="s">
        <v>4175</v>
      </c>
      <c r="D66" s="5">
        <v>250000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2" hidden="1" x14ac:dyDescent="0.2">
      <c r="A67">
        <v>65</v>
      </c>
      <c r="B67" s="9" t="s">
        <v>67</v>
      </c>
      <c r="C67" s="3" t="s">
        <v>4176</v>
      </c>
      <c r="D67" s="5">
        <v>250000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3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5">
        <f t="shared" ref="S67:S130" si="7">(((J67/60)/60/24)+DATE(1970,1,1))</f>
        <v>41835.821226851855</v>
      </c>
      <c r="T67" s="15">
        <f t="shared" ref="T67:T130" si="8">(((I67/60)/60/24)+DATE(1970,1,1))</f>
        <v>41862.249305555553</v>
      </c>
      <c r="U67">
        <f t="shared" ref="U67:U130" si="9">YEAR(S67)</f>
        <v>2014</v>
      </c>
    </row>
    <row r="68" spans="1:21" ht="32" hidden="1" x14ac:dyDescent="0.2">
      <c r="A68">
        <v>66</v>
      </c>
      <c r="B68" s="9" t="s">
        <v>68</v>
      </c>
      <c r="C68" s="3" t="s">
        <v>4177</v>
      </c>
      <c r="D68" s="5">
        <v>250000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hidden="1" x14ac:dyDescent="0.2">
      <c r="A69">
        <v>67</v>
      </c>
      <c r="B69" s="9" t="s">
        <v>69</v>
      </c>
      <c r="C69" s="3" t="s">
        <v>4178</v>
      </c>
      <c r="D69" s="5">
        <v>250000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hidden="1" x14ac:dyDescent="0.2">
      <c r="A70">
        <v>68</v>
      </c>
      <c r="B70" s="9" t="s">
        <v>70</v>
      </c>
      <c r="C70" s="3" t="s">
        <v>4179</v>
      </c>
      <c r="D70" s="5">
        <v>250000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0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hidden="1" x14ac:dyDescent="0.2">
      <c r="A71">
        <v>69</v>
      </c>
      <c r="B71" s="9" t="s">
        <v>71</v>
      </c>
      <c r="C71" s="3" t="s">
        <v>4180</v>
      </c>
      <c r="D71" s="5">
        <v>250000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4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hidden="1" x14ac:dyDescent="0.2">
      <c r="A72">
        <v>70</v>
      </c>
      <c r="B72" s="9" t="s">
        <v>72</v>
      </c>
      <c r="C72" s="3" t="s">
        <v>4181</v>
      </c>
      <c r="D72" s="5">
        <v>250000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0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hidden="1" x14ac:dyDescent="0.2">
      <c r="A73">
        <v>71</v>
      </c>
      <c r="B73" s="9" t="s">
        <v>73</v>
      </c>
      <c r="C73" s="3" t="s">
        <v>4182</v>
      </c>
      <c r="D73" s="5">
        <v>250000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hidden="1" x14ac:dyDescent="0.2">
      <c r="A74">
        <v>72</v>
      </c>
      <c r="B74" s="9" t="s">
        <v>74</v>
      </c>
      <c r="C74" s="3" t="s">
        <v>4183</v>
      </c>
      <c r="D74" s="5">
        <v>250000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hidden="1" x14ac:dyDescent="0.2">
      <c r="A75">
        <v>73</v>
      </c>
      <c r="B75" s="9" t="s">
        <v>75</v>
      </c>
      <c r="C75" s="3" t="s">
        <v>4184</v>
      </c>
      <c r="D75" s="5">
        <v>250000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hidden="1" x14ac:dyDescent="0.2">
      <c r="A76">
        <v>74</v>
      </c>
      <c r="B76" s="9" t="s">
        <v>76</v>
      </c>
      <c r="C76" s="3" t="s">
        <v>4185</v>
      </c>
      <c r="D76" s="5">
        <v>240000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0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hidden="1" x14ac:dyDescent="0.2">
      <c r="A77">
        <v>75</v>
      </c>
      <c r="B77" s="9" t="s">
        <v>77</v>
      </c>
      <c r="C77" s="3" t="s">
        <v>4186</v>
      </c>
      <c r="D77" s="5">
        <v>225000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2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hidden="1" x14ac:dyDescent="0.2">
      <c r="A78">
        <v>76</v>
      </c>
      <c r="B78" s="9" t="s">
        <v>78</v>
      </c>
      <c r="C78" s="3" t="s">
        <v>4187</v>
      </c>
      <c r="D78" s="5">
        <v>220000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0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hidden="1" x14ac:dyDescent="0.2">
      <c r="A79">
        <v>77</v>
      </c>
      <c r="B79" s="9" t="s">
        <v>79</v>
      </c>
      <c r="C79" s="3" t="s">
        <v>4188</v>
      </c>
      <c r="D79" s="5">
        <v>220000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1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hidden="1" x14ac:dyDescent="0.2">
      <c r="A80">
        <v>78</v>
      </c>
      <c r="B80" s="9" t="s">
        <v>80</v>
      </c>
      <c r="C80" s="3" t="s">
        <v>4189</v>
      </c>
      <c r="D80" s="5">
        <v>200000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1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hidden="1" x14ac:dyDescent="0.2">
      <c r="A81">
        <v>79</v>
      </c>
      <c r="B81" s="9" t="s">
        <v>81</v>
      </c>
      <c r="C81" s="3" t="s">
        <v>4190</v>
      </c>
      <c r="D81" s="5">
        <v>200000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hidden="1" x14ac:dyDescent="0.2">
      <c r="A82">
        <v>80</v>
      </c>
      <c r="B82" s="9" t="s">
        <v>82</v>
      </c>
      <c r="C82" s="3" t="s">
        <v>4191</v>
      </c>
      <c r="D82" s="5">
        <v>200000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6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hidden="1" x14ac:dyDescent="0.2">
      <c r="A83">
        <v>81</v>
      </c>
      <c r="B83" s="9" t="s">
        <v>83</v>
      </c>
      <c r="C83" s="3" t="s">
        <v>4192</v>
      </c>
      <c r="D83" s="5">
        <v>200000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hidden="1" x14ac:dyDescent="0.2">
      <c r="A84">
        <v>82</v>
      </c>
      <c r="B84" s="9" t="s">
        <v>84</v>
      </c>
      <c r="C84" s="3" t="s">
        <v>4193</v>
      </c>
      <c r="D84" s="5">
        <v>200000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2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hidden="1" x14ac:dyDescent="0.2">
      <c r="A85">
        <v>83</v>
      </c>
      <c r="B85" s="9" t="s">
        <v>85</v>
      </c>
      <c r="C85" s="3" t="s">
        <v>4194</v>
      </c>
      <c r="D85" s="5">
        <v>200000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0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hidden="1" x14ac:dyDescent="0.2">
      <c r="A86">
        <v>84</v>
      </c>
      <c r="B86" s="9" t="s">
        <v>86</v>
      </c>
      <c r="C86" s="3" t="s">
        <v>4195</v>
      </c>
      <c r="D86" s="5">
        <v>200000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hidden="1" x14ac:dyDescent="0.2">
      <c r="A87">
        <v>85</v>
      </c>
      <c r="B87" s="9" t="s">
        <v>87</v>
      </c>
      <c r="C87" s="3" t="s">
        <v>4196</v>
      </c>
      <c r="D87" s="5">
        <v>200000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hidden="1" x14ac:dyDescent="0.2">
      <c r="A88">
        <v>86</v>
      </c>
      <c r="B88" s="9" t="s">
        <v>88</v>
      </c>
      <c r="C88" s="3" t="s">
        <v>4197</v>
      </c>
      <c r="D88" s="5">
        <v>200000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3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hidden="1" x14ac:dyDescent="0.2">
      <c r="A89">
        <v>87</v>
      </c>
      <c r="B89" s="9" t="s">
        <v>89</v>
      </c>
      <c r="C89" s="3" t="s">
        <v>4198</v>
      </c>
      <c r="D89" s="5">
        <v>200000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hidden="1" x14ac:dyDescent="0.2">
      <c r="A90">
        <v>88</v>
      </c>
      <c r="B90" s="9" t="s">
        <v>90</v>
      </c>
      <c r="C90" s="3" t="s">
        <v>4199</v>
      </c>
      <c r="D90" s="5">
        <v>200000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2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hidden="1" x14ac:dyDescent="0.2">
      <c r="A91">
        <v>89</v>
      </c>
      <c r="B91" s="9" t="s">
        <v>91</v>
      </c>
      <c r="C91" s="3" t="s">
        <v>4200</v>
      </c>
      <c r="D91" s="5">
        <v>200000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3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hidden="1" x14ac:dyDescent="0.2">
      <c r="A92">
        <v>90</v>
      </c>
      <c r="B92" s="9" t="s">
        <v>92</v>
      </c>
      <c r="C92" s="3" t="s">
        <v>4201</v>
      </c>
      <c r="D92" s="5">
        <v>200000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hidden="1" x14ac:dyDescent="0.2">
      <c r="A93">
        <v>91</v>
      </c>
      <c r="B93" s="9" t="s">
        <v>93</v>
      </c>
      <c r="C93" s="3" t="s">
        <v>4202</v>
      </c>
      <c r="D93" s="5">
        <v>200000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2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hidden="1" x14ac:dyDescent="0.2">
      <c r="A94">
        <v>92</v>
      </c>
      <c r="B94" s="9" t="s">
        <v>94</v>
      </c>
      <c r="C94" s="3" t="s">
        <v>4203</v>
      </c>
      <c r="D94" s="5">
        <v>200000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3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hidden="1" x14ac:dyDescent="0.2">
      <c r="A95">
        <v>93</v>
      </c>
      <c r="B95" s="9" t="s">
        <v>95</v>
      </c>
      <c r="C95" s="3" t="s">
        <v>4204</v>
      </c>
      <c r="D95" s="5">
        <v>200000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hidden="1" x14ac:dyDescent="0.2">
      <c r="A96">
        <v>94</v>
      </c>
      <c r="B96" s="9" t="s">
        <v>96</v>
      </c>
      <c r="C96" s="3" t="s">
        <v>4205</v>
      </c>
      <c r="D96" s="5">
        <v>200000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0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hidden="1" x14ac:dyDescent="0.2">
      <c r="A97">
        <v>95</v>
      </c>
      <c r="B97" s="9" t="s">
        <v>97</v>
      </c>
      <c r="C97" s="3" t="s">
        <v>4206</v>
      </c>
      <c r="D97" s="5">
        <v>198000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0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hidden="1" x14ac:dyDescent="0.2">
      <c r="A98">
        <v>96</v>
      </c>
      <c r="B98" s="9" t="s">
        <v>98</v>
      </c>
      <c r="C98" s="3" t="s">
        <v>4207</v>
      </c>
      <c r="D98" s="5">
        <v>180000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hidden="1" x14ac:dyDescent="0.2">
      <c r="A99">
        <v>97</v>
      </c>
      <c r="B99" s="9" t="s">
        <v>99</v>
      </c>
      <c r="C99" s="3" t="s">
        <v>4208</v>
      </c>
      <c r="D99" s="5">
        <v>180000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0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hidden="1" x14ac:dyDescent="0.2">
      <c r="A100">
        <v>98</v>
      </c>
      <c r="B100" s="9" t="s">
        <v>100</v>
      </c>
      <c r="C100" s="3" t="s">
        <v>4209</v>
      </c>
      <c r="D100" s="5">
        <v>180000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2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hidden="1" x14ac:dyDescent="0.2">
      <c r="A101">
        <v>99</v>
      </c>
      <c r="B101" s="9" t="s">
        <v>101</v>
      </c>
      <c r="C101" s="3" t="s">
        <v>4210</v>
      </c>
      <c r="D101" s="5">
        <v>180000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hidden="1" x14ac:dyDescent="0.2">
      <c r="A102">
        <v>100</v>
      </c>
      <c r="B102" s="9" t="s">
        <v>102</v>
      </c>
      <c r="C102" s="3" t="s">
        <v>4211</v>
      </c>
      <c r="D102" s="5">
        <v>180000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3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hidden="1" x14ac:dyDescent="0.2">
      <c r="A103">
        <v>101</v>
      </c>
      <c r="B103" s="9" t="s">
        <v>103</v>
      </c>
      <c r="C103" s="3" t="s">
        <v>4212</v>
      </c>
      <c r="D103" s="5">
        <v>179000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2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hidden="1" x14ac:dyDescent="0.2">
      <c r="A104">
        <v>102</v>
      </c>
      <c r="B104" s="9" t="s">
        <v>104</v>
      </c>
      <c r="C104" s="3" t="s">
        <v>4213</v>
      </c>
      <c r="D104" s="5">
        <v>175000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4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hidden="1" x14ac:dyDescent="0.2">
      <c r="A105">
        <v>103</v>
      </c>
      <c r="B105" s="9" t="s">
        <v>105</v>
      </c>
      <c r="C105" s="3" t="s">
        <v>4214</v>
      </c>
      <c r="D105" s="5">
        <v>175000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hidden="1" x14ac:dyDescent="0.2">
      <c r="A106">
        <v>104</v>
      </c>
      <c r="B106" s="9" t="s">
        <v>106</v>
      </c>
      <c r="C106" s="3" t="s">
        <v>4215</v>
      </c>
      <c r="D106" s="5">
        <v>175000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hidden="1" x14ac:dyDescent="0.2">
      <c r="A107">
        <v>105</v>
      </c>
      <c r="B107" s="9" t="s">
        <v>107</v>
      </c>
      <c r="C107" s="3" t="s">
        <v>4216</v>
      </c>
      <c r="D107" s="5">
        <v>172889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hidden="1" x14ac:dyDescent="0.2">
      <c r="A108">
        <v>106</v>
      </c>
      <c r="B108" s="9" t="s">
        <v>108</v>
      </c>
      <c r="C108" s="3" t="s">
        <v>4217</v>
      </c>
      <c r="D108" s="5">
        <v>160000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3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hidden="1" x14ac:dyDescent="0.2">
      <c r="A109">
        <v>107</v>
      </c>
      <c r="B109" s="9" t="s">
        <v>109</v>
      </c>
      <c r="C109" s="3" t="s">
        <v>4218</v>
      </c>
      <c r="D109" s="5">
        <v>160000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5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hidden="1" x14ac:dyDescent="0.2">
      <c r="A110">
        <v>108</v>
      </c>
      <c r="B110" s="9" t="s">
        <v>110</v>
      </c>
      <c r="C110" s="3" t="s">
        <v>4219</v>
      </c>
      <c r="D110" s="5">
        <v>150000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hidden="1" x14ac:dyDescent="0.2">
      <c r="A111">
        <v>109</v>
      </c>
      <c r="B111" s="9" t="s">
        <v>111</v>
      </c>
      <c r="C111" s="3" t="s">
        <v>4220</v>
      </c>
      <c r="D111" s="5">
        <v>150000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1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hidden="1" x14ac:dyDescent="0.2">
      <c r="A112">
        <v>110</v>
      </c>
      <c r="B112" s="9" t="s">
        <v>112</v>
      </c>
      <c r="C112" s="3" t="s">
        <v>4221</v>
      </c>
      <c r="D112" s="5">
        <v>150000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hidden="1" x14ac:dyDescent="0.2">
      <c r="A113">
        <v>111</v>
      </c>
      <c r="B113" s="9" t="s">
        <v>113</v>
      </c>
      <c r="C113" s="3" t="s">
        <v>4222</v>
      </c>
      <c r="D113" s="5">
        <v>150000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4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hidden="1" x14ac:dyDescent="0.2">
      <c r="A114">
        <v>112</v>
      </c>
      <c r="B114" s="9" t="s">
        <v>114</v>
      </c>
      <c r="C114" s="3" t="s">
        <v>4223</v>
      </c>
      <c r="D114" s="5">
        <v>150000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3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hidden="1" x14ac:dyDescent="0.2">
      <c r="A115">
        <v>113</v>
      </c>
      <c r="B115" s="9" t="s">
        <v>115</v>
      </c>
      <c r="C115" s="3" t="s">
        <v>4224</v>
      </c>
      <c r="D115" s="5">
        <v>150000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5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hidden="1" x14ac:dyDescent="0.2">
      <c r="A116">
        <v>114</v>
      </c>
      <c r="B116" s="9" t="s">
        <v>116</v>
      </c>
      <c r="C116" s="3" t="s">
        <v>4225</v>
      </c>
      <c r="D116" s="5">
        <v>150000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2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hidden="1" x14ac:dyDescent="0.2">
      <c r="A117">
        <v>115</v>
      </c>
      <c r="B117" s="9" t="s">
        <v>117</v>
      </c>
      <c r="C117" s="3" t="s">
        <v>4226</v>
      </c>
      <c r="D117" s="5">
        <v>150000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hidden="1" x14ac:dyDescent="0.2">
      <c r="A118">
        <v>116</v>
      </c>
      <c r="B118" s="9" t="s">
        <v>118</v>
      </c>
      <c r="C118" s="3" t="s">
        <v>4227</v>
      </c>
      <c r="D118" s="5">
        <v>150000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3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hidden="1" x14ac:dyDescent="0.2">
      <c r="A119">
        <v>117</v>
      </c>
      <c r="B119" s="9" t="s">
        <v>119</v>
      </c>
      <c r="C119" s="3" t="s">
        <v>4228</v>
      </c>
      <c r="D119" s="5">
        <v>150000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3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hidden="1" x14ac:dyDescent="0.2">
      <c r="A120">
        <v>118</v>
      </c>
      <c r="B120" s="9" t="s">
        <v>120</v>
      </c>
      <c r="C120" s="3" t="s">
        <v>4229</v>
      </c>
      <c r="D120" s="5">
        <v>150000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4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hidden="1" x14ac:dyDescent="0.2">
      <c r="A121">
        <v>119</v>
      </c>
      <c r="B121" s="9" t="s">
        <v>121</v>
      </c>
      <c r="C121" s="3" t="s">
        <v>4230</v>
      </c>
      <c r="D121" s="5">
        <v>150000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2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hidden="1" x14ac:dyDescent="0.2">
      <c r="A122">
        <v>120</v>
      </c>
      <c r="B122" s="9" t="s">
        <v>122</v>
      </c>
      <c r="C122" s="3" t="s">
        <v>4231</v>
      </c>
      <c r="D122" s="5">
        <v>150000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hidden="1" x14ac:dyDescent="0.2">
      <c r="A123">
        <v>121</v>
      </c>
      <c r="B123" s="9" t="s">
        <v>123</v>
      </c>
      <c r="C123" s="3" t="s">
        <v>4232</v>
      </c>
      <c r="D123" s="5">
        <v>150000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hidden="1" x14ac:dyDescent="0.2">
      <c r="A124">
        <v>122</v>
      </c>
      <c r="B124" s="9" t="s">
        <v>124</v>
      </c>
      <c r="C124" s="3" t="s">
        <v>4233</v>
      </c>
      <c r="D124" s="5">
        <v>150000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>IFERROR(ROUND(E124/L124,2),0)</f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hidden="1" x14ac:dyDescent="0.2">
      <c r="A125">
        <v>123</v>
      </c>
      <c r="B125" s="9" t="s">
        <v>125</v>
      </c>
      <c r="C125" s="3" t="s">
        <v>4234</v>
      </c>
      <c r="D125" s="5">
        <v>150000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hidden="1" x14ac:dyDescent="0.2">
      <c r="A126">
        <v>124</v>
      </c>
      <c r="B126" s="9" t="s">
        <v>126</v>
      </c>
      <c r="C126" s="3" t="s">
        <v>4235</v>
      </c>
      <c r="D126" s="5">
        <v>150000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hidden="1" x14ac:dyDescent="0.2">
      <c r="A127">
        <v>125</v>
      </c>
      <c r="B127" s="9" t="s">
        <v>127</v>
      </c>
      <c r="C127" s="3" t="s">
        <v>4236</v>
      </c>
      <c r="D127" s="5">
        <v>150000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0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hidden="1" x14ac:dyDescent="0.2">
      <c r="A128">
        <v>126</v>
      </c>
      <c r="B128" s="9" t="s">
        <v>128</v>
      </c>
      <c r="C128" s="3" t="s">
        <v>4237</v>
      </c>
      <c r="D128" s="5">
        <v>140000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1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hidden="1" x14ac:dyDescent="0.2">
      <c r="A129">
        <v>127</v>
      </c>
      <c r="B129" s="9" t="s">
        <v>129</v>
      </c>
      <c r="C129" s="3" t="s">
        <v>4238</v>
      </c>
      <c r="D129" s="5">
        <v>133800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0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hidden="1" x14ac:dyDescent="0.2">
      <c r="A130">
        <v>128</v>
      </c>
      <c r="B130" s="9" t="s">
        <v>130</v>
      </c>
      <c r="C130" s="3" t="s">
        <v>4239</v>
      </c>
      <c r="D130" s="5">
        <v>133000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1</v>
      </c>
      <c r="P130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8" hidden="1" x14ac:dyDescent="0.2">
      <c r="A131">
        <v>129</v>
      </c>
      <c r="B131" s="9" t="s">
        <v>131</v>
      </c>
      <c r="C131" s="3" t="s">
        <v>4240</v>
      </c>
      <c r="D131" s="5">
        <v>130000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5">
        <f t="shared" ref="S131:S194" si="12">(((J131/60)/60/24)+DATE(1970,1,1))</f>
        <v>41882.937303240738</v>
      </c>
      <c r="T131" s="15">
        <f t="shared" ref="T131:T194" si="13">(((I131/60)/60/24)+DATE(1970,1,1))</f>
        <v>41942.937303240738</v>
      </c>
      <c r="U131">
        <f t="shared" ref="U131:U194" si="14">YEAR(S131)</f>
        <v>2014</v>
      </c>
    </row>
    <row r="132" spans="1:21" ht="48" hidden="1" x14ac:dyDescent="0.2">
      <c r="A132">
        <v>130</v>
      </c>
      <c r="B132" s="9" t="s">
        <v>132</v>
      </c>
      <c r="C132" s="3" t="s">
        <v>4241</v>
      </c>
      <c r="D132" s="5">
        <v>130000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hidden="1" x14ac:dyDescent="0.2">
      <c r="A133">
        <v>131</v>
      </c>
      <c r="B133" s="9" t="s">
        <v>133</v>
      </c>
      <c r="C133" s="3" t="s">
        <v>4242</v>
      </c>
      <c r="D133" s="5">
        <v>130000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hidden="1" x14ac:dyDescent="0.2">
      <c r="A134">
        <v>132</v>
      </c>
      <c r="B134" s="9" t="s">
        <v>134</v>
      </c>
      <c r="C134" s="3" t="s">
        <v>4243</v>
      </c>
      <c r="D134" s="5">
        <v>126000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6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hidden="1" x14ac:dyDescent="0.2">
      <c r="A135">
        <v>133</v>
      </c>
      <c r="B135" s="9" t="s">
        <v>135</v>
      </c>
      <c r="C135" s="3" t="s">
        <v>4244</v>
      </c>
      <c r="D135" s="5">
        <v>125000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hidden="1" x14ac:dyDescent="0.2">
      <c r="A136">
        <v>134</v>
      </c>
      <c r="B136" s="9" t="s">
        <v>136</v>
      </c>
      <c r="C136" s="3" t="s">
        <v>4245</v>
      </c>
      <c r="D136" s="5">
        <v>125000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hidden="1" x14ac:dyDescent="0.2">
      <c r="A137">
        <v>135</v>
      </c>
      <c r="B137" s="9" t="s">
        <v>137</v>
      </c>
      <c r="C137" s="3" t="s">
        <v>4246</v>
      </c>
      <c r="D137" s="5">
        <v>125000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0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hidden="1" x14ac:dyDescent="0.2">
      <c r="A138">
        <v>136</v>
      </c>
      <c r="B138" s="9" t="s">
        <v>138</v>
      </c>
      <c r="C138" s="3" t="s">
        <v>4232</v>
      </c>
      <c r="D138" s="5">
        <v>125000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hidden="1" x14ac:dyDescent="0.2">
      <c r="A139">
        <v>137</v>
      </c>
      <c r="B139" s="9" t="s">
        <v>139</v>
      </c>
      <c r="C139" s="3" t="s">
        <v>4247</v>
      </c>
      <c r="D139" s="5">
        <v>125000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hidden="1" x14ac:dyDescent="0.2">
      <c r="A140">
        <v>138</v>
      </c>
      <c r="B140" s="9" t="s">
        <v>140</v>
      </c>
      <c r="C140" s="3" t="s">
        <v>4248</v>
      </c>
      <c r="D140" s="5">
        <v>125000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4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hidden="1" x14ac:dyDescent="0.2">
      <c r="A141">
        <v>139</v>
      </c>
      <c r="B141" s="9" t="s">
        <v>141</v>
      </c>
      <c r="C141" s="3" t="s">
        <v>4249</v>
      </c>
      <c r="D141" s="5">
        <v>125000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hidden="1" x14ac:dyDescent="0.2">
      <c r="A142">
        <v>140</v>
      </c>
      <c r="B142" s="9" t="s">
        <v>142</v>
      </c>
      <c r="C142" s="3" t="s">
        <v>4250</v>
      </c>
      <c r="D142" s="5">
        <v>124000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hidden="1" x14ac:dyDescent="0.2">
      <c r="A143">
        <v>141</v>
      </c>
      <c r="B143" s="9" t="s">
        <v>143</v>
      </c>
      <c r="C143" s="3" t="s">
        <v>4251</v>
      </c>
      <c r="D143" s="5">
        <v>120000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hidden="1" x14ac:dyDescent="0.2">
      <c r="A144">
        <v>142</v>
      </c>
      <c r="B144" s="9" t="s">
        <v>144</v>
      </c>
      <c r="C144" s="3" t="s">
        <v>4252</v>
      </c>
      <c r="D144" s="5">
        <v>117000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hidden="1" x14ac:dyDescent="0.2">
      <c r="A145">
        <v>143</v>
      </c>
      <c r="B145" s="9" t="s">
        <v>145</v>
      </c>
      <c r="C145" s="3" t="s">
        <v>4253</v>
      </c>
      <c r="D145" s="5">
        <v>116000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hidden="1" x14ac:dyDescent="0.2">
      <c r="A146">
        <v>144</v>
      </c>
      <c r="B146" s="9" t="s">
        <v>146</v>
      </c>
      <c r="C146" s="3" t="s">
        <v>4254</v>
      </c>
      <c r="D146" s="5">
        <v>115250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hidden="1" x14ac:dyDescent="0.2">
      <c r="A147">
        <v>145</v>
      </c>
      <c r="B147" s="9" t="s">
        <v>147</v>
      </c>
      <c r="C147" s="3" t="s">
        <v>4255</v>
      </c>
      <c r="D147" s="5">
        <v>110000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0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hidden="1" x14ac:dyDescent="0.2">
      <c r="A148">
        <v>146</v>
      </c>
      <c r="B148" s="9" t="s">
        <v>148</v>
      </c>
      <c r="C148" s="3" t="s">
        <v>4256</v>
      </c>
      <c r="D148" s="5">
        <v>110000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0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hidden="1" x14ac:dyDescent="0.2">
      <c r="A149">
        <v>147</v>
      </c>
      <c r="B149" s="9" t="s">
        <v>149</v>
      </c>
      <c r="C149" s="3" t="s">
        <v>4257</v>
      </c>
      <c r="D149" s="5">
        <v>110000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hidden="1" x14ac:dyDescent="0.2">
      <c r="A150">
        <v>148</v>
      </c>
      <c r="B150" s="9" t="s">
        <v>150</v>
      </c>
      <c r="C150" s="3" t="s">
        <v>4258</v>
      </c>
      <c r="D150" s="5">
        <v>110000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hidden="1" x14ac:dyDescent="0.2">
      <c r="A151">
        <v>149</v>
      </c>
      <c r="B151" s="9" t="s">
        <v>151</v>
      </c>
      <c r="C151" s="3" t="s">
        <v>4259</v>
      </c>
      <c r="D151" s="5">
        <v>110000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0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hidden="1" x14ac:dyDescent="0.2">
      <c r="A152">
        <v>150</v>
      </c>
      <c r="B152" s="9" t="s">
        <v>152</v>
      </c>
      <c r="C152" s="3" t="s">
        <v>4260</v>
      </c>
      <c r="D152" s="5">
        <v>110000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27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hidden="1" x14ac:dyDescent="0.2">
      <c r="A153">
        <v>151</v>
      </c>
      <c r="B153" s="9" t="s">
        <v>153</v>
      </c>
      <c r="C153" s="3" t="s">
        <v>4261</v>
      </c>
      <c r="D153" s="5">
        <v>110000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hidden="1" x14ac:dyDescent="0.2">
      <c r="A154">
        <v>152</v>
      </c>
      <c r="B154" s="9" t="s">
        <v>154</v>
      </c>
      <c r="C154" s="3" t="s">
        <v>4262</v>
      </c>
      <c r="D154" s="5">
        <v>110000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hidden="1" x14ac:dyDescent="0.2">
      <c r="A155">
        <v>153</v>
      </c>
      <c r="B155" s="9" t="s">
        <v>155</v>
      </c>
      <c r="C155" s="3" t="s">
        <v>4263</v>
      </c>
      <c r="D155" s="5">
        <v>109225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0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hidden="1" x14ac:dyDescent="0.2">
      <c r="A156">
        <v>154</v>
      </c>
      <c r="B156" s="9" t="s">
        <v>156</v>
      </c>
      <c r="C156" s="3" t="s">
        <v>4264</v>
      </c>
      <c r="D156" s="5">
        <v>104219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0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hidden="1" x14ac:dyDescent="0.2">
      <c r="A157">
        <v>155</v>
      </c>
      <c r="B157" s="9" t="s">
        <v>157</v>
      </c>
      <c r="C157" s="3" t="s">
        <v>4265</v>
      </c>
      <c r="D157" s="5">
        <v>100000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hidden="1" x14ac:dyDescent="0.2">
      <c r="A158">
        <v>156</v>
      </c>
      <c r="B158" s="9" t="s">
        <v>158</v>
      </c>
      <c r="C158" s="3" t="s">
        <v>4266</v>
      </c>
      <c r="D158" s="5">
        <v>100000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2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hidden="1" x14ac:dyDescent="0.2">
      <c r="A159">
        <v>157</v>
      </c>
      <c r="B159" s="9" t="s">
        <v>159</v>
      </c>
      <c r="C159" s="3" t="s">
        <v>4267</v>
      </c>
      <c r="D159" s="5">
        <v>100000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hidden="1" x14ac:dyDescent="0.2">
      <c r="A160">
        <v>158</v>
      </c>
      <c r="B160" s="9" t="s">
        <v>160</v>
      </c>
      <c r="C160" s="3" t="s">
        <v>4268</v>
      </c>
      <c r="D160" s="5">
        <v>100000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hidden="1" x14ac:dyDescent="0.2">
      <c r="A161">
        <v>159</v>
      </c>
      <c r="B161" s="9" t="s">
        <v>161</v>
      </c>
      <c r="C161" s="3" t="s">
        <v>4269</v>
      </c>
      <c r="D161" s="5">
        <v>100000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hidden="1" x14ac:dyDescent="0.2">
      <c r="A162">
        <v>160</v>
      </c>
      <c r="B162" s="9" t="s">
        <v>162</v>
      </c>
      <c r="C162" s="3" t="s">
        <v>4270</v>
      </c>
      <c r="D162" s="5">
        <v>100000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hidden="1" x14ac:dyDescent="0.2">
      <c r="A163">
        <v>161</v>
      </c>
      <c r="B163" s="9" t="s">
        <v>163</v>
      </c>
      <c r="C163" s="3" t="s">
        <v>4271</v>
      </c>
      <c r="D163" s="5">
        <v>100000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hidden="1" x14ac:dyDescent="0.2">
      <c r="A164">
        <v>162</v>
      </c>
      <c r="B164" s="9" t="s">
        <v>164</v>
      </c>
      <c r="C164" s="3" t="s">
        <v>4272</v>
      </c>
      <c r="D164" s="5">
        <v>100000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0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hidden="1" x14ac:dyDescent="0.2">
      <c r="A165">
        <v>163</v>
      </c>
      <c r="B165" s="9" t="s">
        <v>165</v>
      </c>
      <c r="C165" s="3" t="s">
        <v>4273</v>
      </c>
      <c r="D165" s="5">
        <v>100000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hidden="1" x14ac:dyDescent="0.2">
      <c r="A166">
        <v>164</v>
      </c>
      <c r="B166" s="9" t="s">
        <v>166</v>
      </c>
      <c r="C166" s="3" t="s">
        <v>4274</v>
      </c>
      <c r="D166" s="5">
        <v>100000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hidden="1" x14ac:dyDescent="0.2">
      <c r="A167">
        <v>165</v>
      </c>
      <c r="B167" s="9" t="s">
        <v>167</v>
      </c>
      <c r="C167" s="3" t="s">
        <v>4275</v>
      </c>
      <c r="D167" s="5">
        <v>100000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hidden="1" x14ac:dyDescent="0.2">
      <c r="A168">
        <v>166</v>
      </c>
      <c r="B168" s="9" t="s">
        <v>168</v>
      </c>
      <c r="C168" s="3" t="s">
        <v>4276</v>
      </c>
      <c r="D168" s="5">
        <v>100000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3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hidden="1" x14ac:dyDescent="0.2">
      <c r="A169">
        <v>167</v>
      </c>
      <c r="B169" s="9" t="s">
        <v>169</v>
      </c>
      <c r="C169" s="3" t="s">
        <v>4277</v>
      </c>
      <c r="D169" s="5">
        <v>100000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hidden="1" x14ac:dyDescent="0.2">
      <c r="A170">
        <v>168</v>
      </c>
      <c r="B170" s="9" t="s">
        <v>170</v>
      </c>
      <c r="C170" s="3" t="s">
        <v>4278</v>
      </c>
      <c r="D170" s="5">
        <v>100000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0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hidden="1" x14ac:dyDescent="0.2">
      <c r="A171">
        <v>169</v>
      </c>
      <c r="B171" s="9" t="s">
        <v>171</v>
      </c>
      <c r="C171" s="3" t="s">
        <v>4279</v>
      </c>
      <c r="D171" s="5">
        <v>100000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1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hidden="1" x14ac:dyDescent="0.2">
      <c r="A172">
        <v>170</v>
      </c>
      <c r="B172" s="9" t="s">
        <v>172</v>
      </c>
      <c r="C172" s="3" t="s">
        <v>4280</v>
      </c>
      <c r="D172" s="5">
        <v>100000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0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hidden="1" x14ac:dyDescent="0.2">
      <c r="A173">
        <v>171</v>
      </c>
      <c r="B173" s="9" t="s">
        <v>173</v>
      </c>
      <c r="C173" s="3" t="s">
        <v>4281</v>
      </c>
      <c r="D173" s="5">
        <v>100000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hidden="1" x14ac:dyDescent="0.2">
      <c r="A174">
        <v>172</v>
      </c>
      <c r="B174" s="9" t="s">
        <v>174</v>
      </c>
      <c r="C174" s="3" t="s">
        <v>4282</v>
      </c>
      <c r="D174" s="5">
        <v>100000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hidden="1" x14ac:dyDescent="0.2">
      <c r="A175">
        <v>173</v>
      </c>
      <c r="B175" s="9" t="s">
        <v>175</v>
      </c>
      <c r="C175" s="3" t="s">
        <v>4283</v>
      </c>
      <c r="D175" s="5">
        <v>100000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hidden="1" x14ac:dyDescent="0.2">
      <c r="A176">
        <v>174</v>
      </c>
      <c r="B176" s="9" t="s">
        <v>176</v>
      </c>
      <c r="C176" s="3" t="s">
        <v>4284</v>
      </c>
      <c r="D176" s="5">
        <v>100000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hidden="1" x14ac:dyDescent="0.2">
      <c r="A177">
        <v>175</v>
      </c>
      <c r="B177" s="9" t="s">
        <v>177</v>
      </c>
      <c r="C177" s="3" t="s">
        <v>4285</v>
      </c>
      <c r="D177" s="5">
        <v>100000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1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hidden="1" x14ac:dyDescent="0.2">
      <c r="A178">
        <v>176</v>
      </c>
      <c r="B178" s="9" t="s">
        <v>178</v>
      </c>
      <c r="C178" s="3" t="s">
        <v>4286</v>
      </c>
      <c r="D178" s="5">
        <v>100000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hidden="1" x14ac:dyDescent="0.2">
      <c r="A179">
        <v>177</v>
      </c>
      <c r="B179" s="9" t="s">
        <v>179</v>
      </c>
      <c r="C179" s="3" t="s">
        <v>4287</v>
      </c>
      <c r="D179" s="5">
        <v>100000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hidden="1" x14ac:dyDescent="0.2">
      <c r="A180">
        <v>178</v>
      </c>
      <c r="B180" s="9" t="s">
        <v>180</v>
      </c>
      <c r="C180" s="3" t="s">
        <v>4288</v>
      </c>
      <c r="D180" s="5">
        <v>100000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hidden="1" x14ac:dyDescent="0.2">
      <c r="A181">
        <v>179</v>
      </c>
      <c r="B181" s="9" t="s">
        <v>181</v>
      </c>
      <c r="C181" s="3" t="s">
        <v>4289</v>
      </c>
      <c r="D181" s="5">
        <v>100000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hidden="1" x14ac:dyDescent="0.2">
      <c r="A182">
        <v>180</v>
      </c>
      <c r="B182" s="9" t="s">
        <v>182</v>
      </c>
      <c r="C182" s="3" t="s">
        <v>4290</v>
      </c>
      <c r="D182" s="5">
        <v>100000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0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hidden="1" x14ac:dyDescent="0.2">
      <c r="A183">
        <v>181</v>
      </c>
      <c r="B183" s="9" t="s">
        <v>183</v>
      </c>
      <c r="C183" s="3" t="s">
        <v>4291</v>
      </c>
      <c r="D183" s="5">
        <v>100000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hidden="1" x14ac:dyDescent="0.2">
      <c r="A184">
        <v>182</v>
      </c>
      <c r="B184" s="9" t="s">
        <v>184</v>
      </c>
      <c r="C184" s="3" t="s">
        <v>4292</v>
      </c>
      <c r="D184" s="5">
        <v>100000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hidden="1" x14ac:dyDescent="0.2">
      <c r="A185">
        <v>183</v>
      </c>
      <c r="B185" s="9" t="s">
        <v>185</v>
      </c>
      <c r="C185" s="3" t="s">
        <v>4293</v>
      </c>
      <c r="D185" s="5">
        <v>100000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4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hidden="1" x14ac:dyDescent="0.2">
      <c r="A186">
        <v>184</v>
      </c>
      <c r="B186" s="9" t="s">
        <v>186</v>
      </c>
      <c r="C186" s="3" t="s">
        <v>4294</v>
      </c>
      <c r="D186" s="5">
        <v>100000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0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9" t="s">
        <v>187</v>
      </c>
      <c r="C187" s="3" t="s">
        <v>4295</v>
      </c>
      <c r="D187" s="5">
        <v>100000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2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hidden="1" x14ac:dyDescent="0.2">
      <c r="A188">
        <v>186</v>
      </c>
      <c r="B188" s="9" t="s">
        <v>188</v>
      </c>
      <c r="C188" s="3" t="s">
        <v>4296</v>
      </c>
      <c r="D188" s="5">
        <v>100000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hidden="1" x14ac:dyDescent="0.2">
      <c r="A189">
        <v>187</v>
      </c>
      <c r="B189" s="9" t="s">
        <v>189</v>
      </c>
      <c r="C189" s="3" t="s">
        <v>4297</v>
      </c>
      <c r="D189" s="5">
        <v>100000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hidden="1" x14ac:dyDescent="0.2">
      <c r="A190">
        <v>188</v>
      </c>
      <c r="B190" s="9" t="s">
        <v>190</v>
      </c>
      <c r="C190" s="3" t="s">
        <v>4298</v>
      </c>
      <c r="D190" s="5">
        <v>100000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hidden="1" x14ac:dyDescent="0.2">
      <c r="A191">
        <v>189</v>
      </c>
      <c r="B191" s="9" t="s">
        <v>191</v>
      </c>
      <c r="C191" s="3" t="s">
        <v>4299</v>
      </c>
      <c r="D191" s="5">
        <v>100000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9" t="s">
        <v>192</v>
      </c>
      <c r="C192" s="3" t="s">
        <v>4300</v>
      </c>
      <c r="D192" s="5">
        <v>100000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hidden="1" x14ac:dyDescent="0.2">
      <c r="A193">
        <v>191</v>
      </c>
      <c r="B193" s="9" t="s">
        <v>193</v>
      </c>
      <c r="C193" s="3" t="s">
        <v>4301</v>
      </c>
      <c r="D193" s="5">
        <v>100000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0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hidden="1" x14ac:dyDescent="0.2">
      <c r="A194">
        <v>192</v>
      </c>
      <c r="B194" s="9" t="s">
        <v>194</v>
      </c>
      <c r="C194" s="3" t="s">
        <v>4302</v>
      </c>
      <c r="D194" s="5">
        <v>100000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8" hidden="1" x14ac:dyDescent="0.2">
      <c r="A195">
        <v>193</v>
      </c>
      <c r="B195" s="9" t="s">
        <v>195</v>
      </c>
      <c r="C195" s="3" t="s">
        <v>4303</v>
      </c>
      <c r="D195" s="5">
        <v>100000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5">
        <f t="shared" ref="S195:S258" si="17">(((J195/60)/60/24)+DATE(1970,1,1))</f>
        <v>41911.934791666667</v>
      </c>
      <c r="T195" s="15">
        <f t="shared" ref="T195:T258" si="18">(((I195/60)/60/24)+DATE(1970,1,1))</f>
        <v>41971.976458333331</v>
      </c>
      <c r="U195">
        <f t="shared" ref="U195:U258" si="19">YEAR(S195)</f>
        <v>2014</v>
      </c>
    </row>
    <row r="196" spans="1:21" ht="48" hidden="1" x14ac:dyDescent="0.2">
      <c r="A196">
        <v>194</v>
      </c>
      <c r="B196" s="9" t="s">
        <v>196</v>
      </c>
      <c r="C196" s="3" t="s">
        <v>4304</v>
      </c>
      <c r="D196" s="5">
        <v>100000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hidden="1" x14ac:dyDescent="0.2">
      <c r="A197">
        <v>195</v>
      </c>
      <c r="B197" s="9" t="s">
        <v>197</v>
      </c>
      <c r="C197" s="3" t="s">
        <v>4305</v>
      </c>
      <c r="D197" s="5">
        <v>100000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hidden="1" x14ac:dyDescent="0.2">
      <c r="A198">
        <v>196</v>
      </c>
      <c r="B198" s="9" t="s">
        <v>198</v>
      </c>
      <c r="C198" s="3" t="s">
        <v>4306</v>
      </c>
      <c r="D198" s="5">
        <v>100000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1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9" t="s">
        <v>199</v>
      </c>
      <c r="C199" s="3" t="s">
        <v>4307</v>
      </c>
      <c r="D199" s="5">
        <v>100000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9" t="s">
        <v>200</v>
      </c>
      <c r="C200" s="3" t="s">
        <v>4308</v>
      </c>
      <c r="D200" s="5">
        <v>100000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0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hidden="1" x14ac:dyDescent="0.2">
      <c r="A201">
        <v>199</v>
      </c>
      <c r="B201" s="9" t="s">
        <v>201</v>
      </c>
      <c r="C201" s="3" t="s">
        <v>4309</v>
      </c>
      <c r="D201" s="5">
        <v>100000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9" t="s">
        <v>202</v>
      </c>
      <c r="C202" s="3" t="s">
        <v>4310</v>
      </c>
      <c r="D202" s="5">
        <v>100000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hidden="1" x14ac:dyDescent="0.2">
      <c r="A203">
        <v>201</v>
      </c>
      <c r="B203" s="9" t="s">
        <v>203</v>
      </c>
      <c r="C203" s="3" t="s">
        <v>4311</v>
      </c>
      <c r="D203" s="5">
        <v>100000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0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9" t="s">
        <v>204</v>
      </c>
      <c r="C204" s="3" t="s">
        <v>4312</v>
      </c>
      <c r="D204" s="5">
        <v>100000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9" t="s">
        <v>205</v>
      </c>
      <c r="C205" s="3" t="s">
        <v>4313</v>
      </c>
      <c r="D205" s="5">
        <v>100000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1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hidden="1" x14ac:dyDescent="0.2">
      <c r="A206">
        <v>204</v>
      </c>
      <c r="B206" s="9" t="s">
        <v>206</v>
      </c>
      <c r="C206" s="3" t="s">
        <v>4314</v>
      </c>
      <c r="D206" s="5">
        <v>100000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152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hidden="1" x14ac:dyDescent="0.2">
      <c r="A207">
        <v>205</v>
      </c>
      <c r="B207" s="9" t="s">
        <v>207</v>
      </c>
      <c r="C207" s="3" t="s">
        <v>4315</v>
      </c>
      <c r="D207" s="5">
        <v>100000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hidden="1" x14ac:dyDescent="0.2">
      <c r="A208">
        <v>206</v>
      </c>
      <c r="B208" s="9" t="s">
        <v>208</v>
      </c>
      <c r="C208" s="3" t="s">
        <v>4316</v>
      </c>
      <c r="D208" s="5">
        <v>100000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9" t="s">
        <v>209</v>
      </c>
      <c r="C209" s="3" t="s">
        <v>4317</v>
      </c>
      <c r="D209" s="5">
        <v>100000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2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hidden="1" x14ac:dyDescent="0.2">
      <c r="A210">
        <v>208</v>
      </c>
      <c r="B210" s="9" t="s">
        <v>210</v>
      </c>
      <c r="C210" s="3" t="s">
        <v>4318</v>
      </c>
      <c r="D210" s="5">
        <v>100000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hidden="1" x14ac:dyDescent="0.2">
      <c r="A211">
        <v>209</v>
      </c>
      <c r="B211" s="9" t="s">
        <v>211</v>
      </c>
      <c r="C211" s="3" t="s">
        <v>4319</v>
      </c>
      <c r="D211" s="5">
        <v>100000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hidden="1" x14ac:dyDescent="0.2">
      <c r="A212">
        <v>210</v>
      </c>
      <c r="B212" s="9" t="s">
        <v>212</v>
      </c>
      <c r="C212" s="3" t="s">
        <v>4320</v>
      </c>
      <c r="D212" s="5">
        <v>100000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3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hidden="1" x14ac:dyDescent="0.2">
      <c r="A213">
        <v>211</v>
      </c>
      <c r="B213" s="9" t="s">
        <v>213</v>
      </c>
      <c r="C213" s="3" t="s">
        <v>4321</v>
      </c>
      <c r="D213" s="5">
        <v>100000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2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9" t="s">
        <v>214</v>
      </c>
      <c r="C214" s="3" t="s">
        <v>4322</v>
      </c>
      <c r="D214" s="5">
        <v>100000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hidden="1" x14ac:dyDescent="0.2">
      <c r="A215">
        <v>213</v>
      </c>
      <c r="B215" s="9" t="s">
        <v>215</v>
      </c>
      <c r="C215" s="3" t="s">
        <v>4323</v>
      </c>
      <c r="D215" s="5">
        <v>100000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hidden="1" x14ac:dyDescent="0.2">
      <c r="A216">
        <v>214</v>
      </c>
      <c r="B216" s="9" t="s">
        <v>216</v>
      </c>
      <c r="C216" s="3" t="s">
        <v>4324</v>
      </c>
      <c r="D216" s="5">
        <v>100000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9" t="s">
        <v>217</v>
      </c>
      <c r="C217" s="3" t="s">
        <v>4325</v>
      </c>
      <c r="D217" s="5">
        <v>100000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hidden="1" x14ac:dyDescent="0.2">
      <c r="A218">
        <v>216</v>
      </c>
      <c r="B218" s="9" t="s">
        <v>218</v>
      </c>
      <c r="C218" s="3" t="s">
        <v>4326</v>
      </c>
      <c r="D218" s="5">
        <v>100000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28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hidden="1" x14ac:dyDescent="0.2">
      <c r="A220">
        <v>218</v>
      </c>
      <c r="B220" s="9" t="s">
        <v>220</v>
      </c>
      <c r="C220" s="3" t="s">
        <v>4328</v>
      </c>
      <c r="D220" s="5">
        <v>99000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0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hidden="1" x14ac:dyDescent="0.2">
      <c r="A221">
        <v>219</v>
      </c>
      <c r="B221" s="9" t="s">
        <v>221</v>
      </c>
      <c r="C221" s="3" t="s">
        <v>4329</v>
      </c>
      <c r="D221" s="5">
        <v>98000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9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hidden="1" x14ac:dyDescent="0.2">
      <c r="A222">
        <v>220</v>
      </c>
      <c r="B222" s="9" t="s">
        <v>222</v>
      </c>
      <c r="C222" s="3" t="s">
        <v>4330</v>
      </c>
      <c r="D222" s="5">
        <v>98000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0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hidden="1" x14ac:dyDescent="0.2">
      <c r="A223">
        <v>221</v>
      </c>
      <c r="B223" s="9" t="s">
        <v>223</v>
      </c>
      <c r="C223" s="3" t="s">
        <v>4331</v>
      </c>
      <c r="D223" s="5">
        <v>97000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hidden="1" x14ac:dyDescent="0.2">
      <c r="A224">
        <v>222</v>
      </c>
      <c r="B224" s="9" t="s">
        <v>224</v>
      </c>
      <c r="C224" s="3" t="s">
        <v>4332</v>
      </c>
      <c r="D224" s="5">
        <v>95000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0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hidden="1" x14ac:dyDescent="0.2">
      <c r="A225">
        <v>223</v>
      </c>
      <c r="B225" s="9" t="s">
        <v>225</v>
      </c>
      <c r="C225" s="3" t="s">
        <v>4333</v>
      </c>
      <c r="D225" s="5">
        <v>95000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hidden="1" x14ac:dyDescent="0.2">
      <c r="A226">
        <v>224</v>
      </c>
      <c r="B226" s="9" t="s">
        <v>226</v>
      </c>
      <c r="C226" s="3" t="s">
        <v>4334</v>
      </c>
      <c r="D226" s="5">
        <v>95000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hidden="1" x14ac:dyDescent="0.2">
      <c r="A227">
        <v>225</v>
      </c>
      <c r="B227" s="9" t="s">
        <v>227</v>
      </c>
      <c r="C227" s="3" t="s">
        <v>4335</v>
      </c>
      <c r="D227" s="5">
        <v>94875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hidden="1" x14ac:dyDescent="0.2">
      <c r="A228">
        <v>226</v>
      </c>
      <c r="B228" s="9" t="s">
        <v>228</v>
      </c>
      <c r="C228" s="3" t="s">
        <v>4336</v>
      </c>
      <c r="D228" s="5">
        <v>93500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0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hidden="1" x14ac:dyDescent="0.2">
      <c r="A229">
        <v>227</v>
      </c>
      <c r="B229" s="9" t="s">
        <v>229</v>
      </c>
      <c r="C229" s="3" t="s">
        <v>4337</v>
      </c>
      <c r="D229" s="5">
        <v>90000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hidden="1" x14ac:dyDescent="0.2">
      <c r="A230">
        <v>228</v>
      </c>
      <c r="B230" s="9" t="s">
        <v>230</v>
      </c>
      <c r="C230" s="3" t="s">
        <v>4338</v>
      </c>
      <c r="D230" s="5">
        <v>90000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hidden="1" x14ac:dyDescent="0.2">
      <c r="A231">
        <v>229</v>
      </c>
      <c r="B231" s="9" t="s">
        <v>231</v>
      </c>
      <c r="C231" s="3" t="s">
        <v>4339</v>
      </c>
      <c r="D231" s="5">
        <v>90000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hidden="1" x14ac:dyDescent="0.2">
      <c r="A232">
        <v>230</v>
      </c>
      <c r="B232" s="9" t="s">
        <v>232</v>
      </c>
      <c r="C232" s="3" t="s">
        <v>4340</v>
      </c>
      <c r="D232" s="5">
        <v>90000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hidden="1" x14ac:dyDescent="0.2">
      <c r="A233">
        <v>231</v>
      </c>
      <c r="B233" s="9" t="s">
        <v>233</v>
      </c>
      <c r="C233" s="3" t="s">
        <v>4341</v>
      </c>
      <c r="D233" s="5">
        <v>90000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hidden="1" x14ac:dyDescent="0.2">
      <c r="A234">
        <v>232</v>
      </c>
      <c r="B234" s="9" t="s">
        <v>234</v>
      </c>
      <c r="C234" s="3" t="s">
        <v>4342</v>
      </c>
      <c r="D234" s="5">
        <v>89200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0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hidden="1" x14ac:dyDescent="0.2">
      <c r="A235">
        <v>233</v>
      </c>
      <c r="B235" s="9" t="s">
        <v>235</v>
      </c>
      <c r="C235" s="3" t="s">
        <v>4343</v>
      </c>
      <c r="D235" s="5">
        <v>88888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hidden="1" x14ac:dyDescent="0.2">
      <c r="A236">
        <v>234</v>
      </c>
      <c r="B236" s="9" t="s">
        <v>236</v>
      </c>
      <c r="C236" s="3" t="s">
        <v>4344</v>
      </c>
      <c r="D236" s="5">
        <v>88888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hidden="1" x14ac:dyDescent="0.2">
      <c r="A237">
        <v>235</v>
      </c>
      <c r="B237" s="9" t="s">
        <v>237</v>
      </c>
      <c r="C237" s="3" t="s">
        <v>4345</v>
      </c>
      <c r="D237" s="5">
        <v>88000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hidden="1" x14ac:dyDescent="0.2">
      <c r="A238">
        <v>236</v>
      </c>
      <c r="B238" s="9" t="s">
        <v>238</v>
      </c>
      <c r="C238" s="3" t="s">
        <v>4346</v>
      </c>
      <c r="D238" s="5">
        <v>86350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hidden="1" x14ac:dyDescent="0.2">
      <c r="A239">
        <v>237</v>
      </c>
      <c r="B239" s="9" t="s">
        <v>239</v>
      </c>
      <c r="C239" s="3" t="s">
        <v>4347</v>
      </c>
      <c r="D239" s="5">
        <v>85000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hidden="1" x14ac:dyDescent="0.2">
      <c r="A240">
        <v>238</v>
      </c>
      <c r="B240" s="9" t="s">
        <v>240</v>
      </c>
      <c r="C240" s="3" t="s">
        <v>4348</v>
      </c>
      <c r="D240" s="5">
        <v>85000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hidden="1" x14ac:dyDescent="0.2">
      <c r="A241">
        <v>239</v>
      </c>
      <c r="B241" s="9" t="s">
        <v>241</v>
      </c>
      <c r="C241" s="3" t="s">
        <v>4349</v>
      </c>
      <c r="D241" s="5">
        <v>85000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0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hidden="1" x14ac:dyDescent="0.2">
      <c r="A242">
        <v>240</v>
      </c>
      <c r="B242" s="9" t="s">
        <v>242</v>
      </c>
      <c r="C242" s="3" t="s">
        <v>4350</v>
      </c>
      <c r="D242" s="5">
        <v>85000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19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hidden="1" x14ac:dyDescent="0.2">
      <c r="A243">
        <v>241</v>
      </c>
      <c r="B243" s="9" t="s">
        <v>243</v>
      </c>
      <c r="C243" s="3" t="s">
        <v>4351</v>
      </c>
      <c r="D243" s="5">
        <v>85000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48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hidden="1" x14ac:dyDescent="0.2">
      <c r="A244">
        <v>242</v>
      </c>
      <c r="B244" s="9" t="s">
        <v>244</v>
      </c>
      <c r="C244" s="3" t="s">
        <v>4352</v>
      </c>
      <c r="D244" s="5">
        <v>85000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17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hidden="1" x14ac:dyDescent="0.2">
      <c r="A245">
        <v>243</v>
      </c>
      <c r="B245" s="9" t="s">
        <v>245</v>
      </c>
      <c r="C245" s="3" t="s">
        <v>4353</v>
      </c>
      <c r="D245" s="5">
        <v>82000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31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hidden="1" x14ac:dyDescent="0.2">
      <c r="A246">
        <v>244</v>
      </c>
      <c r="B246" s="9">
        <v>39756</v>
      </c>
      <c r="C246" s="3" t="s">
        <v>4354</v>
      </c>
      <c r="D246" s="5">
        <v>80000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5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hidden="1" x14ac:dyDescent="0.2">
      <c r="A247">
        <v>245</v>
      </c>
      <c r="B247" s="9" t="s">
        <v>246</v>
      </c>
      <c r="C247" s="3" t="s">
        <v>4355</v>
      </c>
      <c r="D247" s="5">
        <v>80000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6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hidden="1" x14ac:dyDescent="0.2">
      <c r="A248">
        <v>246</v>
      </c>
      <c r="B248" s="9" t="s">
        <v>247</v>
      </c>
      <c r="C248" s="3" t="s">
        <v>4356</v>
      </c>
      <c r="D248" s="5">
        <v>80000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19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hidden="1" x14ac:dyDescent="0.2">
      <c r="A249">
        <v>247</v>
      </c>
      <c r="B249" s="9" t="s">
        <v>248</v>
      </c>
      <c r="C249" s="3" t="s">
        <v>4357</v>
      </c>
      <c r="D249" s="5">
        <v>80000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8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hidden="1" x14ac:dyDescent="0.2">
      <c r="A250">
        <v>248</v>
      </c>
      <c r="B250" s="9" t="s">
        <v>249</v>
      </c>
      <c r="C250" s="3" t="s">
        <v>4358</v>
      </c>
      <c r="D250" s="5">
        <v>80000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108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hidden="1" x14ac:dyDescent="0.2">
      <c r="A251">
        <v>249</v>
      </c>
      <c r="B251" s="9" t="s">
        <v>250</v>
      </c>
      <c r="C251" s="3" t="s">
        <v>4359</v>
      </c>
      <c r="D251" s="5">
        <v>80000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14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hidden="1" x14ac:dyDescent="0.2">
      <c r="A252">
        <v>250</v>
      </c>
      <c r="B252" s="9" t="s">
        <v>251</v>
      </c>
      <c r="C252" s="3" t="s">
        <v>4360</v>
      </c>
      <c r="D252" s="5">
        <v>80000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40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hidden="1" x14ac:dyDescent="0.2">
      <c r="A253">
        <v>251</v>
      </c>
      <c r="B253" s="9" t="s">
        <v>252</v>
      </c>
      <c r="C253" s="3" t="s">
        <v>4361</v>
      </c>
      <c r="D253" s="5">
        <v>80000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5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hidden="1" x14ac:dyDescent="0.2">
      <c r="A254">
        <v>252</v>
      </c>
      <c r="B254" s="9" t="s">
        <v>253</v>
      </c>
      <c r="C254" s="3" t="s">
        <v>4362</v>
      </c>
      <c r="D254" s="5">
        <v>80000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12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hidden="1" x14ac:dyDescent="0.2">
      <c r="A255">
        <v>253</v>
      </c>
      <c r="B255" s="9" t="s">
        <v>254</v>
      </c>
      <c r="C255" s="3" t="s">
        <v>4363</v>
      </c>
      <c r="D255" s="5">
        <v>80000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2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hidden="1" x14ac:dyDescent="0.2">
      <c r="A256">
        <v>254</v>
      </c>
      <c r="B256" s="9" t="s">
        <v>255</v>
      </c>
      <c r="C256" s="3" t="s">
        <v>4364</v>
      </c>
      <c r="D256" s="5">
        <v>80000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35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hidden="1" x14ac:dyDescent="0.2">
      <c r="A257">
        <v>255</v>
      </c>
      <c r="B257" s="9" t="s">
        <v>256</v>
      </c>
      <c r="C257" s="3" t="s">
        <v>4365</v>
      </c>
      <c r="D257" s="5">
        <v>80000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11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hidden="1" x14ac:dyDescent="0.2">
      <c r="A258">
        <v>256</v>
      </c>
      <c r="B258" s="9" t="s">
        <v>257</v>
      </c>
      <c r="C258" s="3" t="s">
        <v>4366</v>
      </c>
      <c r="D258" s="5">
        <v>78000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23</v>
      </c>
      <c r="P258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8" hidden="1" x14ac:dyDescent="0.2">
      <c r="A259">
        <v>257</v>
      </c>
      <c r="B259" s="9" t="s">
        <v>258</v>
      </c>
      <c r="C259" s="3" t="s">
        <v>4367</v>
      </c>
      <c r="D259" s="5">
        <v>75000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50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5">
        <f t="shared" ref="S259:S322" si="22">(((J259/60)/60/24)+DATE(1970,1,1))</f>
        <v>42479.626875000002</v>
      </c>
      <c r="T259" s="15">
        <f t="shared" ref="T259:T322" si="23">(((I259/60)/60/24)+DATE(1970,1,1))</f>
        <v>42509.626875000002</v>
      </c>
      <c r="U259">
        <f t="shared" ref="U259:U322" si="24">YEAR(S259)</f>
        <v>2016</v>
      </c>
    </row>
    <row r="260" spans="1:21" ht="48" hidden="1" x14ac:dyDescent="0.2">
      <c r="A260">
        <v>258</v>
      </c>
      <c r="B260" s="9" t="s">
        <v>259</v>
      </c>
      <c r="C260" s="3" t="s">
        <v>4368</v>
      </c>
      <c r="D260" s="5">
        <v>75000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76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hidden="1" x14ac:dyDescent="0.2">
      <c r="A262">
        <v>260</v>
      </c>
      <c r="B262" s="9" t="s">
        <v>261</v>
      </c>
      <c r="C262" s="3" t="s">
        <v>4370</v>
      </c>
      <c r="D262" s="5">
        <v>75000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14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hidden="1" x14ac:dyDescent="0.2">
      <c r="A263">
        <v>261</v>
      </c>
      <c r="B263" s="9" t="s">
        <v>262</v>
      </c>
      <c r="C263" s="3" t="s">
        <v>4371</v>
      </c>
      <c r="D263" s="5">
        <v>75000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29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hidden="1" x14ac:dyDescent="0.2">
      <c r="A264">
        <v>262</v>
      </c>
      <c r="B264" s="9" t="s">
        <v>263</v>
      </c>
      <c r="C264" s="3" t="s">
        <v>4372</v>
      </c>
      <c r="D264" s="5">
        <v>75000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8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hidden="1" x14ac:dyDescent="0.2">
      <c r="A265">
        <v>263</v>
      </c>
      <c r="B265" s="9" t="s">
        <v>264</v>
      </c>
      <c r="C265" s="3" t="s">
        <v>4373</v>
      </c>
      <c r="D265" s="5">
        <v>75000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39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hidden="1" x14ac:dyDescent="0.2">
      <c r="A266">
        <v>264</v>
      </c>
      <c r="B266" s="9" t="s">
        <v>265</v>
      </c>
      <c r="C266" s="3" t="s">
        <v>4374</v>
      </c>
      <c r="D266" s="5">
        <v>75000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hidden="1" x14ac:dyDescent="0.2">
      <c r="A267">
        <v>265</v>
      </c>
      <c r="B267" s="9" t="s">
        <v>266</v>
      </c>
      <c r="C267" s="3" t="s">
        <v>4375</v>
      </c>
      <c r="D267" s="5">
        <v>75000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7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hidden="1" x14ac:dyDescent="0.2">
      <c r="A268">
        <v>266</v>
      </c>
      <c r="B268" s="9" t="s">
        <v>267</v>
      </c>
      <c r="C268" s="3" t="s">
        <v>4376</v>
      </c>
      <c r="D268" s="5">
        <v>75000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2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hidden="1" x14ac:dyDescent="0.2">
      <c r="A269">
        <v>267</v>
      </c>
      <c r="B269" s="9" t="s">
        <v>268</v>
      </c>
      <c r="C269" s="3" t="s">
        <v>4377</v>
      </c>
      <c r="D269" s="5">
        <v>75000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17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hidden="1" x14ac:dyDescent="0.2">
      <c r="A270">
        <v>268</v>
      </c>
      <c r="B270" s="9" t="s">
        <v>269</v>
      </c>
      <c r="C270" s="3" t="s">
        <v>4378</v>
      </c>
      <c r="D270" s="5">
        <v>75000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7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hidden="1" x14ac:dyDescent="0.2">
      <c r="A271">
        <v>269</v>
      </c>
      <c r="B271" s="9" t="s">
        <v>270</v>
      </c>
      <c r="C271" s="3" t="s">
        <v>4379</v>
      </c>
      <c r="D271" s="5">
        <v>75000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196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hidden="1" x14ac:dyDescent="0.2">
      <c r="A272">
        <v>270</v>
      </c>
      <c r="B272" s="9" t="s">
        <v>271</v>
      </c>
      <c r="C272" s="3" t="s">
        <v>4380</v>
      </c>
      <c r="D272" s="5">
        <v>75000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5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hidden="1" x14ac:dyDescent="0.2">
      <c r="A273">
        <v>271</v>
      </c>
      <c r="B273" s="9" t="s">
        <v>272</v>
      </c>
      <c r="C273" s="3" t="s">
        <v>4381</v>
      </c>
      <c r="D273" s="5">
        <v>75000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42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hidden="1" x14ac:dyDescent="0.2">
      <c r="A274">
        <v>272</v>
      </c>
      <c r="B274" s="9" t="s">
        <v>273</v>
      </c>
      <c r="C274" s="3" t="s">
        <v>4382</v>
      </c>
      <c r="D274" s="5">
        <v>75000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hidden="1" x14ac:dyDescent="0.2">
      <c r="A275">
        <v>273</v>
      </c>
      <c r="B275" s="9" t="s">
        <v>274</v>
      </c>
      <c r="C275" s="3" t="s">
        <v>4383</v>
      </c>
      <c r="D275" s="5">
        <v>75000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7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hidden="1" x14ac:dyDescent="0.2">
      <c r="A276">
        <v>274</v>
      </c>
      <c r="B276" s="9" t="s">
        <v>275</v>
      </c>
      <c r="C276" s="3" t="s">
        <v>4384</v>
      </c>
      <c r="D276" s="5">
        <v>75000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8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hidden="1" x14ac:dyDescent="0.2">
      <c r="A277">
        <v>275</v>
      </c>
      <c r="B277" s="9" t="s">
        <v>276</v>
      </c>
      <c r="C277" s="3" t="s">
        <v>4385</v>
      </c>
      <c r="D277" s="5">
        <v>75000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29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hidden="1" x14ac:dyDescent="0.2">
      <c r="A278">
        <v>276</v>
      </c>
      <c r="B278" s="9" t="s">
        <v>277</v>
      </c>
      <c r="C278" s="3" t="s">
        <v>4386</v>
      </c>
      <c r="D278" s="5">
        <v>75000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hidden="1" x14ac:dyDescent="0.2">
      <c r="A279">
        <v>277</v>
      </c>
      <c r="B279" s="9" t="s">
        <v>278</v>
      </c>
      <c r="C279" s="3" t="s">
        <v>4387</v>
      </c>
      <c r="D279" s="5">
        <v>74997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96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hidden="1" x14ac:dyDescent="0.2">
      <c r="A280">
        <v>278</v>
      </c>
      <c r="B280" s="9" t="s">
        <v>279</v>
      </c>
      <c r="C280" s="3" t="s">
        <v>4388</v>
      </c>
      <c r="D280" s="5">
        <v>71764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57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hidden="1" x14ac:dyDescent="0.2">
      <c r="A281">
        <v>279</v>
      </c>
      <c r="B281" s="9" t="s">
        <v>280</v>
      </c>
      <c r="C281" s="3" t="s">
        <v>4389</v>
      </c>
      <c r="D281" s="5">
        <v>71500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37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hidden="1" x14ac:dyDescent="0.2">
      <c r="A282">
        <v>280</v>
      </c>
      <c r="B282" s="9" t="s">
        <v>281</v>
      </c>
      <c r="C282" s="3" t="s">
        <v>4390</v>
      </c>
      <c r="D282" s="5">
        <v>70000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167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hidden="1" x14ac:dyDescent="0.2">
      <c r="A283">
        <v>281</v>
      </c>
      <c r="B283" s="9" t="s">
        <v>282</v>
      </c>
      <c r="C283" s="3" t="s">
        <v>4391</v>
      </c>
      <c r="D283" s="5">
        <v>70000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9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hidden="1" x14ac:dyDescent="0.2">
      <c r="A284">
        <v>282</v>
      </c>
      <c r="B284" s="9" t="s">
        <v>283</v>
      </c>
      <c r="C284" s="3" t="s">
        <v>4392</v>
      </c>
      <c r="D284" s="5">
        <v>70000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65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hidden="1" x14ac:dyDescent="0.2">
      <c r="A285">
        <v>283</v>
      </c>
      <c r="B285" s="9" t="s">
        <v>284</v>
      </c>
      <c r="C285" s="3" t="s">
        <v>4393</v>
      </c>
      <c r="D285" s="5">
        <v>70000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29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hidden="1" x14ac:dyDescent="0.2">
      <c r="A286">
        <v>284</v>
      </c>
      <c r="B286" s="9" t="s">
        <v>285</v>
      </c>
      <c r="C286" s="3" t="s">
        <v>4394</v>
      </c>
      <c r="D286" s="5">
        <v>70000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60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hidden="1" x14ac:dyDescent="0.2">
      <c r="A287">
        <v>285</v>
      </c>
      <c r="B287" s="9" t="s">
        <v>286</v>
      </c>
      <c r="C287" s="3" t="s">
        <v>4395</v>
      </c>
      <c r="D287" s="5">
        <v>70000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46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hidden="1" x14ac:dyDescent="0.2">
      <c r="A288">
        <v>286</v>
      </c>
      <c r="B288" s="9" t="s">
        <v>287</v>
      </c>
      <c r="C288" s="3" t="s">
        <v>4396</v>
      </c>
      <c r="D288" s="5">
        <v>70000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23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hidden="1" x14ac:dyDescent="0.2">
      <c r="A289">
        <v>287</v>
      </c>
      <c r="B289" s="9" t="s">
        <v>288</v>
      </c>
      <c r="C289" s="3" t="s">
        <v>4397</v>
      </c>
      <c r="D289" s="5">
        <v>70000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38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hidden="1" x14ac:dyDescent="0.2">
      <c r="A290">
        <v>288</v>
      </c>
      <c r="B290" s="9" t="s">
        <v>289</v>
      </c>
      <c r="C290" s="3" t="s">
        <v>4398</v>
      </c>
      <c r="D290" s="5">
        <v>68000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76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hidden="1" x14ac:dyDescent="0.2">
      <c r="A291">
        <v>289</v>
      </c>
      <c r="B291" s="9" t="s">
        <v>290</v>
      </c>
      <c r="C291" s="3" t="s">
        <v>4399</v>
      </c>
      <c r="D291" s="5">
        <v>68000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23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hidden="1" x14ac:dyDescent="0.2">
      <c r="A292">
        <v>290</v>
      </c>
      <c r="B292" s="9" t="s">
        <v>291</v>
      </c>
      <c r="C292" s="3" t="s">
        <v>4400</v>
      </c>
      <c r="D292" s="5">
        <v>68000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hidden="1" x14ac:dyDescent="0.2">
      <c r="A293">
        <v>291</v>
      </c>
      <c r="B293" s="9" t="s">
        <v>292</v>
      </c>
      <c r="C293" s="3" t="s">
        <v>4401</v>
      </c>
      <c r="D293" s="5">
        <v>65108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9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hidden="1" x14ac:dyDescent="0.2">
      <c r="A294">
        <v>292</v>
      </c>
      <c r="B294" s="9" t="s">
        <v>293</v>
      </c>
      <c r="C294" s="3" t="s">
        <v>4402</v>
      </c>
      <c r="D294" s="5">
        <v>65000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117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hidden="1" x14ac:dyDescent="0.2">
      <c r="A295">
        <v>293</v>
      </c>
      <c r="B295" s="9" t="s">
        <v>294</v>
      </c>
      <c r="C295" s="3" t="s">
        <v>4403</v>
      </c>
      <c r="D295" s="5">
        <v>65000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41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hidden="1" x14ac:dyDescent="0.2">
      <c r="A296">
        <v>294</v>
      </c>
      <c r="B296" s="9" t="s">
        <v>295</v>
      </c>
      <c r="C296" s="3" t="s">
        <v>4404</v>
      </c>
      <c r="D296" s="5">
        <v>65000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8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hidden="1" x14ac:dyDescent="0.2">
      <c r="A297">
        <v>295</v>
      </c>
      <c r="B297" s="9" t="s">
        <v>296</v>
      </c>
      <c r="C297" s="3" t="s">
        <v>4405</v>
      </c>
      <c r="D297" s="5">
        <v>65000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102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hidden="1" x14ac:dyDescent="0.2">
      <c r="A298">
        <v>296</v>
      </c>
      <c r="B298" s="9" t="s">
        <v>297</v>
      </c>
      <c r="C298" s="3" t="s">
        <v>4406</v>
      </c>
      <c r="D298" s="5">
        <v>65000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46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hidden="1" x14ac:dyDescent="0.2">
      <c r="A299">
        <v>297</v>
      </c>
      <c r="B299" s="9" t="s">
        <v>298</v>
      </c>
      <c r="C299" s="3" t="s">
        <v>4407</v>
      </c>
      <c r="D299" s="5">
        <v>65000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31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hidden="1" x14ac:dyDescent="0.2">
      <c r="A300">
        <v>298</v>
      </c>
      <c r="B300" s="9" t="s">
        <v>299</v>
      </c>
      <c r="C300" s="3" t="s">
        <v>4408</v>
      </c>
      <c r="D300" s="5">
        <v>65000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211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hidden="1" x14ac:dyDescent="0.2">
      <c r="A301">
        <v>299</v>
      </c>
      <c r="B301" s="9" t="s">
        <v>300</v>
      </c>
      <c r="C301" s="3" t="s">
        <v>4409</v>
      </c>
      <c r="D301" s="5">
        <v>65000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28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hidden="1" x14ac:dyDescent="0.2">
      <c r="A302">
        <v>300</v>
      </c>
      <c r="B302" s="9" t="s">
        <v>301</v>
      </c>
      <c r="C302" s="3" t="s">
        <v>4410</v>
      </c>
      <c r="D302" s="5">
        <v>60000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42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hidden="1" x14ac:dyDescent="0.2">
      <c r="A303">
        <v>301</v>
      </c>
      <c r="B303" s="9" t="s">
        <v>302</v>
      </c>
      <c r="C303" s="3" t="s">
        <v>4411</v>
      </c>
      <c r="D303" s="5">
        <v>60000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26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hidden="1" x14ac:dyDescent="0.2">
      <c r="A304">
        <v>302</v>
      </c>
      <c r="B304" s="9" t="s">
        <v>303</v>
      </c>
      <c r="C304" s="3" t="s">
        <v>4412</v>
      </c>
      <c r="D304" s="5">
        <v>60000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17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hidden="1" x14ac:dyDescent="0.2">
      <c r="A305">
        <v>303</v>
      </c>
      <c r="B305" s="9" t="s">
        <v>304</v>
      </c>
      <c r="C305" s="3" t="s">
        <v>4413</v>
      </c>
      <c r="D305" s="5">
        <v>60000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hidden="1" x14ac:dyDescent="0.2">
      <c r="A306">
        <v>304</v>
      </c>
      <c r="B306" s="9" t="s">
        <v>305</v>
      </c>
      <c r="C306" s="3" t="s">
        <v>4414</v>
      </c>
      <c r="D306" s="5">
        <v>60000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13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hidden="1" x14ac:dyDescent="0.2">
      <c r="A307">
        <v>305</v>
      </c>
      <c r="B307" s="9" t="s">
        <v>306</v>
      </c>
      <c r="C307" s="3" t="s">
        <v>4415</v>
      </c>
      <c r="D307" s="5">
        <v>60000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16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hidden="1" x14ac:dyDescent="0.2">
      <c r="A308">
        <v>306</v>
      </c>
      <c r="B308" s="9" t="s">
        <v>307</v>
      </c>
      <c r="C308" s="3" t="s">
        <v>4416</v>
      </c>
      <c r="D308" s="5">
        <v>60000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5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hidden="1" x14ac:dyDescent="0.2">
      <c r="A309">
        <v>307</v>
      </c>
      <c r="B309" s="9" t="s">
        <v>308</v>
      </c>
      <c r="C309" s="3" t="s">
        <v>4417</v>
      </c>
      <c r="D309" s="5">
        <v>60000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41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hidden="1" x14ac:dyDescent="0.2">
      <c r="A310">
        <v>308</v>
      </c>
      <c r="B310" s="9" t="s">
        <v>309</v>
      </c>
      <c r="C310" s="3" t="s">
        <v>4418</v>
      </c>
      <c r="D310" s="5">
        <v>60000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21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hidden="1" x14ac:dyDescent="0.2">
      <c r="A311">
        <v>309</v>
      </c>
      <c r="B311" s="9" t="s">
        <v>310</v>
      </c>
      <c r="C311" s="3" t="s">
        <v>4419</v>
      </c>
      <c r="D311" s="5">
        <v>60000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36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hidden="1" x14ac:dyDescent="0.2">
      <c r="A312">
        <v>310</v>
      </c>
      <c r="B312" s="9" t="s">
        <v>311</v>
      </c>
      <c r="C312" s="3" t="s">
        <v>4420</v>
      </c>
      <c r="D312" s="5">
        <v>60000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2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hidden="1" x14ac:dyDescent="0.2">
      <c r="A313">
        <v>311</v>
      </c>
      <c r="B313" s="9" t="s">
        <v>312</v>
      </c>
      <c r="C313" s="3" t="s">
        <v>4421</v>
      </c>
      <c r="D313" s="5">
        <v>60000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35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hidden="1" x14ac:dyDescent="0.2">
      <c r="A314">
        <v>312</v>
      </c>
      <c r="B314" s="9" t="s">
        <v>313</v>
      </c>
      <c r="C314" s="3" t="s">
        <v>4422</v>
      </c>
      <c r="D314" s="5">
        <v>60000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15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hidden="1" x14ac:dyDescent="0.2">
      <c r="A315">
        <v>313</v>
      </c>
      <c r="B315" s="9" t="s">
        <v>314</v>
      </c>
      <c r="C315" s="3" t="s">
        <v>4423</v>
      </c>
      <c r="D315" s="5">
        <v>60000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30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hidden="1" x14ac:dyDescent="0.2">
      <c r="A316">
        <v>314</v>
      </c>
      <c r="B316" s="9" t="s">
        <v>315</v>
      </c>
      <c r="C316" s="3" t="s">
        <v>4424</v>
      </c>
      <c r="D316" s="5">
        <v>60000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6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hidden="1" x14ac:dyDescent="0.2">
      <c r="A317">
        <v>315</v>
      </c>
      <c r="B317" s="9" t="s">
        <v>316</v>
      </c>
      <c r="C317" s="3" t="s">
        <v>4425</v>
      </c>
      <c r="D317" s="5">
        <v>60000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42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hidden="1" x14ac:dyDescent="0.2">
      <c r="A318">
        <v>316</v>
      </c>
      <c r="B318" s="9" t="s">
        <v>317</v>
      </c>
      <c r="C318" s="3" t="s">
        <v>4426</v>
      </c>
      <c r="D318" s="5">
        <v>60000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28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hidden="1" x14ac:dyDescent="0.2">
      <c r="A319">
        <v>317</v>
      </c>
      <c r="B319" s="9" t="s">
        <v>318</v>
      </c>
      <c r="C319" s="3" t="s">
        <v>4427</v>
      </c>
      <c r="D319" s="5">
        <v>60000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50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hidden="1" x14ac:dyDescent="0.2">
      <c r="A320">
        <v>318</v>
      </c>
      <c r="B320" s="9" t="s">
        <v>319</v>
      </c>
      <c r="C320" s="3" t="s">
        <v>4428</v>
      </c>
      <c r="D320" s="5">
        <v>60000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24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hidden="1" x14ac:dyDescent="0.2">
      <c r="A321">
        <v>319</v>
      </c>
      <c r="B321" s="9" t="s">
        <v>320</v>
      </c>
      <c r="C321" s="3" t="s">
        <v>4429</v>
      </c>
      <c r="D321" s="5">
        <v>60000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9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hidden="1" x14ac:dyDescent="0.2">
      <c r="A322">
        <v>320</v>
      </c>
      <c r="B322" s="9" t="s">
        <v>321</v>
      </c>
      <c r="C322" s="3" t="s">
        <v>4430</v>
      </c>
      <c r="D322" s="5">
        <v>60000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36</v>
      </c>
      <c r="P322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8" hidden="1" x14ac:dyDescent="0.2">
      <c r="A323">
        <v>321</v>
      </c>
      <c r="B323" s="9" t="s">
        <v>322</v>
      </c>
      <c r="C323" s="3" t="s">
        <v>4431</v>
      </c>
      <c r="D323" s="5">
        <v>60000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60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5">
        <f t="shared" ref="S323:S386" si="27">(((J323/60)/60/24)+DATE(1970,1,1))</f>
        <v>42647.446597222224</v>
      </c>
      <c r="T323" s="15">
        <f t="shared" ref="T323:T386" si="28">(((I323/60)/60/24)+DATE(1970,1,1))</f>
        <v>42682.488263888896</v>
      </c>
      <c r="U323">
        <f t="shared" ref="U323:U386" si="29">YEAR(S323)</f>
        <v>2016</v>
      </c>
    </row>
    <row r="324" spans="1:21" ht="48" hidden="1" x14ac:dyDescent="0.2">
      <c r="A324">
        <v>322</v>
      </c>
      <c r="B324" s="9" t="s">
        <v>323</v>
      </c>
      <c r="C324" s="3" t="s">
        <v>4432</v>
      </c>
      <c r="D324" s="5">
        <v>60000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45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hidden="1" x14ac:dyDescent="0.2">
      <c r="A325">
        <v>323</v>
      </c>
      <c r="B325" s="9" t="s">
        <v>324</v>
      </c>
      <c r="C325" s="3" t="s">
        <v>4433</v>
      </c>
      <c r="D325" s="5">
        <v>58425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11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hidden="1" x14ac:dyDescent="0.2">
      <c r="A326">
        <v>324</v>
      </c>
      <c r="B326" s="9" t="s">
        <v>325</v>
      </c>
      <c r="C326" s="3" t="s">
        <v>4434</v>
      </c>
      <c r="D326" s="5">
        <v>57000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15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hidden="1" x14ac:dyDescent="0.2">
      <c r="A327">
        <v>325</v>
      </c>
      <c r="B327" s="9" t="s">
        <v>326</v>
      </c>
      <c r="C327" s="3" t="s">
        <v>4435</v>
      </c>
      <c r="D327" s="5">
        <v>56000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93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hidden="1" x14ac:dyDescent="0.2">
      <c r="A328">
        <v>326</v>
      </c>
      <c r="B328" s="9" t="s">
        <v>327</v>
      </c>
      <c r="C328" s="3" t="s">
        <v>4436</v>
      </c>
      <c r="D328" s="5">
        <v>55650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304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hidden="1" x14ac:dyDescent="0.2">
      <c r="A329">
        <v>327</v>
      </c>
      <c r="B329" s="9" t="s">
        <v>328</v>
      </c>
      <c r="C329" s="3" t="s">
        <v>4437</v>
      </c>
      <c r="D329" s="5">
        <v>55000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10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hidden="1" x14ac:dyDescent="0.2">
      <c r="A330">
        <v>328</v>
      </c>
      <c r="B330" s="9" t="s">
        <v>329</v>
      </c>
      <c r="C330" s="3" t="s">
        <v>4438</v>
      </c>
      <c r="D330" s="5">
        <v>55000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141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hidden="1" x14ac:dyDescent="0.2">
      <c r="A331">
        <v>329</v>
      </c>
      <c r="B331" s="9" t="s">
        <v>330</v>
      </c>
      <c r="C331" s="3" t="s">
        <v>4439</v>
      </c>
      <c r="D331" s="5">
        <v>55000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19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hidden="1" x14ac:dyDescent="0.2">
      <c r="A332">
        <v>330</v>
      </c>
      <c r="B332" s="9" t="s">
        <v>331</v>
      </c>
      <c r="C332" s="3" t="s">
        <v>4440</v>
      </c>
      <c r="D332" s="5">
        <v>55000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65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hidden="1" x14ac:dyDescent="0.2">
      <c r="A333">
        <v>331</v>
      </c>
      <c r="B333" s="9" t="s">
        <v>332</v>
      </c>
      <c r="C333" s="3" t="s">
        <v>4441</v>
      </c>
      <c r="D333" s="5">
        <v>55000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78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hidden="1" x14ac:dyDescent="0.2">
      <c r="A334">
        <v>332</v>
      </c>
      <c r="B334" s="9" t="s">
        <v>333</v>
      </c>
      <c r="C334" s="3" t="s">
        <v>4442</v>
      </c>
      <c r="D334" s="5">
        <v>55000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205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hidden="1" x14ac:dyDescent="0.2">
      <c r="A335">
        <v>333</v>
      </c>
      <c r="B335" s="9" t="s">
        <v>334</v>
      </c>
      <c r="C335" s="3" t="s">
        <v>4443</v>
      </c>
      <c r="D335" s="5">
        <v>55000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91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hidden="1" x14ac:dyDescent="0.2">
      <c r="A336">
        <v>334</v>
      </c>
      <c r="B336" s="9" t="s">
        <v>335</v>
      </c>
      <c r="C336" s="3" t="s">
        <v>4444</v>
      </c>
      <c r="D336" s="5">
        <v>55000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18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hidden="1" x14ac:dyDescent="0.2">
      <c r="A337">
        <v>335</v>
      </c>
      <c r="B337" s="9" t="s">
        <v>336</v>
      </c>
      <c r="C337" s="3" t="s">
        <v>4445</v>
      </c>
      <c r="D337" s="5">
        <v>54000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16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hidden="1" x14ac:dyDescent="0.2">
      <c r="A338">
        <v>336</v>
      </c>
      <c r="B338" s="9" t="s">
        <v>337</v>
      </c>
      <c r="C338" s="3" t="s">
        <v>4446</v>
      </c>
      <c r="D338" s="5">
        <v>54000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54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hidden="1" x14ac:dyDescent="0.2">
      <c r="A339">
        <v>337</v>
      </c>
      <c r="B339" s="9" t="s">
        <v>338</v>
      </c>
      <c r="C339" s="3" t="s">
        <v>4447</v>
      </c>
      <c r="D339" s="5">
        <v>52000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6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hidden="1" x14ac:dyDescent="0.2">
      <c r="A340">
        <v>338</v>
      </c>
      <c r="B340" s="9" t="s">
        <v>339</v>
      </c>
      <c r="C340" s="3" t="s">
        <v>4448</v>
      </c>
      <c r="D340" s="5">
        <v>51000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32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hidden="1" x14ac:dyDescent="0.2">
      <c r="A341">
        <v>339</v>
      </c>
      <c r="B341" s="9" t="s">
        <v>340</v>
      </c>
      <c r="C341" s="3" t="s">
        <v>4449</v>
      </c>
      <c r="D341" s="5">
        <v>50000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13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hidden="1" x14ac:dyDescent="0.2">
      <c r="A342">
        <v>340</v>
      </c>
      <c r="B342" s="9" t="s">
        <v>341</v>
      </c>
      <c r="C342" s="3" t="s">
        <v>4450</v>
      </c>
      <c r="D342" s="5">
        <v>50000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88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hidden="1" x14ac:dyDescent="0.2">
      <c r="A343">
        <v>341</v>
      </c>
      <c r="B343" s="9" t="s">
        <v>342</v>
      </c>
      <c r="C343" s="3" t="s">
        <v>4451</v>
      </c>
      <c r="D343" s="5">
        <v>50000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hidden="1" x14ac:dyDescent="0.2">
      <c r="A344">
        <v>342</v>
      </c>
      <c r="B344" s="9" t="s">
        <v>343</v>
      </c>
      <c r="C344" s="3" t="s">
        <v>4452</v>
      </c>
      <c r="D344" s="5">
        <v>50000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110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hidden="1" x14ac:dyDescent="0.2">
      <c r="A345">
        <v>343</v>
      </c>
      <c r="B345" s="9" t="s">
        <v>344</v>
      </c>
      <c r="C345" s="3" t="s">
        <v>4453</v>
      </c>
      <c r="D345" s="5">
        <v>50000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61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hidden="1" x14ac:dyDescent="0.2">
      <c r="A346">
        <v>344</v>
      </c>
      <c r="B346" s="9" t="s">
        <v>345</v>
      </c>
      <c r="C346" s="3" t="s">
        <v>4454</v>
      </c>
      <c r="D346" s="5">
        <v>50000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68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hidden="1" x14ac:dyDescent="0.2">
      <c r="A347">
        <v>345</v>
      </c>
      <c r="B347" s="9" t="s">
        <v>346</v>
      </c>
      <c r="C347" s="3" t="s">
        <v>4455</v>
      </c>
      <c r="D347" s="5">
        <v>50000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36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hidden="1" x14ac:dyDescent="0.2">
      <c r="A348">
        <v>346</v>
      </c>
      <c r="B348" s="9" t="s">
        <v>347</v>
      </c>
      <c r="C348" s="3" t="s">
        <v>4456</v>
      </c>
      <c r="D348" s="5">
        <v>50000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34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hidden="1" x14ac:dyDescent="0.2">
      <c r="A349">
        <v>347</v>
      </c>
      <c r="B349" s="9" t="s">
        <v>348</v>
      </c>
      <c r="C349" s="3" t="s">
        <v>4457</v>
      </c>
      <c r="D349" s="5">
        <v>50000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89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hidden="1" x14ac:dyDescent="0.2">
      <c r="A350">
        <v>348</v>
      </c>
      <c r="B350" s="9" t="s">
        <v>349</v>
      </c>
      <c r="C350" s="3" t="s">
        <v>4458</v>
      </c>
      <c r="D350" s="5">
        <v>50000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21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hidden="1" x14ac:dyDescent="0.2">
      <c r="A351">
        <v>349</v>
      </c>
      <c r="B351" s="9" t="s">
        <v>350</v>
      </c>
      <c r="C351" s="3" t="s">
        <v>4459</v>
      </c>
      <c r="D351" s="5">
        <v>50000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24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hidden="1" x14ac:dyDescent="0.2">
      <c r="A352">
        <v>350</v>
      </c>
      <c r="B352" s="9" t="s">
        <v>351</v>
      </c>
      <c r="C352" s="3" t="s">
        <v>4460</v>
      </c>
      <c r="D352" s="5">
        <v>50000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57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hidden="1" x14ac:dyDescent="0.2">
      <c r="A353">
        <v>351</v>
      </c>
      <c r="B353" s="9" t="s">
        <v>352</v>
      </c>
      <c r="C353" s="3" t="s">
        <v>4461</v>
      </c>
      <c r="D353" s="5">
        <v>50000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87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hidden="1" x14ac:dyDescent="0.2">
      <c r="A354">
        <v>352</v>
      </c>
      <c r="B354" s="9" t="s">
        <v>353</v>
      </c>
      <c r="C354" s="3" t="s">
        <v>4462</v>
      </c>
      <c r="D354" s="5">
        <v>50000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23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hidden="1" x14ac:dyDescent="0.2">
      <c r="A355">
        <v>353</v>
      </c>
      <c r="B355" s="9" t="s">
        <v>354</v>
      </c>
      <c r="C355" s="3" t="s">
        <v>4463</v>
      </c>
      <c r="D355" s="5">
        <v>50000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127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hidden="1" x14ac:dyDescent="0.2">
      <c r="A356">
        <v>354</v>
      </c>
      <c r="B356" s="9" t="s">
        <v>355</v>
      </c>
      <c r="C356" s="3" t="s">
        <v>4464</v>
      </c>
      <c r="D356" s="5">
        <v>50000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7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hidden="1" x14ac:dyDescent="0.2">
      <c r="A357">
        <v>355</v>
      </c>
      <c r="B357" s="9" t="s">
        <v>356</v>
      </c>
      <c r="C357" s="3" t="s">
        <v>4465</v>
      </c>
      <c r="D357" s="5">
        <v>50000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81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hidden="1" x14ac:dyDescent="0.2">
      <c r="A358">
        <v>356</v>
      </c>
      <c r="B358" s="9" t="s">
        <v>357</v>
      </c>
      <c r="C358" s="3" t="s">
        <v>4466</v>
      </c>
      <c r="D358" s="5">
        <v>50000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15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hidden="1" x14ac:dyDescent="0.2">
      <c r="A359">
        <v>357</v>
      </c>
      <c r="B359" s="9" t="s">
        <v>358</v>
      </c>
      <c r="C359" s="3" t="s">
        <v>4467</v>
      </c>
      <c r="D359" s="5">
        <v>50000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52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hidden="1" x14ac:dyDescent="0.2">
      <c r="A361">
        <v>359</v>
      </c>
      <c r="B361" s="9" t="s">
        <v>360</v>
      </c>
      <c r="C361" s="3" t="s">
        <v>4469</v>
      </c>
      <c r="D361" s="5">
        <v>50000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51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hidden="1" x14ac:dyDescent="0.2">
      <c r="A362">
        <v>360</v>
      </c>
      <c r="B362" s="9" t="s">
        <v>361</v>
      </c>
      <c r="C362" s="3" t="s">
        <v>4470</v>
      </c>
      <c r="D362" s="5">
        <v>50000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24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hidden="1" x14ac:dyDescent="0.2">
      <c r="A363">
        <v>361</v>
      </c>
      <c r="B363" s="9" t="s">
        <v>362</v>
      </c>
      <c r="C363" s="3" t="s">
        <v>4471</v>
      </c>
      <c r="D363" s="5">
        <v>50000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78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hidden="1" x14ac:dyDescent="0.2">
      <c r="A364">
        <v>362</v>
      </c>
      <c r="B364" s="9" t="s">
        <v>363</v>
      </c>
      <c r="C364" s="3" t="s">
        <v>4472</v>
      </c>
      <c r="D364" s="5">
        <v>50000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hidden="1" x14ac:dyDescent="0.2">
      <c r="A365">
        <v>363</v>
      </c>
      <c r="B365" s="9" t="s">
        <v>364</v>
      </c>
      <c r="C365" s="3" t="s">
        <v>4473</v>
      </c>
      <c r="D365" s="5">
        <v>50000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18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hidden="1" x14ac:dyDescent="0.2">
      <c r="A366">
        <v>364</v>
      </c>
      <c r="B366" s="9" t="s">
        <v>365</v>
      </c>
      <c r="C366" s="3" t="s">
        <v>4474</v>
      </c>
      <c r="D366" s="5">
        <v>50000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15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hidden="1" x14ac:dyDescent="0.2">
      <c r="A367">
        <v>365</v>
      </c>
      <c r="B367" s="9" t="s">
        <v>366</v>
      </c>
      <c r="C367" s="3" t="s">
        <v>4475</v>
      </c>
      <c r="D367" s="5">
        <v>50000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31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hidden="1" x14ac:dyDescent="0.2">
      <c r="A368">
        <v>366</v>
      </c>
      <c r="B368" s="9" t="s">
        <v>367</v>
      </c>
      <c r="C368" s="3" t="s">
        <v>4476</v>
      </c>
      <c r="D368" s="5">
        <v>50000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77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hidden="1" x14ac:dyDescent="0.2">
      <c r="A369">
        <v>367</v>
      </c>
      <c r="B369" s="9" t="s">
        <v>368</v>
      </c>
      <c r="C369" s="3" t="s">
        <v>4477</v>
      </c>
      <c r="D369" s="5">
        <v>50000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21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hidden="1" x14ac:dyDescent="0.2">
      <c r="A370">
        <v>368</v>
      </c>
      <c r="B370" s="9" t="s">
        <v>369</v>
      </c>
      <c r="C370" s="3" t="s">
        <v>4478</v>
      </c>
      <c r="D370" s="5">
        <v>50000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26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hidden="1" x14ac:dyDescent="0.2">
      <c r="A371">
        <v>369</v>
      </c>
      <c r="B371" s="9" t="s">
        <v>370</v>
      </c>
      <c r="C371" s="3" t="s">
        <v>4479</v>
      </c>
      <c r="D371" s="5">
        <v>50000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14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hidden="1" x14ac:dyDescent="0.2">
      <c r="A372">
        <v>370</v>
      </c>
      <c r="B372" s="9" t="s">
        <v>371</v>
      </c>
      <c r="C372" s="3" t="s">
        <v>4480</v>
      </c>
      <c r="D372" s="5">
        <v>50000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61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hidden="1" x14ac:dyDescent="0.2">
      <c r="A373">
        <v>371</v>
      </c>
      <c r="B373" s="9" t="s">
        <v>372</v>
      </c>
      <c r="C373" s="3" t="s">
        <v>4481</v>
      </c>
      <c r="D373" s="5">
        <v>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343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hidden="1" x14ac:dyDescent="0.2">
      <c r="A374">
        <v>372</v>
      </c>
      <c r="B374" s="9" t="s">
        <v>373</v>
      </c>
      <c r="C374" s="3" t="s">
        <v>4482</v>
      </c>
      <c r="D374" s="5">
        <v>50000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hidden="1" x14ac:dyDescent="0.2">
      <c r="A375">
        <v>373</v>
      </c>
      <c r="B375" s="9" t="s">
        <v>374</v>
      </c>
      <c r="C375" s="3" t="s">
        <v>4483</v>
      </c>
      <c r="D375" s="5">
        <v>50000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16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hidden="1" x14ac:dyDescent="0.2">
      <c r="A376">
        <v>374</v>
      </c>
      <c r="B376" s="9" t="s">
        <v>375</v>
      </c>
      <c r="C376" s="3" t="s">
        <v>4484</v>
      </c>
      <c r="D376" s="5">
        <v>50000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16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hidden="1" x14ac:dyDescent="0.2">
      <c r="A377">
        <v>375</v>
      </c>
      <c r="B377" s="9" t="s">
        <v>376</v>
      </c>
      <c r="C377" s="3" t="s">
        <v>4485</v>
      </c>
      <c r="D377" s="5">
        <v>50000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hidden="1" x14ac:dyDescent="0.2">
      <c r="A378">
        <v>376</v>
      </c>
      <c r="B378" s="9" t="s">
        <v>377</v>
      </c>
      <c r="C378" s="3" t="s">
        <v>4486</v>
      </c>
      <c r="D378" s="5">
        <v>50000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5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hidden="1" x14ac:dyDescent="0.2">
      <c r="A379">
        <v>377</v>
      </c>
      <c r="B379" s="9" t="s">
        <v>378</v>
      </c>
      <c r="C379" s="3" t="s">
        <v>4487</v>
      </c>
      <c r="D379" s="5">
        <v>50000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27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hidden="1" x14ac:dyDescent="0.2">
      <c r="A380">
        <v>378</v>
      </c>
      <c r="B380" s="9" t="s">
        <v>379</v>
      </c>
      <c r="C380" s="3" t="s">
        <v>4488</v>
      </c>
      <c r="D380" s="5">
        <v>50000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7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hidden="1" x14ac:dyDescent="0.2">
      <c r="A381">
        <v>379</v>
      </c>
      <c r="B381" s="9" t="s">
        <v>380</v>
      </c>
      <c r="C381" s="3" t="s">
        <v>4489</v>
      </c>
      <c r="D381" s="5">
        <v>50000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35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hidden="1" x14ac:dyDescent="0.2">
      <c r="A382">
        <v>380</v>
      </c>
      <c r="B382" s="9" t="s">
        <v>381</v>
      </c>
      <c r="C382" s="3" t="s">
        <v>4490</v>
      </c>
      <c r="D382" s="5">
        <v>50000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11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hidden="1" x14ac:dyDescent="0.2">
      <c r="A383">
        <v>381</v>
      </c>
      <c r="B383" s="9" t="s">
        <v>382</v>
      </c>
      <c r="C383" s="3" t="s">
        <v>4491</v>
      </c>
      <c r="D383" s="5">
        <v>50000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52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hidden="1" x14ac:dyDescent="0.2">
      <c r="A384">
        <v>382</v>
      </c>
      <c r="B384" s="9" t="s">
        <v>383</v>
      </c>
      <c r="C384" s="3" t="s">
        <v>4492</v>
      </c>
      <c r="D384" s="5">
        <v>50000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3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hidden="1" x14ac:dyDescent="0.2">
      <c r="A385">
        <v>383</v>
      </c>
      <c r="B385" s="9" t="s">
        <v>384</v>
      </c>
      <c r="C385" s="3" t="s">
        <v>4493</v>
      </c>
      <c r="D385" s="5">
        <v>50000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4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hidden="1" x14ac:dyDescent="0.2">
      <c r="A386">
        <v>384</v>
      </c>
      <c r="B386" s="9" t="s">
        <v>385</v>
      </c>
      <c r="C386" s="3" t="s">
        <v>4494</v>
      </c>
      <c r="D386" s="5">
        <v>50000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45</v>
      </c>
      <c r="P386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8" hidden="1" x14ac:dyDescent="0.2">
      <c r="A387">
        <v>385</v>
      </c>
      <c r="B387" s="9" t="s">
        <v>386</v>
      </c>
      <c r="C387" s="3" t="s">
        <v>4495</v>
      </c>
      <c r="D387" s="5">
        <v>50000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53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5">
        <f t="shared" ref="S387:S450" si="32">(((J387/60)/60/24)+DATE(1970,1,1))</f>
        <v>41934.584502314814</v>
      </c>
      <c r="T387" s="15">
        <f t="shared" ref="T387:T450" si="33">(((I387/60)/60/24)+DATE(1970,1,1))</f>
        <v>41964.626168981486</v>
      </c>
      <c r="U387">
        <f t="shared" ref="U387:U450" si="34">YEAR(S387)</f>
        <v>2014</v>
      </c>
    </row>
    <row r="388" spans="1:21" ht="48" hidden="1" x14ac:dyDescent="0.2">
      <c r="A388">
        <v>386</v>
      </c>
      <c r="B388" s="9" t="s">
        <v>387</v>
      </c>
      <c r="C388" s="3" t="s">
        <v>4496</v>
      </c>
      <c r="D388" s="5">
        <v>50000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hidden="1" x14ac:dyDescent="0.2">
      <c r="A389">
        <v>387</v>
      </c>
      <c r="B389" s="9" t="s">
        <v>388</v>
      </c>
      <c r="C389" s="3" t="s">
        <v>4497</v>
      </c>
      <c r="D389" s="5">
        <v>50000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163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hidden="1" x14ac:dyDescent="0.2">
      <c r="A390">
        <v>388</v>
      </c>
      <c r="B390" s="9" t="s">
        <v>389</v>
      </c>
      <c r="C390" s="3" t="s">
        <v>4498</v>
      </c>
      <c r="D390" s="5">
        <v>50000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13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hidden="1" x14ac:dyDescent="0.2">
      <c r="A391">
        <v>389</v>
      </c>
      <c r="B391" s="9" t="s">
        <v>390</v>
      </c>
      <c r="C391" s="3" t="s">
        <v>4499</v>
      </c>
      <c r="D391" s="5">
        <v>50000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247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hidden="1" x14ac:dyDescent="0.2">
      <c r="A392">
        <v>390</v>
      </c>
      <c r="B392" s="9" t="s">
        <v>391</v>
      </c>
      <c r="C392" s="3" t="s">
        <v>4500</v>
      </c>
      <c r="D392" s="5">
        <v>50000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2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hidden="1" x14ac:dyDescent="0.2">
      <c r="A393">
        <v>391</v>
      </c>
      <c r="B393" s="9" t="s">
        <v>392</v>
      </c>
      <c r="C393" s="3" t="s">
        <v>4501</v>
      </c>
      <c r="D393" s="5">
        <v>50000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40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hidden="1" x14ac:dyDescent="0.2">
      <c r="A394">
        <v>392</v>
      </c>
      <c r="B394" s="9" t="s">
        <v>393</v>
      </c>
      <c r="C394" s="3" t="s">
        <v>4502</v>
      </c>
      <c r="D394" s="5">
        <v>50000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37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hidden="1" x14ac:dyDescent="0.2">
      <c r="A396">
        <v>394</v>
      </c>
      <c r="B396" s="9" t="s">
        <v>395</v>
      </c>
      <c r="C396" s="3" t="s">
        <v>4504</v>
      </c>
      <c r="D396" s="5">
        <v>50000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hidden="1" x14ac:dyDescent="0.2">
      <c r="A397">
        <v>395</v>
      </c>
      <c r="B397" s="9" t="s">
        <v>396</v>
      </c>
      <c r="C397" s="3" t="s">
        <v>4505</v>
      </c>
      <c r="D397" s="5">
        <v>50000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22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hidden="1" x14ac:dyDescent="0.2">
      <c r="A398">
        <v>396</v>
      </c>
      <c r="B398" s="9" t="s">
        <v>397</v>
      </c>
      <c r="C398" s="3" t="s">
        <v>4506</v>
      </c>
      <c r="D398" s="5">
        <v>50000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32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hidden="1" x14ac:dyDescent="0.2">
      <c r="A399">
        <v>397</v>
      </c>
      <c r="B399" s="9" t="s">
        <v>398</v>
      </c>
      <c r="C399" s="3" t="s">
        <v>4507</v>
      </c>
      <c r="D399" s="5">
        <v>50000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26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hidden="1" x14ac:dyDescent="0.2">
      <c r="A400">
        <v>398</v>
      </c>
      <c r="B400" s="9" t="s">
        <v>399</v>
      </c>
      <c r="C400" s="3" t="s">
        <v>4508</v>
      </c>
      <c r="D400" s="5">
        <v>50000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19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hidden="1" x14ac:dyDescent="0.2">
      <c r="A401">
        <v>399</v>
      </c>
      <c r="B401" s="9" t="s">
        <v>400</v>
      </c>
      <c r="C401" s="3" t="s">
        <v>4509</v>
      </c>
      <c r="D401" s="5">
        <v>50000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43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hidden="1" x14ac:dyDescent="0.2">
      <c r="A402">
        <v>400</v>
      </c>
      <c r="B402" s="9" t="s">
        <v>401</v>
      </c>
      <c r="C402" s="3" t="s">
        <v>4510</v>
      </c>
      <c r="D402" s="5">
        <v>50000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22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hidden="1" x14ac:dyDescent="0.2">
      <c r="A404">
        <v>402</v>
      </c>
      <c r="B404" s="9" t="s">
        <v>403</v>
      </c>
      <c r="C404" s="3" t="s">
        <v>4512</v>
      </c>
      <c r="D404" s="5">
        <v>50000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6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hidden="1" x14ac:dyDescent="0.2">
      <c r="A405">
        <v>403</v>
      </c>
      <c r="B405" s="9" t="s">
        <v>404</v>
      </c>
      <c r="C405" s="3" t="s">
        <v>4513</v>
      </c>
      <c r="D405" s="5">
        <v>50000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11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hidden="1" x14ac:dyDescent="0.2">
      <c r="A406">
        <v>404</v>
      </c>
      <c r="B406" s="9" t="s">
        <v>405</v>
      </c>
      <c r="C406" s="3" t="s">
        <v>4514</v>
      </c>
      <c r="D406" s="5">
        <v>50000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72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hidden="1" x14ac:dyDescent="0.2">
      <c r="A407">
        <v>405</v>
      </c>
      <c r="B407" s="9" t="s">
        <v>406</v>
      </c>
      <c r="C407" s="3" t="s">
        <v>4515</v>
      </c>
      <c r="D407" s="5">
        <v>50000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6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hidden="1" x14ac:dyDescent="0.2">
      <c r="A408">
        <v>406</v>
      </c>
      <c r="B408" s="9" t="s">
        <v>407</v>
      </c>
      <c r="C408" s="3" t="s">
        <v>4516</v>
      </c>
      <c r="D408" s="5">
        <v>50000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6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hidden="1" x14ac:dyDescent="0.2">
      <c r="A409">
        <v>407</v>
      </c>
      <c r="B409" s="9" t="s">
        <v>408</v>
      </c>
      <c r="C409" s="3" t="s">
        <v>4517</v>
      </c>
      <c r="D409" s="5">
        <v>50000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4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hidden="1" x14ac:dyDescent="0.2">
      <c r="A410">
        <v>408</v>
      </c>
      <c r="B410" s="9" t="s">
        <v>409</v>
      </c>
      <c r="C410" s="3" t="s">
        <v>4518</v>
      </c>
      <c r="D410" s="5">
        <v>50000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12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hidden="1" x14ac:dyDescent="0.2">
      <c r="A411">
        <v>409</v>
      </c>
      <c r="B411" s="9" t="s">
        <v>410</v>
      </c>
      <c r="C411" s="3" t="s">
        <v>4519</v>
      </c>
      <c r="D411" s="5">
        <v>50000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hidden="1" x14ac:dyDescent="0.2">
      <c r="A412">
        <v>410</v>
      </c>
      <c r="B412" s="9" t="s">
        <v>411</v>
      </c>
      <c r="C412" s="3" t="s">
        <v>4520</v>
      </c>
      <c r="D412" s="5">
        <v>50000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3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hidden="1" x14ac:dyDescent="0.2">
      <c r="A413">
        <v>411</v>
      </c>
      <c r="B413" s="9" t="s">
        <v>412</v>
      </c>
      <c r="C413" s="3" t="s">
        <v>4521</v>
      </c>
      <c r="D413" s="5">
        <v>50000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61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hidden="1" x14ac:dyDescent="0.2">
      <c r="A414">
        <v>412</v>
      </c>
      <c r="B414" s="9" t="s">
        <v>413</v>
      </c>
      <c r="C414" s="3" t="s">
        <v>4522</v>
      </c>
      <c r="D414" s="5">
        <v>50000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6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hidden="1" x14ac:dyDescent="0.2">
      <c r="A415">
        <v>413</v>
      </c>
      <c r="B415" s="9" t="s">
        <v>414</v>
      </c>
      <c r="C415" s="3" t="s">
        <v>4523</v>
      </c>
      <c r="D415" s="5">
        <v>50000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27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hidden="1" x14ac:dyDescent="0.2">
      <c r="A416">
        <v>414</v>
      </c>
      <c r="B416" s="9" t="s">
        <v>415</v>
      </c>
      <c r="C416" s="3" t="s">
        <v>4524</v>
      </c>
      <c r="D416" s="5">
        <v>50000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38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hidden="1" x14ac:dyDescent="0.2">
      <c r="A417">
        <v>415</v>
      </c>
      <c r="B417" s="9" t="s">
        <v>416</v>
      </c>
      <c r="C417" s="3" t="s">
        <v>4525</v>
      </c>
      <c r="D417" s="5">
        <v>50000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3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hidden="1" x14ac:dyDescent="0.2">
      <c r="A418">
        <v>416</v>
      </c>
      <c r="B418" s="9" t="s">
        <v>417</v>
      </c>
      <c r="C418" s="3" t="s">
        <v>4526</v>
      </c>
      <c r="D418" s="5">
        <v>50000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2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hidden="1" x14ac:dyDescent="0.2">
      <c r="A419">
        <v>417</v>
      </c>
      <c r="B419" s="9" t="s">
        <v>418</v>
      </c>
      <c r="C419" s="3" t="s">
        <v>4527</v>
      </c>
      <c r="D419" s="5">
        <v>50000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21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hidden="1" x14ac:dyDescent="0.2">
      <c r="A420">
        <v>418</v>
      </c>
      <c r="B420" s="9" t="s">
        <v>419</v>
      </c>
      <c r="C420" s="3" t="s">
        <v>4528</v>
      </c>
      <c r="D420" s="5">
        <v>50000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45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hidden="1" x14ac:dyDescent="0.2">
      <c r="A421">
        <v>419</v>
      </c>
      <c r="B421" s="9" t="s">
        <v>420</v>
      </c>
      <c r="C421" s="3" t="s">
        <v>4529</v>
      </c>
      <c r="D421" s="5">
        <v>50000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16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hidden="1" x14ac:dyDescent="0.2">
      <c r="A422">
        <v>420</v>
      </c>
      <c r="B422" s="9" t="s">
        <v>421</v>
      </c>
      <c r="C422" s="3" t="s">
        <v>4530</v>
      </c>
      <c r="D422" s="5">
        <v>50000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hidden="1" x14ac:dyDescent="0.2">
      <c r="A423">
        <v>421</v>
      </c>
      <c r="B423" s="9" t="s">
        <v>422</v>
      </c>
      <c r="C423" s="3" t="s">
        <v>4531</v>
      </c>
      <c r="D423" s="5">
        <v>50000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1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hidden="1" x14ac:dyDescent="0.2">
      <c r="A424">
        <v>422</v>
      </c>
      <c r="B424" s="9" t="s">
        <v>423</v>
      </c>
      <c r="C424" s="3" t="s">
        <v>4532</v>
      </c>
      <c r="D424" s="5">
        <v>50000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hidden="1" x14ac:dyDescent="0.2">
      <c r="A425">
        <v>423</v>
      </c>
      <c r="B425" s="9" t="s">
        <v>424</v>
      </c>
      <c r="C425" s="3" t="s">
        <v>4533</v>
      </c>
      <c r="D425" s="5">
        <v>50000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0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hidden="1" x14ac:dyDescent="0.2">
      <c r="A426">
        <v>424</v>
      </c>
      <c r="B426" s="9" t="s">
        <v>425</v>
      </c>
      <c r="C426" s="3" t="s">
        <v>4534</v>
      </c>
      <c r="D426" s="5">
        <v>50000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0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hidden="1" x14ac:dyDescent="0.2">
      <c r="A428">
        <v>426</v>
      </c>
      <c r="B428" s="9" t="s">
        <v>427</v>
      </c>
      <c r="C428" s="3" t="s">
        <v>4536</v>
      </c>
      <c r="D428" s="5">
        <v>50000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0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hidden="1" x14ac:dyDescent="0.2">
      <c r="A429">
        <v>427</v>
      </c>
      <c r="B429" s="9" t="s">
        <v>428</v>
      </c>
      <c r="C429" s="3" t="s">
        <v>4537</v>
      </c>
      <c r="D429" s="5">
        <v>50000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hidden="1" x14ac:dyDescent="0.2">
      <c r="A430">
        <v>428</v>
      </c>
      <c r="B430" s="9" t="s">
        <v>429</v>
      </c>
      <c r="C430" s="3" t="s">
        <v>4538</v>
      </c>
      <c r="D430" s="5">
        <v>50000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1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hidden="1" x14ac:dyDescent="0.2">
      <c r="A431">
        <v>429</v>
      </c>
      <c r="B431" s="9" t="s">
        <v>430</v>
      </c>
      <c r="C431" s="3" t="s">
        <v>4539</v>
      </c>
      <c r="D431" s="5">
        <v>50000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hidden="1" x14ac:dyDescent="0.2">
      <c r="A432">
        <v>430</v>
      </c>
      <c r="B432" s="9" t="s">
        <v>431</v>
      </c>
      <c r="C432" s="3" t="s">
        <v>4540</v>
      </c>
      <c r="D432" s="5">
        <v>50000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0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hidden="1" x14ac:dyDescent="0.2">
      <c r="A433">
        <v>431</v>
      </c>
      <c r="B433" s="9" t="s">
        <v>432</v>
      </c>
      <c r="C433" s="3" t="s">
        <v>4541</v>
      </c>
      <c r="D433" s="5">
        <v>50000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hidden="1" x14ac:dyDescent="0.2">
      <c r="A434">
        <v>432</v>
      </c>
      <c r="B434" s="9" t="s">
        <v>433</v>
      </c>
      <c r="C434" s="3" t="s">
        <v>4542</v>
      </c>
      <c r="D434" s="5">
        <v>50000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hidden="1" x14ac:dyDescent="0.2">
      <c r="A435">
        <v>433</v>
      </c>
      <c r="B435" s="9" t="s">
        <v>434</v>
      </c>
      <c r="C435" s="3" t="s">
        <v>4543</v>
      </c>
      <c r="D435" s="5">
        <v>50000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hidden="1" x14ac:dyDescent="0.2">
      <c r="A436">
        <v>434</v>
      </c>
      <c r="B436" s="9" t="s">
        <v>435</v>
      </c>
      <c r="C436" s="3" t="s">
        <v>4544</v>
      </c>
      <c r="D436" s="5">
        <v>50000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0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hidden="1" x14ac:dyDescent="0.2">
      <c r="A437">
        <v>435</v>
      </c>
      <c r="B437" s="9" t="s">
        <v>436</v>
      </c>
      <c r="C437" s="3" t="s">
        <v>4545</v>
      </c>
      <c r="D437" s="5">
        <v>50000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hidden="1" x14ac:dyDescent="0.2">
      <c r="A438">
        <v>436</v>
      </c>
      <c r="B438" s="9" t="s">
        <v>437</v>
      </c>
      <c r="C438" s="3" t="s">
        <v>4546</v>
      </c>
      <c r="D438" s="5">
        <v>50000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hidden="1" x14ac:dyDescent="0.2">
      <c r="A439">
        <v>437</v>
      </c>
      <c r="B439" s="9" t="s">
        <v>438</v>
      </c>
      <c r="C439" s="3" t="s">
        <v>4547</v>
      </c>
      <c r="D439" s="5">
        <v>50000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hidden="1" x14ac:dyDescent="0.2">
      <c r="A440">
        <v>438</v>
      </c>
      <c r="B440" s="9" t="s">
        <v>439</v>
      </c>
      <c r="C440" s="3" t="s">
        <v>4548</v>
      </c>
      <c r="D440" s="5">
        <v>50000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4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hidden="1" x14ac:dyDescent="0.2">
      <c r="A441">
        <v>439</v>
      </c>
      <c r="B441" s="9" t="s">
        <v>440</v>
      </c>
      <c r="C441" s="3" t="s">
        <v>4549</v>
      </c>
      <c r="D441" s="5">
        <v>50000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hidden="1" x14ac:dyDescent="0.2">
      <c r="A442">
        <v>440</v>
      </c>
      <c r="B442" s="9" t="s">
        <v>441</v>
      </c>
      <c r="C442" s="3" t="s">
        <v>4550</v>
      </c>
      <c r="D442" s="5">
        <v>50000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hidden="1" x14ac:dyDescent="0.2">
      <c r="A443">
        <v>441</v>
      </c>
      <c r="B443" s="9" t="s">
        <v>442</v>
      </c>
      <c r="C443" s="3" t="s">
        <v>4551</v>
      </c>
      <c r="D443" s="5">
        <v>50000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hidden="1" x14ac:dyDescent="0.2">
      <c r="A444">
        <v>442</v>
      </c>
      <c r="B444" s="9" t="s">
        <v>443</v>
      </c>
      <c r="C444" s="3" t="s">
        <v>4552</v>
      </c>
      <c r="D444" s="5">
        <v>50000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13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hidden="1" x14ac:dyDescent="0.2">
      <c r="A445">
        <v>443</v>
      </c>
      <c r="B445" s="9" t="s">
        <v>444</v>
      </c>
      <c r="C445" s="3" t="s">
        <v>4553</v>
      </c>
      <c r="D445" s="5">
        <v>50000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hidden="1" x14ac:dyDescent="0.2">
      <c r="A446">
        <v>444</v>
      </c>
      <c r="B446" s="9" t="s">
        <v>445</v>
      </c>
      <c r="C446" s="3" t="s">
        <v>4554</v>
      </c>
      <c r="D446" s="5">
        <v>50000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0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hidden="1" x14ac:dyDescent="0.2">
      <c r="A447">
        <v>445</v>
      </c>
      <c r="B447" s="9" t="s">
        <v>446</v>
      </c>
      <c r="C447" s="3" t="s">
        <v>4555</v>
      </c>
      <c r="D447" s="5">
        <v>50000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hidden="1" x14ac:dyDescent="0.2">
      <c r="A448">
        <v>446</v>
      </c>
      <c r="B448" s="9" t="s">
        <v>447</v>
      </c>
      <c r="C448" s="3" t="s">
        <v>4556</v>
      </c>
      <c r="D448" s="5">
        <v>50000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2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hidden="1" x14ac:dyDescent="0.2">
      <c r="A449">
        <v>447</v>
      </c>
      <c r="B449" s="9" t="s">
        <v>448</v>
      </c>
      <c r="C449" s="3" t="s">
        <v>4557</v>
      </c>
      <c r="D449" s="5">
        <v>50000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hidden="1" x14ac:dyDescent="0.2">
      <c r="A450">
        <v>448</v>
      </c>
      <c r="B450" s="9" t="s">
        <v>449</v>
      </c>
      <c r="C450" s="3" t="s">
        <v>4558</v>
      </c>
      <c r="D450" s="5">
        <v>50000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0</v>
      </c>
      <c r="P450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8" hidden="1" x14ac:dyDescent="0.2">
      <c r="A451">
        <v>449</v>
      </c>
      <c r="B451" s="9" t="s">
        <v>450</v>
      </c>
      <c r="C451" s="3" t="s">
        <v>4559</v>
      </c>
      <c r="D451" s="5">
        <v>49000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0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5">
        <f t="shared" ref="S451:S514" si="37">(((J451/60)/60/24)+DATE(1970,1,1))</f>
        <v>41534.568113425928</v>
      </c>
      <c r="T451" s="15">
        <f t="shared" ref="T451:T514" si="38">(((I451/60)/60/24)+DATE(1970,1,1))</f>
        <v>41564.568113425928</v>
      </c>
      <c r="U451">
        <f t="shared" ref="U451:U514" si="39">YEAR(S451)</f>
        <v>2013</v>
      </c>
    </row>
    <row r="452" spans="1:21" ht="48" hidden="1" x14ac:dyDescent="0.2">
      <c r="A452">
        <v>450</v>
      </c>
      <c r="B452" s="9" t="s">
        <v>451</v>
      </c>
      <c r="C452" s="3" t="s">
        <v>4560</v>
      </c>
      <c r="D452" s="5">
        <v>49000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hidden="1" x14ac:dyDescent="0.2">
      <c r="A453">
        <v>451</v>
      </c>
      <c r="B453" s="9" t="s">
        <v>452</v>
      </c>
      <c r="C453" s="3" t="s">
        <v>4561</v>
      </c>
      <c r="D453" s="5">
        <v>48725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hidden="1" x14ac:dyDescent="0.2">
      <c r="A454">
        <v>452</v>
      </c>
      <c r="B454" s="9" t="s">
        <v>453</v>
      </c>
      <c r="C454" s="3" t="s">
        <v>4562</v>
      </c>
      <c r="D454" s="5">
        <v>48500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1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hidden="1" x14ac:dyDescent="0.2">
      <c r="A455">
        <v>453</v>
      </c>
      <c r="B455" s="9" t="s">
        <v>454</v>
      </c>
      <c r="C455" s="3" t="s">
        <v>4563</v>
      </c>
      <c r="D455" s="5">
        <v>48000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hidden="1" x14ac:dyDescent="0.2">
      <c r="A456">
        <v>454</v>
      </c>
      <c r="B456" s="9" t="s">
        <v>455</v>
      </c>
      <c r="C456" s="3" t="s">
        <v>4564</v>
      </c>
      <c r="D456" s="5">
        <v>48000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0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hidden="1" x14ac:dyDescent="0.2">
      <c r="A457">
        <v>455</v>
      </c>
      <c r="B457" s="9" t="s">
        <v>456</v>
      </c>
      <c r="C457" s="3" t="s">
        <v>4565</v>
      </c>
      <c r="D457" s="5">
        <v>48000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hidden="1" x14ac:dyDescent="0.2">
      <c r="A458">
        <v>456</v>
      </c>
      <c r="B458" s="9" t="s">
        <v>457</v>
      </c>
      <c r="C458" s="3" t="s">
        <v>4566</v>
      </c>
      <c r="D458" s="5">
        <v>48000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0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hidden="1" x14ac:dyDescent="0.2">
      <c r="A459">
        <v>457</v>
      </c>
      <c r="B459" s="9" t="s">
        <v>458</v>
      </c>
      <c r="C459" s="3" t="s">
        <v>4567</v>
      </c>
      <c r="D459" s="5">
        <v>47000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hidden="1" x14ac:dyDescent="0.2">
      <c r="A460">
        <v>458</v>
      </c>
      <c r="B460" s="9" t="s">
        <v>459</v>
      </c>
      <c r="C460" s="3" t="s">
        <v>4568</v>
      </c>
      <c r="D460" s="5">
        <v>46260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2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hidden="1" x14ac:dyDescent="0.2">
      <c r="A461">
        <v>459</v>
      </c>
      <c r="B461" s="9" t="s">
        <v>460</v>
      </c>
      <c r="C461" s="3" t="s">
        <v>4569</v>
      </c>
      <c r="D461" s="5">
        <v>45000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hidden="1" x14ac:dyDescent="0.2">
      <c r="A462">
        <v>460</v>
      </c>
      <c r="B462" s="9" t="s">
        <v>461</v>
      </c>
      <c r="C462" s="3" t="s">
        <v>4570</v>
      </c>
      <c r="D462" s="5">
        <v>45000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hidden="1" x14ac:dyDescent="0.2">
      <c r="A463">
        <v>461</v>
      </c>
      <c r="B463" s="9" t="s">
        <v>462</v>
      </c>
      <c r="C463" s="3" t="s">
        <v>4571</v>
      </c>
      <c r="D463" s="5">
        <v>45000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hidden="1" x14ac:dyDescent="0.2">
      <c r="A464">
        <v>462</v>
      </c>
      <c r="B464" s="9" t="s">
        <v>463</v>
      </c>
      <c r="C464" s="3" t="s">
        <v>4572</v>
      </c>
      <c r="D464" s="5">
        <v>45000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hidden="1" x14ac:dyDescent="0.2">
      <c r="A465">
        <v>463</v>
      </c>
      <c r="B465" s="9" t="s">
        <v>464</v>
      </c>
      <c r="C465" s="3" t="s">
        <v>4573</v>
      </c>
      <c r="D465" s="5">
        <v>45000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3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hidden="1" x14ac:dyDescent="0.2">
      <c r="A466">
        <v>464</v>
      </c>
      <c r="B466" s="9" t="s">
        <v>465</v>
      </c>
      <c r="C466" s="3" t="s">
        <v>4574</v>
      </c>
      <c r="D466" s="5">
        <v>45000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9" t="s">
        <v>466</v>
      </c>
      <c r="C467" s="3" t="s">
        <v>4575</v>
      </c>
      <c r="D467" s="5">
        <v>45000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0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hidden="1" x14ac:dyDescent="0.2">
      <c r="A468">
        <v>466</v>
      </c>
      <c r="B468" s="9" t="s">
        <v>467</v>
      </c>
      <c r="C468" s="3" t="s">
        <v>4576</v>
      </c>
      <c r="D468" s="5">
        <v>45000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0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hidden="1" x14ac:dyDescent="0.2">
      <c r="A469">
        <v>467</v>
      </c>
      <c r="B469" s="9" t="s">
        <v>468</v>
      </c>
      <c r="C469" s="3" t="s">
        <v>4577</v>
      </c>
      <c r="D469" s="5">
        <v>45000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10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hidden="1" x14ac:dyDescent="0.2">
      <c r="A470">
        <v>468</v>
      </c>
      <c r="B470" s="9" t="s">
        <v>469</v>
      </c>
      <c r="C470" s="3" t="s">
        <v>4578</v>
      </c>
      <c r="D470" s="5">
        <v>45000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hidden="1" x14ac:dyDescent="0.2">
      <c r="A471">
        <v>469</v>
      </c>
      <c r="B471" s="9" t="s">
        <v>470</v>
      </c>
      <c r="C471" s="3" t="s">
        <v>4579</v>
      </c>
      <c r="D471" s="5">
        <v>45000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hidden="1" x14ac:dyDescent="0.2">
      <c r="A472">
        <v>470</v>
      </c>
      <c r="B472" s="9" t="s">
        <v>471</v>
      </c>
      <c r="C472" s="3" t="s">
        <v>4580</v>
      </c>
      <c r="D472" s="5">
        <v>44250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0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hidden="1" x14ac:dyDescent="0.2">
      <c r="A473">
        <v>471</v>
      </c>
      <c r="B473" s="9" t="s">
        <v>472</v>
      </c>
      <c r="C473" s="3" t="s">
        <v>4581</v>
      </c>
      <c r="D473" s="5">
        <v>44000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15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hidden="1" x14ac:dyDescent="0.2">
      <c r="A474">
        <v>472</v>
      </c>
      <c r="B474" s="9" t="s">
        <v>473</v>
      </c>
      <c r="C474" s="3" t="s">
        <v>4582</v>
      </c>
      <c r="D474" s="5">
        <v>43500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0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hidden="1" x14ac:dyDescent="0.2">
      <c r="A475">
        <v>473</v>
      </c>
      <c r="B475" s="9" t="s">
        <v>474</v>
      </c>
      <c r="C475" s="3" t="s">
        <v>4583</v>
      </c>
      <c r="D475" s="5">
        <v>42850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2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hidden="1" x14ac:dyDescent="0.2">
      <c r="A476">
        <v>474</v>
      </c>
      <c r="B476" s="9" t="s">
        <v>475</v>
      </c>
      <c r="C476" s="3" t="s">
        <v>4584</v>
      </c>
      <c r="D476" s="5">
        <v>42500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hidden="1" x14ac:dyDescent="0.2">
      <c r="A477">
        <v>475</v>
      </c>
      <c r="B477" s="9" t="s">
        <v>476</v>
      </c>
      <c r="C477" s="3" t="s">
        <v>4585</v>
      </c>
      <c r="D477" s="5">
        <v>42000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hidden="1" x14ac:dyDescent="0.2">
      <c r="A478">
        <v>476</v>
      </c>
      <c r="B478" s="9" t="s">
        <v>477</v>
      </c>
      <c r="C478" s="3" t="s">
        <v>4586</v>
      </c>
      <c r="D478" s="5">
        <v>42000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12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hidden="1" x14ac:dyDescent="0.2">
      <c r="A479">
        <v>477</v>
      </c>
      <c r="B479" s="9" t="s">
        <v>478</v>
      </c>
      <c r="C479" s="3" t="s">
        <v>4587</v>
      </c>
      <c r="D479" s="5">
        <v>42000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hidden="1" x14ac:dyDescent="0.2">
      <c r="A480">
        <v>478</v>
      </c>
      <c r="B480" s="9" t="s">
        <v>479</v>
      </c>
      <c r="C480" s="3" t="s">
        <v>4588</v>
      </c>
      <c r="D480" s="5">
        <v>40000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hidden="1" x14ac:dyDescent="0.2">
      <c r="A481">
        <v>479</v>
      </c>
      <c r="B481" s="9" t="s">
        <v>480</v>
      </c>
      <c r="C481" s="3" t="s">
        <v>4589</v>
      </c>
      <c r="D481" s="5">
        <v>40000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12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hidden="1" x14ac:dyDescent="0.2">
      <c r="A483">
        <v>481</v>
      </c>
      <c r="B483" s="9" t="s">
        <v>482</v>
      </c>
      <c r="C483" s="3" t="s">
        <v>4591</v>
      </c>
      <c r="D483" s="5">
        <v>40000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5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hidden="1" x14ac:dyDescent="0.2">
      <c r="A484">
        <v>482</v>
      </c>
      <c r="B484" s="9" t="s">
        <v>483</v>
      </c>
      <c r="C484" s="3" t="s">
        <v>4592</v>
      </c>
      <c r="D484" s="5">
        <v>40000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hidden="1" x14ac:dyDescent="0.2">
      <c r="A485">
        <v>483</v>
      </c>
      <c r="B485" s="9" t="s">
        <v>484</v>
      </c>
      <c r="C485" s="3" t="s">
        <v>4593</v>
      </c>
      <c r="D485" s="5">
        <v>40000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19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hidden="1" x14ac:dyDescent="0.2">
      <c r="A486">
        <v>484</v>
      </c>
      <c r="B486" s="9" t="s">
        <v>485</v>
      </c>
      <c r="C486" s="3" t="s">
        <v>4594</v>
      </c>
      <c r="D486" s="5">
        <v>40000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hidden="1" x14ac:dyDescent="0.2">
      <c r="A487">
        <v>485</v>
      </c>
      <c r="B487" s="9" t="s">
        <v>486</v>
      </c>
      <c r="C487" s="3" t="s">
        <v>4595</v>
      </c>
      <c r="D487" s="5">
        <v>40000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21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hidden="1" x14ac:dyDescent="0.2">
      <c r="A488">
        <v>486</v>
      </c>
      <c r="B488" s="9" t="s">
        <v>487</v>
      </c>
      <c r="C488" s="3" t="s">
        <v>4596</v>
      </c>
      <c r="D488" s="5">
        <v>40000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hidden="1" x14ac:dyDescent="0.2">
      <c r="A489">
        <v>487</v>
      </c>
      <c r="B489" s="9" t="s">
        <v>488</v>
      </c>
      <c r="C489" s="3" t="s">
        <v>4597</v>
      </c>
      <c r="D489" s="5">
        <v>40000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hidden="1" x14ac:dyDescent="0.2">
      <c r="A490">
        <v>488</v>
      </c>
      <c r="B490" s="9" t="s">
        <v>489</v>
      </c>
      <c r="C490" s="3" t="s">
        <v>4598</v>
      </c>
      <c r="D490" s="5">
        <v>40000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hidden="1" x14ac:dyDescent="0.2">
      <c r="A491">
        <v>489</v>
      </c>
      <c r="B491" s="9" t="s">
        <v>490</v>
      </c>
      <c r="C491" s="3" t="s">
        <v>4599</v>
      </c>
      <c r="D491" s="5">
        <v>40000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1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hidden="1" x14ac:dyDescent="0.2">
      <c r="A492">
        <v>490</v>
      </c>
      <c r="B492" s="9" t="s">
        <v>491</v>
      </c>
      <c r="C492" s="3" t="s">
        <v>4600</v>
      </c>
      <c r="D492" s="5">
        <v>40000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hidden="1" x14ac:dyDescent="0.2">
      <c r="A493">
        <v>491</v>
      </c>
      <c r="B493" s="9" t="s">
        <v>492</v>
      </c>
      <c r="C493" s="3" t="s">
        <v>4601</v>
      </c>
      <c r="D493" s="5">
        <v>40000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hidden="1" x14ac:dyDescent="0.2">
      <c r="A494">
        <v>492</v>
      </c>
      <c r="B494" s="9" t="s">
        <v>493</v>
      </c>
      <c r="C494" s="3" t="s">
        <v>4602</v>
      </c>
      <c r="D494" s="5">
        <v>40000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hidden="1" x14ac:dyDescent="0.2">
      <c r="A495">
        <v>493</v>
      </c>
      <c r="B495" s="9" t="s">
        <v>494</v>
      </c>
      <c r="C495" s="3" t="s">
        <v>4603</v>
      </c>
      <c r="D495" s="5">
        <v>40000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hidden="1" x14ac:dyDescent="0.2">
      <c r="A496">
        <v>494</v>
      </c>
      <c r="B496" s="9" t="s">
        <v>495</v>
      </c>
      <c r="C496" s="3" t="s">
        <v>4604</v>
      </c>
      <c r="D496" s="5">
        <v>40000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hidden="1" x14ac:dyDescent="0.2">
      <c r="A497">
        <v>495</v>
      </c>
      <c r="B497" s="9" t="s">
        <v>496</v>
      </c>
      <c r="C497" s="3" t="s">
        <v>4605</v>
      </c>
      <c r="D497" s="5">
        <v>40000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hidden="1" x14ac:dyDescent="0.2">
      <c r="A498">
        <v>496</v>
      </c>
      <c r="B498" s="9" t="s">
        <v>497</v>
      </c>
      <c r="C498" s="3" t="s">
        <v>4606</v>
      </c>
      <c r="D498" s="5">
        <v>40000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hidden="1" x14ac:dyDescent="0.2">
      <c r="A499">
        <v>497</v>
      </c>
      <c r="B499" s="9" t="s">
        <v>498</v>
      </c>
      <c r="C499" s="3" t="s">
        <v>4607</v>
      </c>
      <c r="D499" s="5">
        <v>40000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0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hidden="1" x14ac:dyDescent="0.2">
      <c r="A500">
        <v>498</v>
      </c>
      <c r="B500" s="9" t="s">
        <v>499</v>
      </c>
      <c r="C500" s="3" t="s">
        <v>4608</v>
      </c>
      <c r="D500" s="5">
        <v>40000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7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hidden="1" x14ac:dyDescent="0.2">
      <c r="A501">
        <v>499</v>
      </c>
      <c r="B501" s="9" t="s">
        <v>500</v>
      </c>
      <c r="C501" s="3" t="s">
        <v>4609</v>
      </c>
      <c r="D501" s="5">
        <v>40000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5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hidden="1" x14ac:dyDescent="0.2">
      <c r="A502">
        <v>500</v>
      </c>
      <c r="B502" s="9" t="s">
        <v>501</v>
      </c>
      <c r="C502" s="3" t="s">
        <v>4610</v>
      </c>
      <c r="D502" s="5">
        <v>40000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1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hidden="1" x14ac:dyDescent="0.2">
      <c r="A503">
        <v>501</v>
      </c>
      <c r="B503" s="9" t="s">
        <v>502</v>
      </c>
      <c r="C503" s="3" t="s">
        <v>4611</v>
      </c>
      <c r="D503" s="5">
        <v>40000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hidden="1" x14ac:dyDescent="0.2">
      <c r="A504">
        <v>502</v>
      </c>
      <c r="B504" s="9" t="s">
        <v>503</v>
      </c>
      <c r="C504" s="3" t="s">
        <v>4612</v>
      </c>
      <c r="D504" s="5">
        <v>40000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hidden="1" x14ac:dyDescent="0.2">
      <c r="A505">
        <v>503</v>
      </c>
      <c r="B505" s="9" t="s">
        <v>504</v>
      </c>
      <c r="C505" s="3" t="s">
        <v>4613</v>
      </c>
      <c r="D505" s="5">
        <v>40000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0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hidden="1" x14ac:dyDescent="0.2">
      <c r="A506">
        <v>504</v>
      </c>
      <c r="B506" s="9" t="s">
        <v>505</v>
      </c>
      <c r="C506" s="3" t="s">
        <v>4614</v>
      </c>
      <c r="D506" s="5">
        <v>40000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hidden="1" x14ac:dyDescent="0.2">
      <c r="A507">
        <v>505</v>
      </c>
      <c r="B507" s="9" t="s">
        <v>506</v>
      </c>
      <c r="C507" s="3" t="s">
        <v>4615</v>
      </c>
      <c r="D507" s="5">
        <v>40000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hidden="1" x14ac:dyDescent="0.2">
      <c r="A508">
        <v>506</v>
      </c>
      <c r="B508" s="9" t="s">
        <v>507</v>
      </c>
      <c r="C508" s="3" t="s">
        <v>4616</v>
      </c>
      <c r="D508" s="5">
        <v>40000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1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hidden="1" x14ac:dyDescent="0.2">
      <c r="A509">
        <v>507</v>
      </c>
      <c r="B509" s="9" t="s">
        <v>508</v>
      </c>
      <c r="C509" s="3" t="s">
        <v>4617</v>
      </c>
      <c r="D509" s="5">
        <v>40000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2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hidden="1" x14ac:dyDescent="0.2">
      <c r="A510">
        <v>508</v>
      </c>
      <c r="B510" s="9" t="s">
        <v>509</v>
      </c>
      <c r="C510" s="3" t="s">
        <v>4618</v>
      </c>
      <c r="D510" s="5">
        <v>40000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hidden="1" x14ac:dyDescent="0.2">
      <c r="A511">
        <v>509</v>
      </c>
      <c r="B511" s="9" t="s">
        <v>510</v>
      </c>
      <c r="C511" s="3" t="s">
        <v>4619</v>
      </c>
      <c r="D511" s="5">
        <v>40000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hidden="1" x14ac:dyDescent="0.2">
      <c r="A512">
        <v>510</v>
      </c>
      <c r="B512" s="9" t="s">
        <v>511</v>
      </c>
      <c r="C512" s="3" t="s">
        <v>4620</v>
      </c>
      <c r="D512" s="5">
        <v>40000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hidden="1" x14ac:dyDescent="0.2">
      <c r="A513">
        <v>511</v>
      </c>
      <c r="B513" s="9" t="s">
        <v>512</v>
      </c>
      <c r="C513" s="3" t="s">
        <v>4621</v>
      </c>
      <c r="D513" s="5">
        <v>40000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0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hidden="1" x14ac:dyDescent="0.2">
      <c r="A514">
        <v>512</v>
      </c>
      <c r="B514" s="9" t="s">
        <v>513</v>
      </c>
      <c r="C514" s="3" t="s">
        <v>4622</v>
      </c>
      <c r="D514" s="5">
        <v>40000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32" hidden="1" x14ac:dyDescent="0.2">
      <c r="A515">
        <v>513</v>
      </c>
      <c r="B515" s="9" t="s">
        <v>514</v>
      </c>
      <c r="C515" s="3" t="s">
        <v>4623</v>
      </c>
      <c r="D515" s="5">
        <v>40000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17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5">
        <f t="shared" ref="S515:S578" si="42">(((J515/60)/60/24)+DATE(1970,1,1))</f>
        <v>42552.653993055559</v>
      </c>
      <c r="T515" s="15">
        <f t="shared" ref="T515:T578" si="43">(((I515/60)/60/24)+DATE(1970,1,1))</f>
        <v>42597.291666666672</v>
      </c>
      <c r="U515">
        <f t="shared" ref="U515:U578" si="44">YEAR(S515)</f>
        <v>2016</v>
      </c>
    </row>
    <row r="516" spans="1:21" ht="48" hidden="1" x14ac:dyDescent="0.2">
      <c r="A516">
        <v>514</v>
      </c>
      <c r="B516" s="9" t="s">
        <v>515</v>
      </c>
      <c r="C516" s="3" t="s">
        <v>4624</v>
      </c>
      <c r="D516" s="5">
        <v>39400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0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hidden="1" x14ac:dyDescent="0.2">
      <c r="A517">
        <v>515</v>
      </c>
      <c r="B517" s="9" t="s">
        <v>516</v>
      </c>
      <c r="C517" s="3" t="s">
        <v>4625</v>
      </c>
      <c r="D517" s="5">
        <v>39000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63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hidden="1" x14ac:dyDescent="0.2">
      <c r="A518">
        <v>516</v>
      </c>
      <c r="B518" s="9" t="s">
        <v>517</v>
      </c>
      <c r="C518" s="3" t="s">
        <v>4626</v>
      </c>
      <c r="D518" s="5">
        <v>39000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hidden="1" x14ac:dyDescent="0.2">
      <c r="A519">
        <v>517</v>
      </c>
      <c r="B519" s="9" t="s">
        <v>518</v>
      </c>
      <c r="C519" s="3" t="s">
        <v>4627</v>
      </c>
      <c r="D519" s="5">
        <v>38888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hidden="1" x14ac:dyDescent="0.2">
      <c r="A520">
        <v>518</v>
      </c>
      <c r="B520" s="9" t="s">
        <v>519</v>
      </c>
      <c r="C520" s="3" t="s">
        <v>4628</v>
      </c>
      <c r="D520" s="5">
        <v>38000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hidden="1" x14ac:dyDescent="0.2">
      <c r="A521">
        <v>519</v>
      </c>
      <c r="B521" s="9" t="s">
        <v>520</v>
      </c>
      <c r="C521" s="3" t="s">
        <v>4629</v>
      </c>
      <c r="D521" s="5">
        <v>38000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7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38000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13</v>
      </c>
      <c r="P522">
        <f t="shared" si="41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38000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14</v>
      </c>
      <c r="P523">
        <f t="shared" si="41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37956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9</v>
      </c>
      <c r="P524">
        <f t="shared" si="41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37500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16</v>
      </c>
      <c r="P525">
        <f t="shared" si="41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37000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</v>
      </c>
      <c r="P526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37000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32</v>
      </c>
      <c r="P527">
        <f t="shared" si="41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36400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5</v>
      </c>
      <c r="P528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35500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28</v>
      </c>
      <c r="P529">
        <f t="shared" si="41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35000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4</v>
      </c>
      <c r="P530">
        <f t="shared" si="41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35000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4</v>
      </c>
      <c r="P531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35000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</v>
      </c>
      <c r="P532">
        <f t="shared" si="41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35000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11</v>
      </c>
      <c r="P533">
        <f t="shared" si="41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35000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35</v>
      </c>
      <c r="P534">
        <f t="shared" si="41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35000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6</v>
      </c>
      <c r="P535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35000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45</v>
      </c>
      <c r="P536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35000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6</v>
      </c>
      <c r="P537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35000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</v>
      </c>
      <c r="P538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35000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7</v>
      </c>
      <c r="P539">
        <f t="shared" si="41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35000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43</v>
      </c>
      <c r="P540">
        <f t="shared" si="41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35000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</v>
      </c>
      <c r="P541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hidden="1" x14ac:dyDescent="0.2">
      <c r="A542">
        <v>540</v>
      </c>
      <c r="B542" s="9" t="s">
        <v>541</v>
      </c>
      <c r="C542" s="3" t="s">
        <v>4650</v>
      </c>
      <c r="D542" s="5">
        <v>35000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hidden="1" x14ac:dyDescent="0.2">
      <c r="A543">
        <v>541</v>
      </c>
      <c r="B543" s="9" t="s">
        <v>542</v>
      </c>
      <c r="C543" s="3" t="s">
        <v>4651</v>
      </c>
      <c r="D543" s="5">
        <v>35000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0</v>
      </c>
      <c r="P543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hidden="1" x14ac:dyDescent="0.2">
      <c r="A544">
        <v>542</v>
      </c>
      <c r="B544" s="9" t="s">
        <v>543</v>
      </c>
      <c r="C544" s="3" t="s">
        <v>4652</v>
      </c>
      <c r="D544" s="5">
        <v>35000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hidden="1" x14ac:dyDescent="0.2">
      <c r="A545">
        <v>543</v>
      </c>
      <c r="B545" s="9" t="s">
        <v>544</v>
      </c>
      <c r="C545" s="3" t="s">
        <v>4653</v>
      </c>
      <c r="D545" s="5">
        <v>35000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hidden="1" x14ac:dyDescent="0.2">
      <c r="A546">
        <v>544</v>
      </c>
      <c r="B546" s="9" t="s">
        <v>545</v>
      </c>
      <c r="C546" s="3" t="s">
        <v>4654</v>
      </c>
      <c r="D546" s="5">
        <v>35000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0</v>
      </c>
      <c r="P546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hidden="1" x14ac:dyDescent="0.2">
      <c r="A547">
        <v>545</v>
      </c>
      <c r="B547" s="9" t="s">
        <v>546</v>
      </c>
      <c r="C547" s="3" t="s">
        <v>4655</v>
      </c>
      <c r="D547" s="5">
        <v>35000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39</v>
      </c>
      <c r="P547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hidden="1" x14ac:dyDescent="0.2">
      <c r="A548">
        <v>546</v>
      </c>
      <c r="B548" s="9" t="s">
        <v>547</v>
      </c>
      <c r="C548" s="3" t="s">
        <v>4656</v>
      </c>
      <c r="D548" s="5">
        <v>35000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hidden="1" x14ac:dyDescent="0.2">
      <c r="A549">
        <v>547</v>
      </c>
      <c r="B549" s="9" t="s">
        <v>548</v>
      </c>
      <c r="C549" s="3" t="s">
        <v>4657</v>
      </c>
      <c r="D549" s="5">
        <v>35000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hidden="1" x14ac:dyDescent="0.2">
      <c r="A550">
        <v>548</v>
      </c>
      <c r="B550" s="9" t="s">
        <v>549</v>
      </c>
      <c r="C550" s="3" t="s">
        <v>4658</v>
      </c>
      <c r="D550" s="5">
        <v>35000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hidden="1" x14ac:dyDescent="0.2">
      <c r="A551">
        <v>549</v>
      </c>
      <c r="B551" s="9" t="s">
        <v>550</v>
      </c>
      <c r="C551" s="3" t="s">
        <v>4659</v>
      </c>
      <c r="D551" s="5">
        <v>35000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0</v>
      </c>
      <c r="P551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hidden="1" x14ac:dyDescent="0.2">
      <c r="A552">
        <v>550</v>
      </c>
      <c r="B552" s="9" t="s">
        <v>551</v>
      </c>
      <c r="C552" s="3" t="s">
        <v>4660</v>
      </c>
      <c r="D552" s="5">
        <v>35000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0</v>
      </c>
      <c r="P552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hidden="1" x14ac:dyDescent="0.2">
      <c r="A553">
        <v>551</v>
      </c>
      <c r="B553" s="9" t="s">
        <v>552</v>
      </c>
      <c r="C553" s="3" t="s">
        <v>4661</v>
      </c>
      <c r="D553" s="5">
        <v>35000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11</v>
      </c>
      <c r="P553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hidden="1" x14ac:dyDescent="0.2">
      <c r="A554">
        <v>552</v>
      </c>
      <c r="B554" s="9" t="s">
        <v>553</v>
      </c>
      <c r="C554" s="3" t="s">
        <v>4662</v>
      </c>
      <c r="D554" s="5">
        <v>35000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hidden="1" x14ac:dyDescent="0.2">
      <c r="A555">
        <v>553</v>
      </c>
      <c r="B555" s="9" t="s">
        <v>554</v>
      </c>
      <c r="C555" s="3" t="s">
        <v>4663</v>
      </c>
      <c r="D555" s="5">
        <v>35000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hidden="1" x14ac:dyDescent="0.2">
      <c r="A556">
        <v>554</v>
      </c>
      <c r="B556" s="9" t="s">
        <v>555</v>
      </c>
      <c r="C556" s="3" t="s">
        <v>4664</v>
      </c>
      <c r="D556" s="5">
        <v>35000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4</v>
      </c>
      <c r="P556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hidden="1" x14ac:dyDescent="0.2">
      <c r="A557">
        <v>555</v>
      </c>
      <c r="B557" s="9" t="s">
        <v>556</v>
      </c>
      <c r="C557" s="3" t="s">
        <v>4665</v>
      </c>
      <c r="D557" s="5">
        <v>35000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hidden="1" x14ac:dyDescent="0.2">
      <c r="A558">
        <v>556</v>
      </c>
      <c r="B558" s="9" t="s">
        <v>557</v>
      </c>
      <c r="C558" s="3" t="s">
        <v>4666</v>
      </c>
      <c r="D558" s="5">
        <v>35000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1</v>
      </c>
      <c r="P558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hidden="1" x14ac:dyDescent="0.2">
      <c r="A559">
        <v>557</v>
      </c>
      <c r="B559" s="9" t="s">
        <v>558</v>
      </c>
      <c r="C559" s="3" t="s">
        <v>4667</v>
      </c>
      <c r="D559" s="5">
        <v>35000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4</v>
      </c>
      <c r="P559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hidden="1" x14ac:dyDescent="0.2">
      <c r="A560">
        <v>558</v>
      </c>
      <c r="B560" s="9" t="s">
        <v>559</v>
      </c>
      <c r="C560" s="3" t="s">
        <v>4668</v>
      </c>
      <c r="D560" s="5">
        <v>35000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hidden="1" x14ac:dyDescent="0.2">
      <c r="A561">
        <v>559</v>
      </c>
      <c r="B561" s="9" t="s">
        <v>560</v>
      </c>
      <c r="C561" s="3" t="s">
        <v>4669</v>
      </c>
      <c r="D561" s="5">
        <v>35000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hidden="1" x14ac:dyDescent="0.2">
      <c r="A562">
        <v>560</v>
      </c>
      <c r="B562" s="9" t="s">
        <v>561</v>
      </c>
      <c r="C562" s="3" t="s">
        <v>4670</v>
      </c>
      <c r="D562" s="5">
        <v>35000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hidden="1" x14ac:dyDescent="0.2">
      <c r="A563">
        <v>561</v>
      </c>
      <c r="B563" s="9" t="s">
        <v>562</v>
      </c>
      <c r="C563" s="3" t="s">
        <v>4671</v>
      </c>
      <c r="D563" s="5">
        <v>35000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hidden="1" x14ac:dyDescent="0.2">
      <c r="A564">
        <v>562</v>
      </c>
      <c r="B564" s="9" t="s">
        <v>563</v>
      </c>
      <c r="C564" s="3" t="s">
        <v>4672</v>
      </c>
      <c r="D564" s="5">
        <v>35000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hidden="1" x14ac:dyDescent="0.2">
      <c r="A565">
        <v>563</v>
      </c>
      <c r="B565" s="9" t="s">
        <v>564</v>
      </c>
      <c r="C565" s="3" t="s">
        <v>4673</v>
      </c>
      <c r="D565" s="5">
        <v>35000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hidden="1" x14ac:dyDescent="0.2">
      <c r="A566">
        <v>564</v>
      </c>
      <c r="B566" s="9" t="s">
        <v>565</v>
      </c>
      <c r="C566" s="3" t="s">
        <v>4674</v>
      </c>
      <c r="D566" s="5">
        <v>35000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hidden="1" x14ac:dyDescent="0.2">
      <c r="A567">
        <v>565</v>
      </c>
      <c r="B567" s="9" t="s">
        <v>566</v>
      </c>
      <c r="C567" s="3" t="s">
        <v>4675</v>
      </c>
      <c r="D567" s="5">
        <v>35000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hidden="1" x14ac:dyDescent="0.2">
      <c r="A568">
        <v>566</v>
      </c>
      <c r="B568" s="9" t="s">
        <v>567</v>
      </c>
      <c r="C568" s="3" t="s">
        <v>4676</v>
      </c>
      <c r="D568" s="5">
        <v>35000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hidden="1" x14ac:dyDescent="0.2">
      <c r="A569">
        <v>567</v>
      </c>
      <c r="B569" s="9" t="s">
        <v>568</v>
      </c>
      <c r="C569" s="3" t="s">
        <v>4677</v>
      </c>
      <c r="D569" s="5">
        <v>35000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hidden="1" x14ac:dyDescent="0.2">
      <c r="A570">
        <v>568</v>
      </c>
      <c r="B570" s="9" t="s">
        <v>569</v>
      </c>
      <c r="C570" s="3" t="s">
        <v>4678</v>
      </c>
      <c r="D570" s="5">
        <v>35000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8" hidden="1" x14ac:dyDescent="0.2">
      <c r="A571">
        <v>569</v>
      </c>
      <c r="B571" s="9" t="s">
        <v>570</v>
      </c>
      <c r="C571" s="3" t="s">
        <v>4679</v>
      </c>
      <c r="D571" s="5">
        <v>34000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0</v>
      </c>
      <c r="P571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2" hidden="1" x14ac:dyDescent="0.2">
      <c r="A572">
        <v>570</v>
      </c>
      <c r="B572" s="9" t="s">
        <v>571</v>
      </c>
      <c r="C572" s="3" t="s">
        <v>4680</v>
      </c>
      <c r="D572" s="5">
        <v>33500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8" hidden="1" x14ac:dyDescent="0.2">
      <c r="A573">
        <v>571</v>
      </c>
      <c r="B573" s="9" t="s">
        <v>572</v>
      </c>
      <c r="C573" s="3" t="s">
        <v>4681</v>
      </c>
      <c r="D573" s="5">
        <v>33000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8" hidden="1" x14ac:dyDescent="0.2">
      <c r="A574">
        <v>572</v>
      </c>
      <c r="B574" s="9" t="s">
        <v>573</v>
      </c>
      <c r="C574" s="3" t="s">
        <v>4682</v>
      </c>
      <c r="D574" s="5">
        <v>33000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8" hidden="1" x14ac:dyDescent="0.2">
      <c r="A575">
        <v>573</v>
      </c>
      <c r="B575" s="9" t="s">
        <v>574</v>
      </c>
      <c r="C575" s="3" t="s">
        <v>4683</v>
      </c>
      <c r="D575" s="5">
        <v>33000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1</v>
      </c>
      <c r="P575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8" hidden="1" x14ac:dyDescent="0.2">
      <c r="A576">
        <v>574</v>
      </c>
      <c r="B576" s="9" t="s">
        <v>575</v>
      </c>
      <c r="C576" s="3" t="s">
        <v>4684</v>
      </c>
      <c r="D576" s="5">
        <v>33000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0</v>
      </c>
      <c r="P576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8" hidden="1" x14ac:dyDescent="0.2">
      <c r="A577">
        <v>575</v>
      </c>
      <c r="B577" s="9" t="s">
        <v>576</v>
      </c>
      <c r="C577" s="3" t="s">
        <v>4685</v>
      </c>
      <c r="D577" s="5">
        <v>32768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1</v>
      </c>
      <c r="P577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8" hidden="1" x14ac:dyDescent="0.2">
      <c r="A578">
        <v>576</v>
      </c>
      <c r="B578" s="9" t="s">
        <v>577</v>
      </c>
      <c r="C578" s="3" t="s">
        <v>4686</v>
      </c>
      <c r="D578" s="5">
        <v>32500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1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8" hidden="1" x14ac:dyDescent="0.2">
      <c r="A579">
        <v>577</v>
      </c>
      <c r="B579" s="9" t="s">
        <v>578</v>
      </c>
      <c r="C579" s="3" t="s">
        <v>4687</v>
      </c>
      <c r="D579" s="5">
        <v>32360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5">
        <f t="shared" ref="S579:S642" si="47">(((J579/60)/60/24)+DATE(1970,1,1))</f>
        <v>42450.589143518519</v>
      </c>
      <c r="T579" s="15">
        <f t="shared" ref="T579:T642" si="48">(((I579/60)/60/24)+DATE(1970,1,1))</f>
        <v>42510.589143518519</v>
      </c>
      <c r="U579">
        <f t="shared" ref="U579:U642" si="49">YEAR(S579)</f>
        <v>2016</v>
      </c>
    </row>
    <row r="580" spans="1:21" ht="32" hidden="1" x14ac:dyDescent="0.2">
      <c r="A580">
        <v>578</v>
      </c>
      <c r="B580" s="9" t="s">
        <v>579</v>
      </c>
      <c r="C580" s="3" t="s">
        <v>4688</v>
      </c>
      <c r="D580" s="5">
        <v>32000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2" hidden="1" x14ac:dyDescent="0.2">
      <c r="A581">
        <v>579</v>
      </c>
      <c r="B581" s="9" t="s">
        <v>580</v>
      </c>
      <c r="C581" s="3" t="s">
        <v>4689</v>
      </c>
      <c r="D581" s="5">
        <v>32000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8" hidden="1" x14ac:dyDescent="0.2">
      <c r="A582">
        <v>580</v>
      </c>
      <c r="B582" s="9" t="s">
        <v>581</v>
      </c>
      <c r="C582" s="3" t="s">
        <v>4690</v>
      </c>
      <c r="D582" s="5">
        <v>31000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8" hidden="1" x14ac:dyDescent="0.2">
      <c r="A583">
        <v>581</v>
      </c>
      <c r="B583" s="9" t="s">
        <v>582</v>
      </c>
      <c r="C583" s="3" t="s">
        <v>4691</v>
      </c>
      <c r="D583" s="5">
        <v>31000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8" hidden="1" x14ac:dyDescent="0.2">
      <c r="A584">
        <v>582</v>
      </c>
      <c r="B584" s="9" t="s">
        <v>583</v>
      </c>
      <c r="C584" s="3" t="s">
        <v>4692</v>
      </c>
      <c r="D584" s="5">
        <v>30000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2" hidden="1" x14ac:dyDescent="0.2">
      <c r="A585">
        <v>583</v>
      </c>
      <c r="B585" s="9" t="s">
        <v>584</v>
      </c>
      <c r="C585" s="3" t="s">
        <v>4693</v>
      </c>
      <c r="D585" s="5">
        <v>30000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2" hidden="1" x14ac:dyDescent="0.2">
      <c r="A586">
        <v>584</v>
      </c>
      <c r="B586" s="9" t="s">
        <v>585</v>
      </c>
      <c r="C586" s="3" t="s">
        <v>4694</v>
      </c>
      <c r="D586" s="5">
        <v>30000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0</v>
      </c>
      <c r="P586">
        <f t="shared" si="46"/>
        <v>5</v>
      </c>
      <c r="Q586" s="11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8" hidden="1" x14ac:dyDescent="0.2">
      <c r="A587">
        <v>585</v>
      </c>
      <c r="B587" s="9" t="s">
        <v>586</v>
      </c>
      <c r="C587" s="3" t="s">
        <v>4695</v>
      </c>
      <c r="D587" s="5">
        <v>30000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8" hidden="1" x14ac:dyDescent="0.2">
      <c r="A588">
        <v>586</v>
      </c>
      <c r="B588" s="9" t="s">
        <v>587</v>
      </c>
      <c r="C588" s="3" t="s">
        <v>4696</v>
      </c>
      <c r="D588" s="5">
        <v>30000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0</v>
      </c>
      <c r="P588">
        <f t="shared" si="46"/>
        <v>14</v>
      </c>
      <c r="Q588" s="11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8" hidden="1" x14ac:dyDescent="0.2">
      <c r="A590">
        <v>588</v>
      </c>
      <c r="B590" s="9" t="s">
        <v>589</v>
      </c>
      <c r="C590" s="3" t="s">
        <v>4698</v>
      </c>
      <c r="D590" s="5">
        <v>30000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1</v>
      </c>
      <c r="P590">
        <f t="shared" si="46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6" hidden="1" x14ac:dyDescent="0.2">
      <c r="A591">
        <v>589</v>
      </c>
      <c r="B591" s="9" t="s">
        <v>590</v>
      </c>
      <c r="C591" s="3" t="s">
        <v>4699</v>
      </c>
      <c r="D591" s="5">
        <v>30000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8" hidden="1" x14ac:dyDescent="0.2">
      <c r="A592">
        <v>590</v>
      </c>
      <c r="B592" s="9" t="s">
        <v>591</v>
      </c>
      <c r="C592" s="3" t="s">
        <v>4700</v>
      </c>
      <c r="D592" s="5">
        <v>30000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1</v>
      </c>
      <c r="P592">
        <f t="shared" si="46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8" hidden="1" x14ac:dyDescent="0.2">
      <c r="A593">
        <v>591</v>
      </c>
      <c r="B593" s="9" t="s">
        <v>592</v>
      </c>
      <c r="C593" s="3" t="s">
        <v>4701</v>
      </c>
      <c r="D593" s="5">
        <v>30000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8" hidden="1" x14ac:dyDescent="0.2">
      <c r="A594">
        <v>592</v>
      </c>
      <c r="B594" s="9" t="s">
        <v>593</v>
      </c>
      <c r="C594" s="3" t="s">
        <v>4702</v>
      </c>
      <c r="D594" s="5">
        <v>30000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1</v>
      </c>
      <c r="P594">
        <f t="shared" si="46"/>
        <v>250</v>
      </c>
      <c r="Q594" s="11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8" hidden="1" x14ac:dyDescent="0.2">
      <c r="A595">
        <v>593</v>
      </c>
      <c r="B595" s="9" t="s">
        <v>594</v>
      </c>
      <c r="C595" s="3" t="s">
        <v>4703</v>
      </c>
      <c r="D595" s="5">
        <v>30000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0</v>
      </c>
      <c r="P595">
        <f t="shared" si="46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2" hidden="1" x14ac:dyDescent="0.2">
      <c r="A596">
        <v>594</v>
      </c>
      <c r="B596" s="9" t="s">
        <v>595</v>
      </c>
      <c r="C596" s="3" t="s">
        <v>4704</v>
      </c>
      <c r="D596" s="5">
        <v>30000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8" hidden="1" x14ac:dyDescent="0.2">
      <c r="A597">
        <v>595</v>
      </c>
      <c r="B597" s="9" t="s">
        <v>596</v>
      </c>
      <c r="C597" s="3" t="s">
        <v>4705</v>
      </c>
      <c r="D597" s="5">
        <v>30000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1</v>
      </c>
      <c r="P597">
        <f t="shared" si="46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2" hidden="1" x14ac:dyDescent="0.2">
      <c r="A598">
        <v>596</v>
      </c>
      <c r="B598" s="9" t="s">
        <v>597</v>
      </c>
      <c r="C598" s="3" t="s">
        <v>4706</v>
      </c>
      <c r="D598" s="5">
        <v>30000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8" hidden="1" x14ac:dyDescent="0.2">
      <c r="A599">
        <v>597</v>
      </c>
      <c r="B599" s="9" t="s">
        <v>598</v>
      </c>
      <c r="C599" s="3" t="s">
        <v>4707</v>
      </c>
      <c r="D599" s="5">
        <v>30000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2" hidden="1" x14ac:dyDescent="0.2">
      <c r="A600">
        <v>598</v>
      </c>
      <c r="B600" s="9" t="s">
        <v>599</v>
      </c>
      <c r="C600" s="3" t="s">
        <v>4708</v>
      </c>
      <c r="D600" s="5">
        <v>30000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</v>
      </c>
      <c r="P600">
        <f t="shared" si="46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8" hidden="1" x14ac:dyDescent="0.2">
      <c r="A601">
        <v>599</v>
      </c>
      <c r="B601" s="9" t="s">
        <v>600</v>
      </c>
      <c r="C601" s="3" t="s">
        <v>4709</v>
      </c>
      <c r="D601" s="5">
        <v>30000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2" hidden="1" x14ac:dyDescent="0.2">
      <c r="A602">
        <v>600</v>
      </c>
      <c r="B602" s="9" t="s">
        <v>601</v>
      </c>
      <c r="C602" s="3" t="s">
        <v>4710</v>
      </c>
      <c r="D602" s="5">
        <v>30000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0</v>
      </c>
      <c r="P602">
        <f t="shared" si="46"/>
        <v>100</v>
      </c>
      <c r="Q602" s="11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8" hidden="1" x14ac:dyDescent="0.2">
      <c r="A603">
        <v>601</v>
      </c>
      <c r="B603" s="9" t="s">
        <v>602</v>
      </c>
      <c r="C603" s="3" t="s">
        <v>4711</v>
      </c>
      <c r="D603" s="5">
        <v>30000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0</v>
      </c>
      <c r="P603">
        <f t="shared" si="46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8" hidden="1" x14ac:dyDescent="0.2">
      <c r="A604">
        <v>602</v>
      </c>
      <c r="B604" s="9" t="s">
        <v>603</v>
      </c>
      <c r="C604" s="3" t="s">
        <v>4712</v>
      </c>
      <c r="D604" s="5">
        <v>30000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8" hidden="1" x14ac:dyDescent="0.2">
      <c r="A605">
        <v>603</v>
      </c>
      <c r="B605" s="9" t="s">
        <v>604</v>
      </c>
      <c r="C605" s="3" t="s">
        <v>4713</v>
      </c>
      <c r="D605" s="5">
        <v>30000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2</v>
      </c>
      <c r="P605">
        <f t="shared" si="46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8" hidden="1" x14ac:dyDescent="0.2">
      <c r="A606">
        <v>604</v>
      </c>
      <c r="B606" s="9" t="s">
        <v>605</v>
      </c>
      <c r="C606" s="3" t="s">
        <v>4714</v>
      </c>
      <c r="D606" s="5">
        <v>30000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2" hidden="1" x14ac:dyDescent="0.2">
      <c r="A607">
        <v>605</v>
      </c>
      <c r="B607" s="9" t="s">
        <v>606</v>
      </c>
      <c r="C607" s="3" t="s">
        <v>4715</v>
      </c>
      <c r="D607" s="5">
        <v>30000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0</v>
      </c>
      <c r="P607">
        <f t="shared" si="46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8" hidden="1" x14ac:dyDescent="0.2">
      <c r="A608">
        <v>606</v>
      </c>
      <c r="B608" s="9" t="s">
        <v>607</v>
      </c>
      <c r="C608" s="3" t="s">
        <v>4716</v>
      </c>
      <c r="D608" s="5">
        <v>30000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8" hidden="1" x14ac:dyDescent="0.2">
      <c r="A609">
        <v>607</v>
      </c>
      <c r="B609" s="9" t="s">
        <v>608</v>
      </c>
      <c r="C609" s="3" t="s">
        <v>4717</v>
      </c>
      <c r="D609" s="5">
        <v>30000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8" hidden="1" x14ac:dyDescent="0.2">
      <c r="A610">
        <v>608</v>
      </c>
      <c r="B610" s="9" t="s">
        <v>609</v>
      </c>
      <c r="C610" s="3" t="s">
        <v>4718</v>
      </c>
      <c r="D610" s="5">
        <v>30000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5</v>
      </c>
      <c r="P610">
        <f t="shared" si="46"/>
        <v>292.2</v>
      </c>
      <c r="Q610" s="11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8" hidden="1" x14ac:dyDescent="0.2">
      <c r="A611">
        <v>609</v>
      </c>
      <c r="B611" s="9" t="s">
        <v>610</v>
      </c>
      <c r="C611" s="3" t="s">
        <v>4719</v>
      </c>
      <c r="D611" s="5">
        <v>30000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0</v>
      </c>
      <c r="P611">
        <f t="shared" si="46"/>
        <v>5</v>
      </c>
      <c r="Q611" s="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8" hidden="1" x14ac:dyDescent="0.2">
      <c r="A612">
        <v>610</v>
      </c>
      <c r="B612" s="9" t="s">
        <v>611</v>
      </c>
      <c r="C612" s="3" t="s">
        <v>4720</v>
      </c>
      <c r="D612" s="5">
        <v>30000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8" hidden="1" x14ac:dyDescent="0.2">
      <c r="A613">
        <v>611</v>
      </c>
      <c r="B613" s="9" t="s">
        <v>612</v>
      </c>
      <c r="C613" s="3" t="s">
        <v>4721</v>
      </c>
      <c r="D613" s="5">
        <v>30000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2" hidden="1" x14ac:dyDescent="0.2">
      <c r="A614">
        <v>612</v>
      </c>
      <c r="B614" s="9" t="s">
        <v>613</v>
      </c>
      <c r="C614" s="3" t="s">
        <v>4722</v>
      </c>
      <c r="D614" s="5">
        <v>30000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8" hidden="1" x14ac:dyDescent="0.2">
      <c r="A615">
        <v>613</v>
      </c>
      <c r="B615" s="9" t="s">
        <v>614</v>
      </c>
      <c r="C615" s="3" t="s">
        <v>4723</v>
      </c>
      <c r="D615" s="5">
        <v>30000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43</v>
      </c>
      <c r="P615">
        <f t="shared" si="46"/>
        <v>105.93</v>
      </c>
      <c r="Q615" s="11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8" hidden="1" x14ac:dyDescent="0.2">
      <c r="A616">
        <v>614</v>
      </c>
      <c r="B616" s="9" t="s">
        <v>615</v>
      </c>
      <c r="C616" s="3" t="s">
        <v>4724</v>
      </c>
      <c r="D616" s="5">
        <v>30000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8" hidden="1" x14ac:dyDescent="0.2">
      <c r="A617">
        <v>615</v>
      </c>
      <c r="B617" s="9" t="s">
        <v>616</v>
      </c>
      <c r="C617" s="3" t="s">
        <v>4725</v>
      </c>
      <c r="D617" s="5">
        <v>30000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8" hidden="1" x14ac:dyDescent="0.2">
      <c r="A618">
        <v>616</v>
      </c>
      <c r="B618" s="9" t="s">
        <v>617</v>
      </c>
      <c r="C618" s="3" t="s">
        <v>4726</v>
      </c>
      <c r="D618" s="5">
        <v>30000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8" hidden="1" x14ac:dyDescent="0.2">
      <c r="A619">
        <v>617</v>
      </c>
      <c r="B619" s="9" t="s">
        <v>618</v>
      </c>
      <c r="C619" s="3" t="s">
        <v>4727</v>
      </c>
      <c r="D619" s="5">
        <v>30000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0</v>
      </c>
      <c r="P619">
        <f t="shared" si="46"/>
        <v>20</v>
      </c>
      <c r="Q619" s="11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8" hidden="1" x14ac:dyDescent="0.2">
      <c r="A620">
        <v>618</v>
      </c>
      <c r="B620" s="9" t="s">
        <v>619</v>
      </c>
      <c r="C620" s="3" t="s">
        <v>4728</v>
      </c>
      <c r="D620" s="5">
        <v>30000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2" hidden="1" x14ac:dyDescent="0.2">
      <c r="A621">
        <v>619</v>
      </c>
      <c r="B621" s="9" t="s">
        <v>620</v>
      </c>
      <c r="C621" s="3" t="s">
        <v>4729</v>
      </c>
      <c r="D621" s="5">
        <v>30000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8" hidden="1" x14ac:dyDescent="0.2">
      <c r="A623">
        <v>621</v>
      </c>
      <c r="B623" s="9" t="s">
        <v>622</v>
      </c>
      <c r="C623" s="3" t="s">
        <v>4731</v>
      </c>
      <c r="D623" s="5">
        <v>30000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8" hidden="1" x14ac:dyDescent="0.2">
      <c r="A624">
        <v>622</v>
      </c>
      <c r="B624" s="9" t="s">
        <v>623</v>
      </c>
      <c r="C624" s="3" t="s">
        <v>4732</v>
      </c>
      <c r="D624" s="5">
        <v>30000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1</v>
      </c>
      <c r="P624">
        <f t="shared" si="46"/>
        <v>37.89</v>
      </c>
      <c r="Q624" s="11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8" hidden="1" x14ac:dyDescent="0.2">
      <c r="A625">
        <v>623</v>
      </c>
      <c r="B625" s="9" t="s">
        <v>624</v>
      </c>
      <c r="C625" s="3" t="s">
        <v>4733</v>
      </c>
      <c r="D625" s="5">
        <v>30000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8" hidden="1" x14ac:dyDescent="0.2">
      <c r="A626">
        <v>624</v>
      </c>
      <c r="B626" s="9" t="s">
        <v>625</v>
      </c>
      <c r="C626" s="3" t="s">
        <v>4734</v>
      </c>
      <c r="D626" s="5">
        <v>30000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8" hidden="1" x14ac:dyDescent="0.2">
      <c r="A627">
        <v>625</v>
      </c>
      <c r="B627" s="9" t="s">
        <v>626</v>
      </c>
      <c r="C627" s="3" t="s">
        <v>4735</v>
      </c>
      <c r="D627" s="5">
        <v>30000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8" hidden="1" x14ac:dyDescent="0.2">
      <c r="A628">
        <v>626</v>
      </c>
      <c r="B628" s="9" t="s">
        <v>627</v>
      </c>
      <c r="C628" s="3" t="s">
        <v>4736</v>
      </c>
      <c r="D628" s="5">
        <v>30000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14</v>
      </c>
      <c r="P628">
        <f t="shared" si="46"/>
        <v>111.41</v>
      </c>
      <c r="Q628" s="11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8" hidden="1" x14ac:dyDescent="0.2">
      <c r="A629">
        <v>627</v>
      </c>
      <c r="B629" s="9" t="s">
        <v>628</v>
      </c>
      <c r="C629" s="3" t="s">
        <v>4737</v>
      </c>
      <c r="D629" s="5">
        <v>30000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8" hidden="1" x14ac:dyDescent="0.2">
      <c r="A630">
        <v>628</v>
      </c>
      <c r="B630" s="9" t="s">
        <v>629</v>
      </c>
      <c r="C630" s="3" t="s">
        <v>4738</v>
      </c>
      <c r="D630" s="5">
        <v>30000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8" hidden="1" x14ac:dyDescent="0.2">
      <c r="A631">
        <v>629</v>
      </c>
      <c r="B631" s="9" t="s">
        <v>630</v>
      </c>
      <c r="C631" s="3" t="s">
        <v>4739</v>
      </c>
      <c r="D631" s="5">
        <v>30000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1</v>
      </c>
      <c r="P631">
        <f t="shared" si="46"/>
        <v>116.67</v>
      </c>
      <c r="Q631" s="1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8" hidden="1" x14ac:dyDescent="0.2">
      <c r="A632">
        <v>630</v>
      </c>
      <c r="B632" s="9" t="s">
        <v>631</v>
      </c>
      <c r="C632" s="3" t="s">
        <v>4740</v>
      </c>
      <c r="D632" s="5">
        <v>30000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2" hidden="1" x14ac:dyDescent="0.2">
      <c r="A633">
        <v>631</v>
      </c>
      <c r="B633" s="9" t="s">
        <v>632</v>
      </c>
      <c r="C633" s="3" t="s">
        <v>4741</v>
      </c>
      <c r="D633" s="5">
        <v>30000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2</v>
      </c>
      <c r="P633">
        <f t="shared" si="46"/>
        <v>76.67</v>
      </c>
      <c r="Q633" s="11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2" hidden="1" x14ac:dyDescent="0.2">
      <c r="A634">
        <v>632</v>
      </c>
      <c r="B634" s="9" t="s">
        <v>633</v>
      </c>
      <c r="C634" s="3" t="s">
        <v>4742</v>
      </c>
      <c r="D634" s="5">
        <v>30000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8" hidden="1" x14ac:dyDescent="0.2">
      <c r="A635">
        <v>633</v>
      </c>
      <c r="B635" s="9" t="s">
        <v>634</v>
      </c>
      <c r="C635" s="3" t="s">
        <v>4743</v>
      </c>
      <c r="D635" s="5">
        <v>30000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4</v>
      </c>
      <c r="P635">
        <f t="shared" si="46"/>
        <v>49.8</v>
      </c>
      <c r="Q635" s="11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2" hidden="1" x14ac:dyDescent="0.2">
      <c r="A636">
        <v>634</v>
      </c>
      <c r="B636" s="9" t="s">
        <v>635</v>
      </c>
      <c r="C636" s="3" t="s">
        <v>4744</v>
      </c>
      <c r="D636" s="5">
        <v>30000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2" hidden="1" x14ac:dyDescent="0.2">
      <c r="A637">
        <v>635</v>
      </c>
      <c r="B637" s="9" t="s">
        <v>636</v>
      </c>
      <c r="C637" s="3" t="s">
        <v>4745</v>
      </c>
      <c r="D637" s="5">
        <v>30000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2" hidden="1" x14ac:dyDescent="0.2">
      <c r="A638">
        <v>636</v>
      </c>
      <c r="B638" s="9" t="s">
        <v>637</v>
      </c>
      <c r="C638" s="3" t="s">
        <v>4746</v>
      </c>
      <c r="D638" s="5">
        <v>30000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8" hidden="1" x14ac:dyDescent="0.2">
      <c r="A639">
        <v>637</v>
      </c>
      <c r="B639" s="9" t="s">
        <v>638</v>
      </c>
      <c r="C639" s="3" t="s">
        <v>4747</v>
      </c>
      <c r="D639" s="5">
        <v>30000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6" hidden="1" x14ac:dyDescent="0.2">
      <c r="A640">
        <v>638</v>
      </c>
      <c r="B640" s="9" t="s">
        <v>639</v>
      </c>
      <c r="C640" s="3" t="s">
        <v>4748</v>
      </c>
      <c r="D640" s="5">
        <v>30000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2" hidden="1" x14ac:dyDescent="0.2">
      <c r="A641">
        <v>639</v>
      </c>
      <c r="B641" s="9" t="s">
        <v>640</v>
      </c>
      <c r="C641" s="3" t="s">
        <v>4749</v>
      </c>
      <c r="D641" s="5">
        <v>30000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8" hidden="1" x14ac:dyDescent="0.2">
      <c r="A642">
        <v>640</v>
      </c>
      <c r="B642" s="9" t="s">
        <v>641</v>
      </c>
      <c r="C642" s="3" t="s">
        <v>4750</v>
      </c>
      <c r="D642" s="5">
        <v>30000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0</v>
      </c>
      <c r="P642">
        <f t="shared" si="46"/>
        <v>50.5</v>
      </c>
      <c r="Q642" s="11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8" hidden="1" x14ac:dyDescent="0.2">
      <c r="A643">
        <v>641</v>
      </c>
      <c r="B643" s="9" t="s">
        <v>642</v>
      </c>
      <c r="C643" s="3" t="s">
        <v>4751</v>
      </c>
      <c r="D643" s="5">
        <v>30000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159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5">
        <f t="shared" ref="S643:S706" si="52">(((J643/60)/60/24)+DATE(1970,1,1))</f>
        <v>42199.57</v>
      </c>
      <c r="T643" s="15">
        <f t="shared" ref="T643:T706" si="53">(((I643/60)/60/24)+DATE(1970,1,1))</f>
        <v>42229.57</v>
      </c>
      <c r="U643">
        <f t="shared" ref="U643:U706" si="54">YEAR(S643)</f>
        <v>2015</v>
      </c>
    </row>
    <row r="644" spans="1:21" ht="48" hidden="1" x14ac:dyDescent="0.2">
      <c r="A644">
        <v>642</v>
      </c>
      <c r="B644" s="9" t="s">
        <v>643</v>
      </c>
      <c r="C644" s="3" t="s">
        <v>4752</v>
      </c>
      <c r="D644" s="5">
        <v>30000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974</v>
      </c>
      <c r="P644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32" hidden="1" x14ac:dyDescent="0.2">
      <c r="A645">
        <v>643</v>
      </c>
      <c r="B645" s="9" t="s">
        <v>644</v>
      </c>
      <c r="C645" s="3" t="s">
        <v>4753</v>
      </c>
      <c r="D645" s="5">
        <v>30000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88</v>
      </c>
      <c r="P645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8" hidden="1" x14ac:dyDescent="0.2">
      <c r="A646">
        <v>644</v>
      </c>
      <c r="B646" s="9" t="s">
        <v>645</v>
      </c>
      <c r="C646" s="3" t="s">
        <v>4754</v>
      </c>
      <c r="D646" s="5">
        <v>30000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250</v>
      </c>
      <c r="P646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2" hidden="1" x14ac:dyDescent="0.2">
      <c r="A647">
        <v>645</v>
      </c>
      <c r="B647" s="9" t="s">
        <v>646</v>
      </c>
      <c r="C647" s="3" t="s">
        <v>4755</v>
      </c>
      <c r="D647" s="5">
        <v>30000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19</v>
      </c>
      <c r="P647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8" hidden="1" x14ac:dyDescent="0.2">
      <c r="A648">
        <v>646</v>
      </c>
      <c r="B648" s="9" t="s">
        <v>647</v>
      </c>
      <c r="C648" s="3" t="s">
        <v>4756</v>
      </c>
      <c r="D648" s="5">
        <v>30000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4</v>
      </c>
      <c r="P648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8" hidden="1" x14ac:dyDescent="0.2">
      <c r="A649">
        <v>647</v>
      </c>
      <c r="B649" s="9" t="s">
        <v>648</v>
      </c>
      <c r="C649" s="3" t="s">
        <v>4757</v>
      </c>
      <c r="D649" s="5">
        <v>30000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7</v>
      </c>
      <c r="P649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2" hidden="1" x14ac:dyDescent="0.2">
      <c r="A650">
        <v>648</v>
      </c>
      <c r="B650" s="9" t="s">
        <v>649</v>
      </c>
      <c r="C650" s="3" t="s">
        <v>4758</v>
      </c>
      <c r="D650" s="5">
        <v>30000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148</v>
      </c>
      <c r="P650">
        <f t="shared" si="51"/>
        <v>1644</v>
      </c>
      <c r="Q650" s="11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8" hidden="1" x14ac:dyDescent="0.2">
      <c r="A651">
        <v>649</v>
      </c>
      <c r="B651" s="9" t="s">
        <v>650</v>
      </c>
      <c r="C651" s="3" t="s">
        <v>4759</v>
      </c>
      <c r="D651" s="5">
        <v>30000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12</v>
      </c>
      <c r="P651">
        <f t="shared" si="51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8" hidden="1" x14ac:dyDescent="0.2">
      <c r="A652">
        <v>650</v>
      </c>
      <c r="B652" s="9" t="s">
        <v>651</v>
      </c>
      <c r="C652" s="3" t="s">
        <v>4760</v>
      </c>
      <c r="D652" s="5">
        <v>30000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6</v>
      </c>
      <c r="P652">
        <f t="shared" si="51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8" hidden="1" x14ac:dyDescent="0.2">
      <c r="A653">
        <v>651</v>
      </c>
      <c r="B653" s="9" t="s">
        <v>652</v>
      </c>
      <c r="C653" s="3" t="s">
        <v>4761</v>
      </c>
      <c r="D653" s="5">
        <v>30000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84</v>
      </c>
      <c r="P653">
        <f t="shared" si="51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8" hidden="1" x14ac:dyDescent="0.2">
      <c r="A654">
        <v>652</v>
      </c>
      <c r="B654" s="9" t="s">
        <v>653</v>
      </c>
      <c r="C654" s="3" t="s">
        <v>4762</v>
      </c>
      <c r="D654" s="5">
        <v>30000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</v>
      </c>
      <c r="P654">
        <f t="shared" si="51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8" hidden="1" x14ac:dyDescent="0.2">
      <c r="A655">
        <v>653</v>
      </c>
      <c r="B655" s="9" t="s">
        <v>654</v>
      </c>
      <c r="C655" s="3" t="s">
        <v>4763</v>
      </c>
      <c r="D655" s="5">
        <v>29000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366</v>
      </c>
      <c r="P655">
        <f t="shared" si="51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8" hidden="1" x14ac:dyDescent="0.2">
      <c r="A656">
        <v>654</v>
      </c>
      <c r="B656" s="9" t="s">
        <v>655</v>
      </c>
      <c r="C656" s="3" t="s">
        <v>4764</v>
      </c>
      <c r="D656" s="5">
        <v>29000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111</v>
      </c>
      <c r="P656">
        <f t="shared" si="51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8" hidden="1" x14ac:dyDescent="0.2">
      <c r="A657">
        <v>655</v>
      </c>
      <c r="B657" s="9" t="s">
        <v>656</v>
      </c>
      <c r="C657" s="3" t="s">
        <v>4765</v>
      </c>
      <c r="D657" s="5">
        <v>28888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41</v>
      </c>
      <c r="P657">
        <f t="shared" si="51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8" hidden="1" x14ac:dyDescent="0.2">
      <c r="A658">
        <v>656</v>
      </c>
      <c r="B658" s="9" t="s">
        <v>657</v>
      </c>
      <c r="C658" s="3" t="s">
        <v>4766</v>
      </c>
      <c r="D658" s="5">
        <v>28450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38</v>
      </c>
      <c r="P658">
        <f t="shared" si="51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8" hidden="1" x14ac:dyDescent="0.2">
      <c r="A659">
        <v>657</v>
      </c>
      <c r="B659" s="9" t="s">
        <v>658</v>
      </c>
      <c r="C659" s="3" t="s">
        <v>4767</v>
      </c>
      <c r="D659" s="5">
        <v>28000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67</v>
      </c>
      <c r="P659">
        <f t="shared" si="51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8" hidden="1" x14ac:dyDescent="0.2">
      <c r="A660">
        <v>658</v>
      </c>
      <c r="B660" s="9" t="s">
        <v>659</v>
      </c>
      <c r="C660" s="3" t="s">
        <v>4768</v>
      </c>
      <c r="D660" s="5">
        <v>28000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108</v>
      </c>
      <c r="P660">
        <f t="shared" si="51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6" hidden="1" x14ac:dyDescent="0.2">
      <c r="A661">
        <v>659</v>
      </c>
      <c r="B661" s="9" t="s">
        <v>660</v>
      </c>
      <c r="C661" s="3" t="s">
        <v>4769</v>
      </c>
      <c r="D661" s="5">
        <v>28000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11</v>
      </c>
      <c r="P661">
        <f t="shared" si="51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8" hidden="1" x14ac:dyDescent="0.2">
      <c r="A662">
        <v>660</v>
      </c>
      <c r="B662" s="9" t="s">
        <v>661</v>
      </c>
      <c r="C662" s="3" t="s">
        <v>4770</v>
      </c>
      <c r="D662" s="5">
        <v>28000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5</v>
      </c>
      <c r="P662">
        <f t="shared" si="51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8" hidden="1" x14ac:dyDescent="0.2">
      <c r="A663">
        <v>661</v>
      </c>
      <c r="B663" s="9" t="s">
        <v>662</v>
      </c>
      <c r="C663" s="3" t="s">
        <v>4771</v>
      </c>
      <c r="D663" s="5">
        <v>28000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0</v>
      </c>
      <c r="P663">
        <f t="shared" si="51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32" hidden="1" x14ac:dyDescent="0.2">
      <c r="A664">
        <v>662</v>
      </c>
      <c r="B664" s="9" t="s">
        <v>663</v>
      </c>
      <c r="C664" s="3" t="s">
        <v>4772</v>
      </c>
      <c r="D664" s="5">
        <v>28000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1</v>
      </c>
      <c r="P664">
        <f t="shared" si="51"/>
        <v>39</v>
      </c>
      <c r="Q664" s="11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8" hidden="1" x14ac:dyDescent="0.2">
      <c r="A665">
        <v>663</v>
      </c>
      <c r="B665" s="9" t="s">
        <v>664</v>
      </c>
      <c r="C665" s="3" t="s">
        <v>4773</v>
      </c>
      <c r="D665" s="5">
        <v>28000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3</v>
      </c>
      <c r="P665">
        <f t="shared" si="51"/>
        <v>100</v>
      </c>
      <c r="Q665" s="11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8" hidden="1" x14ac:dyDescent="0.2">
      <c r="A666">
        <v>664</v>
      </c>
      <c r="B666" s="9" t="s">
        <v>665</v>
      </c>
      <c r="C666" s="3" t="s">
        <v>4774</v>
      </c>
      <c r="D666" s="5">
        <v>27800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3</v>
      </c>
      <c r="P666">
        <f t="shared" si="51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8" hidden="1" x14ac:dyDescent="0.2">
      <c r="A667">
        <v>665</v>
      </c>
      <c r="B667" s="9" t="s">
        <v>666</v>
      </c>
      <c r="C667" s="3" t="s">
        <v>4775</v>
      </c>
      <c r="D667" s="5">
        <v>27500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7</v>
      </c>
      <c r="P667">
        <f t="shared" si="51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8" hidden="1" x14ac:dyDescent="0.2">
      <c r="A668">
        <v>666</v>
      </c>
      <c r="B668" s="9" t="s">
        <v>667</v>
      </c>
      <c r="C668" s="3" t="s">
        <v>4776</v>
      </c>
      <c r="D668" s="5">
        <v>27000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8" hidden="1" x14ac:dyDescent="0.2">
      <c r="A669">
        <v>667</v>
      </c>
      <c r="B669" s="9" t="s">
        <v>668</v>
      </c>
      <c r="C669" s="3" t="s">
        <v>4777</v>
      </c>
      <c r="D669" s="5">
        <v>27000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19</v>
      </c>
      <c r="P669">
        <f t="shared" si="51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8" hidden="1" x14ac:dyDescent="0.2">
      <c r="A670">
        <v>668</v>
      </c>
      <c r="B670" s="9" t="s">
        <v>669</v>
      </c>
      <c r="C670" s="3" t="s">
        <v>4778</v>
      </c>
      <c r="D670" s="5">
        <v>27000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3</v>
      </c>
      <c r="P670">
        <f t="shared" si="51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4" hidden="1" x14ac:dyDescent="0.2">
      <c r="A671">
        <v>669</v>
      </c>
      <c r="B671" s="9" t="s">
        <v>670</v>
      </c>
      <c r="C671" s="3" t="s">
        <v>4779</v>
      </c>
      <c r="D671" s="5">
        <v>27000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159</v>
      </c>
      <c r="P671">
        <f t="shared" si="51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8" hidden="1" x14ac:dyDescent="0.2">
      <c r="A672">
        <v>670</v>
      </c>
      <c r="B672" s="9" t="s">
        <v>671</v>
      </c>
      <c r="C672" s="3" t="s">
        <v>4780</v>
      </c>
      <c r="D672" s="5">
        <v>26500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99</v>
      </c>
      <c r="P672">
        <f t="shared" si="51"/>
        <v>85</v>
      </c>
      <c r="Q672" s="11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8" hidden="1" x14ac:dyDescent="0.2">
      <c r="A673">
        <v>671</v>
      </c>
      <c r="B673" s="9" t="s">
        <v>672</v>
      </c>
      <c r="C673" s="3" t="s">
        <v>4781</v>
      </c>
      <c r="D673" s="5">
        <v>26500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45</v>
      </c>
      <c r="P673">
        <f t="shared" si="51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8" hidden="1" x14ac:dyDescent="0.2">
      <c r="A674">
        <v>672</v>
      </c>
      <c r="B674" s="9" t="s">
        <v>673</v>
      </c>
      <c r="C674" s="3" t="s">
        <v>4782</v>
      </c>
      <c r="D674" s="5">
        <v>26000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42</v>
      </c>
      <c r="P674">
        <f t="shared" si="51"/>
        <v>50.3</v>
      </c>
      <c r="Q674" s="11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8" hidden="1" x14ac:dyDescent="0.2">
      <c r="A675">
        <v>673</v>
      </c>
      <c r="B675" s="9" t="s">
        <v>674</v>
      </c>
      <c r="C675" s="3" t="s">
        <v>4783</v>
      </c>
      <c r="D675" s="5">
        <v>26000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1</v>
      </c>
      <c r="P675">
        <f t="shared" si="51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2" hidden="1" x14ac:dyDescent="0.2">
      <c r="A676">
        <v>674</v>
      </c>
      <c r="B676" s="9" t="s">
        <v>675</v>
      </c>
      <c r="C676" s="3" t="s">
        <v>4784</v>
      </c>
      <c r="D676" s="5">
        <v>26000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8" hidden="1" x14ac:dyDescent="0.2">
      <c r="A677">
        <v>675</v>
      </c>
      <c r="B677" s="9" t="s">
        <v>676</v>
      </c>
      <c r="C677" s="3" t="s">
        <v>4785</v>
      </c>
      <c r="D677" s="5">
        <v>26000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3</v>
      </c>
      <c r="P677">
        <f t="shared" si="51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4" hidden="1" x14ac:dyDescent="0.2">
      <c r="A678">
        <v>676</v>
      </c>
      <c r="B678" s="9" t="s">
        <v>677</v>
      </c>
      <c r="C678" s="3" t="s">
        <v>4786</v>
      </c>
      <c r="D678" s="5">
        <v>26000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6</v>
      </c>
      <c r="P678">
        <f t="shared" si="51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8" hidden="1" x14ac:dyDescent="0.2">
      <c r="A679">
        <v>677</v>
      </c>
      <c r="B679" s="9" t="s">
        <v>678</v>
      </c>
      <c r="C679" s="3" t="s">
        <v>4787</v>
      </c>
      <c r="D679" s="5">
        <v>25000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51</v>
      </c>
      <c r="P679">
        <f t="shared" si="51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8" hidden="1" x14ac:dyDescent="0.2">
      <c r="A680">
        <v>678</v>
      </c>
      <c r="B680" s="9" t="s">
        <v>679</v>
      </c>
      <c r="C680" s="3" t="s">
        <v>4788</v>
      </c>
      <c r="D680" s="5">
        <v>25000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8" hidden="1" x14ac:dyDescent="0.2">
      <c r="A681">
        <v>679</v>
      </c>
      <c r="B681" s="9" t="s">
        <v>680</v>
      </c>
      <c r="C681" s="3" t="s">
        <v>4789</v>
      </c>
      <c r="D681" s="5">
        <v>25000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35</v>
      </c>
      <c r="P681">
        <f t="shared" si="51"/>
        <v>93.9</v>
      </c>
      <c r="Q681" s="1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8" hidden="1" x14ac:dyDescent="0.2">
      <c r="A682">
        <v>680</v>
      </c>
      <c r="B682" s="9" t="s">
        <v>681</v>
      </c>
      <c r="C682" s="3" t="s">
        <v>4790</v>
      </c>
      <c r="D682" s="5">
        <v>25000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78</v>
      </c>
      <c r="P682">
        <f t="shared" si="51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8" hidden="1" x14ac:dyDescent="0.2">
      <c r="A683">
        <v>681</v>
      </c>
      <c r="B683" s="9" t="s">
        <v>682</v>
      </c>
      <c r="C683" s="3" t="s">
        <v>4791</v>
      </c>
      <c r="D683" s="5">
        <v>25000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8" hidden="1" x14ac:dyDescent="0.2">
      <c r="A684">
        <v>682</v>
      </c>
      <c r="B684" s="9" t="s">
        <v>683</v>
      </c>
      <c r="C684" s="3" t="s">
        <v>4792</v>
      </c>
      <c r="D684" s="5">
        <v>25000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8" hidden="1" x14ac:dyDescent="0.2">
      <c r="A685">
        <v>683</v>
      </c>
      <c r="B685" s="9" t="s">
        <v>684</v>
      </c>
      <c r="C685" s="3" t="s">
        <v>4793</v>
      </c>
      <c r="D685" s="5">
        <v>25000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16" hidden="1" x14ac:dyDescent="0.2">
      <c r="A686">
        <v>684</v>
      </c>
      <c r="B686" s="9" t="s">
        <v>685</v>
      </c>
      <c r="C686" s="3" t="s">
        <v>4794</v>
      </c>
      <c r="D686" s="5">
        <v>25000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96</v>
      </c>
      <c r="P686">
        <f t="shared" si="51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8" hidden="1" x14ac:dyDescent="0.2">
      <c r="A687">
        <v>685</v>
      </c>
      <c r="B687" s="9" t="s">
        <v>686</v>
      </c>
      <c r="C687" s="3" t="s">
        <v>4795</v>
      </c>
      <c r="D687" s="5">
        <v>25000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</v>
      </c>
      <c r="P687">
        <f t="shared" si="51"/>
        <v>55.3</v>
      </c>
      <c r="Q687" s="11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4" hidden="1" x14ac:dyDescent="0.2">
      <c r="A688">
        <v>686</v>
      </c>
      <c r="B688" s="9" t="s">
        <v>687</v>
      </c>
      <c r="C688" s="3" t="s">
        <v>4796</v>
      </c>
      <c r="D688" s="5">
        <v>25000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8" hidden="1" x14ac:dyDescent="0.2">
      <c r="A689">
        <v>687</v>
      </c>
      <c r="B689" s="9" t="s">
        <v>688</v>
      </c>
      <c r="C689" s="3" t="s">
        <v>4797</v>
      </c>
      <c r="D689" s="5">
        <v>25000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14</v>
      </c>
      <c r="P689">
        <f t="shared" si="51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8" hidden="1" x14ac:dyDescent="0.2">
      <c r="A690">
        <v>688</v>
      </c>
      <c r="B690" s="9" t="s">
        <v>689</v>
      </c>
      <c r="C690" s="3" t="s">
        <v>4798</v>
      </c>
      <c r="D690" s="5">
        <v>25000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58</v>
      </c>
      <c r="P690">
        <f t="shared" si="51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8" hidden="1" x14ac:dyDescent="0.2">
      <c r="A691">
        <v>689</v>
      </c>
      <c r="B691" s="9" t="s">
        <v>690</v>
      </c>
      <c r="C691" s="3" t="s">
        <v>4799</v>
      </c>
      <c r="D691" s="5">
        <v>25000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461</v>
      </c>
      <c r="P691">
        <f t="shared" si="51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2" hidden="1" x14ac:dyDescent="0.2">
      <c r="A692">
        <v>690</v>
      </c>
      <c r="B692" s="9" t="s">
        <v>691</v>
      </c>
      <c r="C692" s="3" t="s">
        <v>4800</v>
      </c>
      <c r="D692" s="5">
        <v>25000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10</v>
      </c>
      <c r="P692">
        <f t="shared" si="51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8" hidden="1" x14ac:dyDescent="0.2">
      <c r="A693">
        <v>691</v>
      </c>
      <c r="B693" s="9" t="s">
        <v>692</v>
      </c>
      <c r="C693" s="3" t="s">
        <v>4801</v>
      </c>
      <c r="D693" s="5">
        <v>25000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8" hidden="1" x14ac:dyDescent="0.2">
      <c r="A694">
        <v>692</v>
      </c>
      <c r="B694" s="9" t="s">
        <v>693</v>
      </c>
      <c r="C694" s="3" t="s">
        <v>4802</v>
      </c>
      <c r="D694" s="5">
        <v>25000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5</v>
      </c>
      <c r="P694">
        <f t="shared" si="51"/>
        <v>6.5</v>
      </c>
      <c r="Q694" s="11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32" hidden="1" x14ac:dyDescent="0.2">
      <c r="A695">
        <v>693</v>
      </c>
      <c r="B695" s="9" t="s">
        <v>694</v>
      </c>
      <c r="C695" s="3" t="s">
        <v>4803</v>
      </c>
      <c r="D695" s="5">
        <v>25000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141</v>
      </c>
      <c r="P695">
        <f t="shared" si="51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8" hidden="1" x14ac:dyDescent="0.2">
      <c r="A696">
        <v>694</v>
      </c>
      <c r="B696" s="9" t="s">
        <v>695</v>
      </c>
      <c r="C696" s="3" t="s">
        <v>4804</v>
      </c>
      <c r="D696" s="5">
        <v>25000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2</v>
      </c>
      <c r="P696">
        <f t="shared" si="51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8" hidden="1" x14ac:dyDescent="0.2">
      <c r="A697">
        <v>695</v>
      </c>
      <c r="B697" s="9" t="s">
        <v>696</v>
      </c>
      <c r="C697" s="3" t="s">
        <v>4805</v>
      </c>
      <c r="D697" s="5">
        <v>25000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3</v>
      </c>
      <c r="P697">
        <f t="shared" si="51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2" hidden="1" x14ac:dyDescent="0.2">
      <c r="A698">
        <v>696</v>
      </c>
      <c r="B698" s="9" t="s">
        <v>697</v>
      </c>
      <c r="C698" s="3" t="s">
        <v>4806</v>
      </c>
      <c r="D698" s="5">
        <v>25000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8" hidden="1" x14ac:dyDescent="0.2">
      <c r="A699">
        <v>697</v>
      </c>
      <c r="B699" s="9" t="s">
        <v>698</v>
      </c>
      <c r="C699" s="3" t="s">
        <v>4807</v>
      </c>
      <c r="D699" s="5">
        <v>25000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9</v>
      </c>
      <c r="P699">
        <f t="shared" si="51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8" hidden="1" x14ac:dyDescent="0.2">
      <c r="A700">
        <v>698</v>
      </c>
      <c r="B700" s="9" t="s">
        <v>699</v>
      </c>
      <c r="C700" s="3" t="s">
        <v>4808</v>
      </c>
      <c r="D700" s="5">
        <v>25000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62</v>
      </c>
      <c r="P700">
        <f t="shared" si="51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8" hidden="1" x14ac:dyDescent="0.2">
      <c r="A701">
        <v>699</v>
      </c>
      <c r="B701" s="9" t="s">
        <v>700</v>
      </c>
      <c r="C701" s="3" t="s">
        <v>4809</v>
      </c>
      <c r="D701" s="5">
        <v>25000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429</v>
      </c>
      <c r="P701">
        <f t="shared" si="51"/>
        <v>120.39</v>
      </c>
      <c r="Q701" s="1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8" hidden="1" x14ac:dyDescent="0.2">
      <c r="A702">
        <v>700</v>
      </c>
      <c r="B702" s="9" t="s">
        <v>701</v>
      </c>
      <c r="C702" s="3" t="s">
        <v>4810</v>
      </c>
      <c r="D702" s="5">
        <v>25000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2</v>
      </c>
      <c r="P702">
        <f t="shared" si="51"/>
        <v>13</v>
      </c>
      <c r="Q702" s="11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8" hidden="1" x14ac:dyDescent="0.2">
      <c r="A703">
        <v>701</v>
      </c>
      <c r="B703" s="9" t="s">
        <v>702</v>
      </c>
      <c r="C703" s="3" t="s">
        <v>4811</v>
      </c>
      <c r="D703" s="5">
        <v>25000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24</v>
      </c>
      <c r="P703">
        <f t="shared" si="51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8" hidden="1" x14ac:dyDescent="0.2">
      <c r="A704">
        <v>702</v>
      </c>
      <c r="B704" s="9" t="s">
        <v>703</v>
      </c>
      <c r="C704" s="3" t="s">
        <v>4812</v>
      </c>
      <c r="D704" s="5">
        <v>25000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18</v>
      </c>
      <c r="P704">
        <f t="shared" si="51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8" hidden="1" x14ac:dyDescent="0.2">
      <c r="A705">
        <v>703</v>
      </c>
      <c r="B705" s="9" t="s">
        <v>704</v>
      </c>
      <c r="C705" s="3" t="s">
        <v>4813</v>
      </c>
      <c r="D705" s="5">
        <v>25000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3</v>
      </c>
      <c r="P705">
        <f t="shared" si="51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8" hidden="1" x14ac:dyDescent="0.2">
      <c r="A706">
        <v>704</v>
      </c>
      <c r="B706" s="9" t="s">
        <v>705</v>
      </c>
      <c r="C706" s="3" t="s">
        <v>4814</v>
      </c>
      <c r="D706" s="5">
        <v>25000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2</v>
      </c>
      <c r="P706">
        <f t="shared" si="51"/>
        <v>120.25</v>
      </c>
      <c r="Q706" s="11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2" hidden="1" x14ac:dyDescent="0.2">
      <c r="A707">
        <v>705</v>
      </c>
      <c r="B707" s="9" t="s">
        <v>706</v>
      </c>
      <c r="C707" s="3" t="s">
        <v>4815</v>
      </c>
      <c r="D707" s="5">
        <v>25000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4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5">
        <f t="shared" ref="S707:S770" si="57">(((J707/60)/60/24)+DATE(1970,1,1))</f>
        <v>42726.491643518515</v>
      </c>
      <c r="T707" s="15">
        <f t="shared" ref="T707:T770" si="58">(((I707/60)/60/24)+DATE(1970,1,1))</f>
        <v>42756.491643518515</v>
      </c>
      <c r="U707">
        <f t="shared" ref="U707:U770" si="59">YEAR(S707)</f>
        <v>2016</v>
      </c>
    </row>
    <row r="708" spans="1:21" ht="48" hidden="1" x14ac:dyDescent="0.2">
      <c r="A708">
        <v>706</v>
      </c>
      <c r="B708" s="9" t="s">
        <v>707</v>
      </c>
      <c r="C708" s="3" t="s">
        <v>4816</v>
      </c>
      <c r="D708" s="5">
        <v>25000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8" hidden="1" x14ac:dyDescent="0.2">
      <c r="A709">
        <v>707</v>
      </c>
      <c r="B709" s="9" t="s">
        <v>708</v>
      </c>
      <c r="C709" s="3" t="s">
        <v>4817</v>
      </c>
      <c r="D709" s="5">
        <v>25000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215</v>
      </c>
      <c r="P709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8" hidden="1" x14ac:dyDescent="0.2">
      <c r="A710">
        <v>708</v>
      </c>
      <c r="B710" s="9" t="s">
        <v>709</v>
      </c>
      <c r="C710" s="3" t="s">
        <v>4818</v>
      </c>
      <c r="D710" s="5">
        <v>25000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35</v>
      </c>
      <c r="P710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2" hidden="1" x14ac:dyDescent="0.2">
      <c r="A711">
        <v>709</v>
      </c>
      <c r="B711" s="9" t="s">
        <v>710</v>
      </c>
      <c r="C711" s="3" t="s">
        <v>4819</v>
      </c>
      <c r="D711" s="5">
        <v>25000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2" hidden="1" x14ac:dyDescent="0.2">
      <c r="A712">
        <v>710</v>
      </c>
      <c r="B712" s="9" t="s">
        <v>711</v>
      </c>
      <c r="C712" s="3" t="s">
        <v>4820</v>
      </c>
      <c r="D712" s="5">
        <v>25000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8" hidden="1" x14ac:dyDescent="0.2">
      <c r="A713">
        <v>711</v>
      </c>
      <c r="B713" s="9" t="s">
        <v>712</v>
      </c>
      <c r="C713" s="3" t="s">
        <v>4821</v>
      </c>
      <c r="D713" s="5">
        <v>25000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135</v>
      </c>
      <c r="P713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8" hidden="1" x14ac:dyDescent="0.2">
      <c r="A714">
        <v>712</v>
      </c>
      <c r="B714" s="9" t="s">
        <v>713</v>
      </c>
      <c r="C714" s="3" t="s">
        <v>4822</v>
      </c>
      <c r="D714" s="5">
        <v>25000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8" hidden="1" x14ac:dyDescent="0.2">
      <c r="A716">
        <v>714</v>
      </c>
      <c r="B716" s="9" t="s">
        <v>715</v>
      </c>
      <c r="C716" s="3" t="s">
        <v>4824</v>
      </c>
      <c r="D716" s="5">
        <v>25000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9</v>
      </c>
      <c r="P716">
        <f t="shared" si="56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8" hidden="1" x14ac:dyDescent="0.2">
      <c r="A717">
        <v>715</v>
      </c>
      <c r="B717" s="9" t="s">
        <v>716</v>
      </c>
      <c r="C717" s="3" t="s">
        <v>4825</v>
      </c>
      <c r="D717" s="5">
        <v>25000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6</v>
      </c>
      <c r="P717">
        <f t="shared" si="56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8" hidden="1" x14ac:dyDescent="0.2">
      <c r="A718">
        <v>716</v>
      </c>
      <c r="B718" s="9" t="s">
        <v>717</v>
      </c>
      <c r="C718" s="3" t="s">
        <v>4826</v>
      </c>
      <c r="D718" s="5">
        <v>25000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3</v>
      </c>
      <c r="P718">
        <f t="shared" si="56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16" hidden="1" x14ac:dyDescent="0.2">
      <c r="A719">
        <v>717</v>
      </c>
      <c r="B719" s="9" t="s">
        <v>718</v>
      </c>
      <c r="C719" s="3" t="s">
        <v>4827</v>
      </c>
      <c r="D719" s="5">
        <v>25000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1</v>
      </c>
      <c r="P719">
        <f t="shared" si="56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8" hidden="1" x14ac:dyDescent="0.2">
      <c r="A720">
        <v>718</v>
      </c>
      <c r="B720" s="9" t="s">
        <v>719</v>
      </c>
      <c r="C720" s="3" t="s">
        <v>4828</v>
      </c>
      <c r="D720" s="5">
        <v>25000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0</v>
      </c>
      <c r="P720">
        <f t="shared" si="56"/>
        <v>22.5</v>
      </c>
      <c r="Q720" s="11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8" hidden="1" x14ac:dyDescent="0.2">
      <c r="A721">
        <v>719</v>
      </c>
      <c r="B721" s="9" t="s">
        <v>720</v>
      </c>
      <c r="C721" s="3" t="s">
        <v>4829</v>
      </c>
      <c r="D721" s="5">
        <v>25000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8" hidden="1" x14ac:dyDescent="0.2">
      <c r="A722">
        <v>720</v>
      </c>
      <c r="B722" s="9" t="s">
        <v>721</v>
      </c>
      <c r="C722" s="3" t="s">
        <v>4830</v>
      </c>
      <c r="D722" s="5">
        <v>25000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11</v>
      </c>
      <c r="P722">
        <f t="shared" si="56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8" hidden="1" x14ac:dyDescent="0.2">
      <c r="A723">
        <v>721</v>
      </c>
      <c r="B723" s="9" t="s">
        <v>722</v>
      </c>
      <c r="C723" s="3" t="s">
        <v>4831</v>
      </c>
      <c r="D723" s="5">
        <v>25000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40</v>
      </c>
      <c r="P723">
        <f t="shared" si="56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2" hidden="1" x14ac:dyDescent="0.2">
      <c r="A725">
        <v>723</v>
      </c>
      <c r="B725" s="9" t="s">
        <v>724</v>
      </c>
      <c r="C725" s="3" t="s">
        <v>4833</v>
      </c>
      <c r="D725" s="5">
        <v>25000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22</v>
      </c>
      <c r="P725">
        <f t="shared" si="56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8" hidden="1" x14ac:dyDescent="0.2">
      <c r="A726">
        <v>724</v>
      </c>
      <c r="B726" s="9" t="s">
        <v>725</v>
      </c>
      <c r="C726" s="3" t="s">
        <v>4834</v>
      </c>
      <c r="D726" s="5">
        <v>25000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30</v>
      </c>
      <c r="P726">
        <f t="shared" si="56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8" hidden="1" x14ac:dyDescent="0.2">
      <c r="A727">
        <v>725</v>
      </c>
      <c r="B727" s="9" t="s">
        <v>726</v>
      </c>
      <c r="C727" s="3" t="s">
        <v>4835</v>
      </c>
      <c r="D727" s="5">
        <v>25000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80</v>
      </c>
      <c r="P727">
        <f t="shared" si="56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8" hidden="1" x14ac:dyDescent="0.2">
      <c r="A728">
        <v>726</v>
      </c>
      <c r="B728" s="9" t="s">
        <v>727</v>
      </c>
      <c r="C728" s="3" t="s">
        <v>4836</v>
      </c>
      <c r="D728" s="5">
        <v>25000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</v>
      </c>
      <c r="P728">
        <f t="shared" si="56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8" hidden="1" x14ac:dyDescent="0.2">
      <c r="A729">
        <v>727</v>
      </c>
      <c r="B729" s="9" t="s">
        <v>728</v>
      </c>
      <c r="C729" s="3" t="s">
        <v>4837</v>
      </c>
      <c r="D729" s="5">
        <v>25000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22</v>
      </c>
      <c r="P729">
        <f t="shared" si="56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8" hidden="1" x14ac:dyDescent="0.2">
      <c r="A730">
        <v>728</v>
      </c>
      <c r="B730" s="9" t="s">
        <v>729</v>
      </c>
      <c r="C730" s="3" t="s">
        <v>4838</v>
      </c>
      <c r="D730" s="5">
        <v>25000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32</v>
      </c>
      <c r="P730">
        <f t="shared" si="56"/>
        <v>60.9</v>
      </c>
      <c r="Q730" s="11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8" hidden="1" x14ac:dyDescent="0.2">
      <c r="A731">
        <v>729</v>
      </c>
      <c r="B731" s="9" t="s">
        <v>730</v>
      </c>
      <c r="C731" s="3" t="s">
        <v>4839</v>
      </c>
      <c r="D731" s="5">
        <v>25000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21</v>
      </c>
      <c r="P731">
        <f t="shared" si="56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2" hidden="1" x14ac:dyDescent="0.2">
      <c r="A732">
        <v>730</v>
      </c>
      <c r="B732" s="9" t="s">
        <v>731</v>
      </c>
      <c r="C732" s="3" t="s">
        <v>4840</v>
      </c>
      <c r="D732" s="5">
        <v>25000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106</v>
      </c>
      <c r="P732">
        <f t="shared" si="56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8" hidden="1" x14ac:dyDescent="0.2">
      <c r="A733">
        <v>731</v>
      </c>
      <c r="B733" s="9" t="s">
        <v>732</v>
      </c>
      <c r="C733" s="3" t="s">
        <v>4841</v>
      </c>
      <c r="D733" s="5">
        <v>25000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25</v>
      </c>
      <c r="P733">
        <f t="shared" si="56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8" hidden="1" x14ac:dyDescent="0.2">
      <c r="A734">
        <v>732</v>
      </c>
      <c r="B734" s="9" t="s">
        <v>733</v>
      </c>
      <c r="C734" s="3" t="s">
        <v>4842</v>
      </c>
      <c r="D734" s="5">
        <v>25000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0</v>
      </c>
      <c r="P734">
        <f t="shared" si="56"/>
        <v>4.92</v>
      </c>
      <c r="Q734" s="11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8" hidden="1" x14ac:dyDescent="0.2">
      <c r="A735">
        <v>733</v>
      </c>
      <c r="B735" s="9" t="s">
        <v>734</v>
      </c>
      <c r="C735" s="3" t="s">
        <v>4843</v>
      </c>
      <c r="D735" s="5">
        <v>25000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</v>
      </c>
      <c r="P735">
        <f t="shared" si="56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32" hidden="1" x14ac:dyDescent="0.2">
      <c r="A736">
        <v>734</v>
      </c>
      <c r="B736" s="9" t="s">
        <v>735</v>
      </c>
      <c r="C736" s="3" t="s">
        <v>4844</v>
      </c>
      <c r="D736" s="5">
        <v>25000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43</v>
      </c>
      <c r="P736">
        <f t="shared" si="56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8" hidden="1" x14ac:dyDescent="0.2">
      <c r="A737">
        <v>735</v>
      </c>
      <c r="B737" s="9" t="s">
        <v>736</v>
      </c>
      <c r="C737" s="3" t="s">
        <v>4845</v>
      </c>
      <c r="D737" s="5">
        <v>25000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215</v>
      </c>
      <c r="P737">
        <f t="shared" si="56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8" hidden="1" x14ac:dyDescent="0.2">
      <c r="A738">
        <v>736</v>
      </c>
      <c r="B738" s="9" t="s">
        <v>737</v>
      </c>
      <c r="C738" s="3" t="s">
        <v>4846</v>
      </c>
      <c r="D738" s="5">
        <v>25000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45</v>
      </c>
      <c r="P738">
        <f t="shared" si="56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8" hidden="1" x14ac:dyDescent="0.2">
      <c r="A739">
        <v>737</v>
      </c>
      <c r="B739" s="9" t="s">
        <v>738</v>
      </c>
      <c r="C739" s="3" t="s">
        <v>4847</v>
      </c>
      <c r="D739" s="5">
        <v>25000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24</v>
      </c>
      <c r="P739">
        <f t="shared" si="56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2" hidden="1" x14ac:dyDescent="0.2">
      <c r="A740">
        <v>738</v>
      </c>
      <c r="B740" s="9" t="s">
        <v>739</v>
      </c>
      <c r="C740" s="3" t="s">
        <v>4848</v>
      </c>
      <c r="D740" s="5">
        <v>25000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6</v>
      </c>
      <c r="P740">
        <f t="shared" si="56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8" hidden="1" x14ac:dyDescent="0.2">
      <c r="A741">
        <v>739</v>
      </c>
      <c r="B741" s="9" t="s">
        <v>740</v>
      </c>
      <c r="C741" s="3" t="s">
        <v>4849</v>
      </c>
      <c r="D741" s="5">
        <v>25000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38</v>
      </c>
      <c r="P741">
        <f t="shared" si="56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8" hidden="1" x14ac:dyDescent="0.2">
      <c r="A742">
        <v>740</v>
      </c>
      <c r="B742" s="9" t="s">
        <v>741</v>
      </c>
      <c r="C742" s="3" t="s">
        <v>4850</v>
      </c>
      <c r="D742" s="5">
        <v>25000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13</v>
      </c>
      <c r="P742">
        <f t="shared" si="56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2" hidden="1" x14ac:dyDescent="0.2">
      <c r="A743">
        <v>741</v>
      </c>
      <c r="B743" s="9" t="s">
        <v>742</v>
      </c>
      <c r="C743" s="3" t="s">
        <v>4851</v>
      </c>
      <c r="D743" s="5">
        <v>25000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53</v>
      </c>
      <c r="P743">
        <f t="shared" si="56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8" hidden="1" x14ac:dyDescent="0.2">
      <c r="A744">
        <v>742</v>
      </c>
      <c r="B744" s="9" t="s">
        <v>743</v>
      </c>
      <c r="C744" s="3" t="s">
        <v>4852</v>
      </c>
      <c r="D744" s="5">
        <v>25000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6</v>
      </c>
      <c r="P744">
        <f t="shared" si="56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8" hidden="1" x14ac:dyDescent="0.2">
      <c r="A745">
        <v>743</v>
      </c>
      <c r="B745" s="9" t="s">
        <v>744</v>
      </c>
      <c r="C745" s="3" t="s">
        <v>4853</v>
      </c>
      <c r="D745" s="5">
        <v>25000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3</v>
      </c>
      <c r="P745">
        <f t="shared" si="56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32" hidden="1" x14ac:dyDescent="0.2">
      <c r="A746">
        <v>744</v>
      </c>
      <c r="B746" s="9" t="s">
        <v>745</v>
      </c>
      <c r="C746" s="3" t="s">
        <v>4854</v>
      </c>
      <c r="D746" s="5">
        <v>25000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20</v>
      </c>
      <c r="P746">
        <f t="shared" si="56"/>
        <v>82.52</v>
      </c>
      <c r="Q746" s="11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8" hidden="1" x14ac:dyDescent="0.2">
      <c r="A747">
        <v>745</v>
      </c>
      <c r="B747" s="9" t="s">
        <v>746</v>
      </c>
      <c r="C747" s="3" t="s">
        <v>4855</v>
      </c>
      <c r="D747" s="5">
        <v>25000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16</v>
      </c>
      <c r="P747">
        <f t="shared" si="56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16" hidden="1" x14ac:dyDescent="0.2">
      <c r="A748">
        <v>746</v>
      </c>
      <c r="B748" s="9" t="s">
        <v>747</v>
      </c>
      <c r="C748" s="3" t="s">
        <v>4856</v>
      </c>
      <c r="D748" s="5">
        <v>25000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13</v>
      </c>
      <c r="P748">
        <f t="shared" si="56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8" hidden="1" x14ac:dyDescent="0.2">
      <c r="A749">
        <v>747</v>
      </c>
      <c r="B749" s="9" t="s">
        <v>748</v>
      </c>
      <c r="C749" s="3" t="s">
        <v>4857</v>
      </c>
      <c r="D749" s="5">
        <v>25000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28</v>
      </c>
      <c r="P749">
        <f t="shared" si="56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8" hidden="1" x14ac:dyDescent="0.2">
      <c r="A750">
        <v>748</v>
      </c>
      <c r="B750" s="9" t="s">
        <v>749</v>
      </c>
      <c r="C750" s="3" t="s">
        <v>4858</v>
      </c>
      <c r="D750" s="5">
        <v>25000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8</v>
      </c>
      <c r="P750">
        <f t="shared" si="56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8" hidden="1" x14ac:dyDescent="0.2">
      <c r="A751">
        <v>749</v>
      </c>
      <c r="B751" s="9" t="s">
        <v>750</v>
      </c>
      <c r="C751" s="3" t="s">
        <v>4859</v>
      </c>
      <c r="D751" s="5">
        <v>25000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42</v>
      </c>
      <c r="P751">
        <f t="shared" si="56"/>
        <v>95.96</v>
      </c>
      <c r="Q751" s="1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8" hidden="1" x14ac:dyDescent="0.2">
      <c r="A752">
        <v>750</v>
      </c>
      <c r="B752" s="9" t="s">
        <v>751</v>
      </c>
      <c r="C752" s="3" t="s">
        <v>4860</v>
      </c>
      <c r="D752" s="5">
        <v>25000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18</v>
      </c>
      <c r="P752">
        <f t="shared" si="56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8" hidden="1" x14ac:dyDescent="0.2">
      <c r="A753">
        <v>751</v>
      </c>
      <c r="B753" s="9" t="s">
        <v>752</v>
      </c>
      <c r="C753" s="3" t="s">
        <v>4861</v>
      </c>
      <c r="D753" s="5">
        <v>25000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14</v>
      </c>
      <c r="P753">
        <f t="shared" si="56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8" hidden="1" x14ac:dyDescent="0.2">
      <c r="A754">
        <v>752</v>
      </c>
      <c r="B754" s="9" t="s">
        <v>753</v>
      </c>
      <c r="C754" s="3" t="s">
        <v>4862</v>
      </c>
      <c r="D754" s="5">
        <v>25000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22</v>
      </c>
      <c r="P754">
        <f t="shared" si="56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8" hidden="1" x14ac:dyDescent="0.2">
      <c r="A755">
        <v>753</v>
      </c>
      <c r="B755" s="9" t="s">
        <v>754</v>
      </c>
      <c r="C755" s="3" t="s">
        <v>4863</v>
      </c>
      <c r="D755" s="5">
        <v>25000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51</v>
      </c>
      <c r="P755">
        <f t="shared" si="56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8" hidden="1" x14ac:dyDescent="0.2">
      <c r="A756">
        <v>754</v>
      </c>
      <c r="B756" s="9" t="s">
        <v>755</v>
      </c>
      <c r="C756" s="3" t="s">
        <v>4864</v>
      </c>
      <c r="D756" s="5">
        <v>25000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8</v>
      </c>
      <c r="P756">
        <f t="shared" si="56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8" hidden="1" x14ac:dyDescent="0.2">
      <c r="A757">
        <v>755</v>
      </c>
      <c r="B757" s="9" t="s">
        <v>756</v>
      </c>
      <c r="C757" s="3" t="s">
        <v>4865</v>
      </c>
      <c r="D757" s="5">
        <v>25000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</v>
      </c>
      <c r="P757">
        <f t="shared" si="56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8" hidden="1" x14ac:dyDescent="0.2">
      <c r="A758">
        <v>756</v>
      </c>
      <c r="B758" s="9" t="s">
        <v>757</v>
      </c>
      <c r="C758" s="3" t="s">
        <v>4866</v>
      </c>
      <c r="D758" s="5">
        <v>25000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3</v>
      </c>
      <c r="P758">
        <f t="shared" si="56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8" hidden="1" x14ac:dyDescent="0.2">
      <c r="A759">
        <v>757</v>
      </c>
      <c r="B759" s="9" t="s">
        <v>758</v>
      </c>
      <c r="C759" s="3" t="s">
        <v>4867</v>
      </c>
      <c r="D759" s="5">
        <v>25000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</v>
      </c>
      <c r="P759">
        <f t="shared" si="56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32" hidden="1" x14ac:dyDescent="0.2">
      <c r="A760">
        <v>758</v>
      </c>
      <c r="B760" s="9" t="s">
        <v>759</v>
      </c>
      <c r="C760" s="3" t="s">
        <v>4868</v>
      </c>
      <c r="D760" s="5">
        <v>25000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</v>
      </c>
      <c r="P760">
        <f t="shared" si="56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8" hidden="1" x14ac:dyDescent="0.2">
      <c r="A761">
        <v>759</v>
      </c>
      <c r="B761" s="9" t="s">
        <v>760</v>
      </c>
      <c r="C761" s="3" t="s">
        <v>4869</v>
      </c>
      <c r="D761" s="5">
        <v>25000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20</v>
      </c>
      <c r="P761">
        <f t="shared" si="56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8" hidden="1" x14ac:dyDescent="0.2">
      <c r="A762">
        <v>760</v>
      </c>
      <c r="B762" s="9" t="s">
        <v>761</v>
      </c>
      <c r="C762" s="3" t="s">
        <v>4870</v>
      </c>
      <c r="D762" s="5">
        <v>25000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8" hidden="1" x14ac:dyDescent="0.2">
      <c r="A763">
        <v>761</v>
      </c>
      <c r="B763" s="9" t="s">
        <v>762</v>
      </c>
      <c r="C763" s="3" t="s">
        <v>4871</v>
      </c>
      <c r="D763" s="5">
        <v>25000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1</v>
      </c>
      <c r="P763">
        <f t="shared" si="56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8" hidden="1" x14ac:dyDescent="0.2">
      <c r="A764">
        <v>762</v>
      </c>
      <c r="B764" s="9" t="s">
        <v>763</v>
      </c>
      <c r="C764" s="3" t="s">
        <v>4872</v>
      </c>
      <c r="D764" s="5">
        <v>25000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8" hidden="1" x14ac:dyDescent="0.2">
      <c r="A765">
        <v>763</v>
      </c>
      <c r="B765" s="9" t="s">
        <v>764</v>
      </c>
      <c r="C765" s="3" t="s">
        <v>4873</v>
      </c>
      <c r="D765" s="5">
        <v>25000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8" hidden="1" x14ac:dyDescent="0.2">
      <c r="A766">
        <v>764</v>
      </c>
      <c r="B766" s="9" t="s">
        <v>765</v>
      </c>
      <c r="C766" s="3" t="s">
        <v>4874</v>
      </c>
      <c r="D766" s="5">
        <v>25000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8" hidden="1" x14ac:dyDescent="0.2">
      <c r="A767">
        <v>765</v>
      </c>
      <c r="B767" s="9" t="s">
        <v>766</v>
      </c>
      <c r="C767" s="3" t="s">
        <v>4875</v>
      </c>
      <c r="D767" s="5">
        <v>25000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10</v>
      </c>
      <c r="P767">
        <f t="shared" si="56"/>
        <v>57.3</v>
      </c>
      <c r="Q767" s="11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8" hidden="1" x14ac:dyDescent="0.2">
      <c r="A768">
        <v>766</v>
      </c>
      <c r="B768" s="9" t="s">
        <v>767</v>
      </c>
      <c r="C768" s="3" t="s">
        <v>4876</v>
      </c>
      <c r="D768" s="5">
        <v>25000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64" hidden="1" x14ac:dyDescent="0.2">
      <c r="A769">
        <v>767</v>
      </c>
      <c r="B769" s="9" t="s">
        <v>768</v>
      </c>
      <c r="C769" s="3" t="s">
        <v>4877</v>
      </c>
      <c r="D769" s="5">
        <v>25000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1</v>
      </c>
      <c r="P769">
        <f t="shared" si="56"/>
        <v>59</v>
      </c>
      <c r="Q769" s="11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8" hidden="1" x14ac:dyDescent="0.2">
      <c r="A770">
        <v>768</v>
      </c>
      <c r="B770" s="9" t="s">
        <v>769</v>
      </c>
      <c r="C770" s="3" t="s">
        <v>4878</v>
      </c>
      <c r="D770" s="5">
        <v>25000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1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8" hidden="1" x14ac:dyDescent="0.2">
      <c r="A771">
        <v>769</v>
      </c>
      <c r="B771" s="9" t="s">
        <v>770</v>
      </c>
      <c r="C771" s="3" t="s">
        <v>4879</v>
      </c>
      <c r="D771" s="5">
        <v>25000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7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5">
        <f t="shared" ref="S771:S834" si="62">(((J771/60)/60/24)+DATE(1970,1,1))</f>
        <v>41604.996458333335</v>
      </c>
      <c r="T771" s="15">
        <f t="shared" ref="T771:T834" si="63">(((I771/60)/60/24)+DATE(1970,1,1))</f>
        <v>41634.996458333335</v>
      </c>
      <c r="U771">
        <f t="shared" ref="U771:U834" si="64">YEAR(S771)</f>
        <v>2013</v>
      </c>
    </row>
    <row r="772" spans="1:21" ht="48" hidden="1" x14ac:dyDescent="0.2">
      <c r="A772">
        <v>770</v>
      </c>
      <c r="B772" s="9" t="s">
        <v>771</v>
      </c>
      <c r="C772" s="3" t="s">
        <v>4880</v>
      </c>
      <c r="D772" s="5">
        <v>25000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8" hidden="1" x14ac:dyDescent="0.2">
      <c r="A773">
        <v>771</v>
      </c>
      <c r="B773" s="9" t="s">
        <v>772</v>
      </c>
      <c r="C773" s="3" t="s">
        <v>4881</v>
      </c>
      <c r="D773" s="5">
        <v>25000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4" hidden="1" x14ac:dyDescent="0.2">
      <c r="A774">
        <v>772</v>
      </c>
      <c r="B774" s="9" t="s">
        <v>773</v>
      </c>
      <c r="C774" s="3" t="s">
        <v>4882</v>
      </c>
      <c r="D774" s="5">
        <v>25000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0</v>
      </c>
      <c r="P774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8" hidden="1" x14ac:dyDescent="0.2">
      <c r="A775">
        <v>773</v>
      </c>
      <c r="B775" s="9" t="s">
        <v>774</v>
      </c>
      <c r="C775" s="3" t="s">
        <v>4883</v>
      </c>
      <c r="D775" s="5">
        <v>25000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0</v>
      </c>
      <c r="P775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8" hidden="1" x14ac:dyDescent="0.2">
      <c r="A776">
        <v>774</v>
      </c>
      <c r="B776" s="9" t="s">
        <v>775</v>
      </c>
      <c r="C776" s="3" t="s">
        <v>4884</v>
      </c>
      <c r="D776" s="5">
        <v>25000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1</v>
      </c>
      <c r="P776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8" hidden="1" x14ac:dyDescent="0.2">
      <c r="A777">
        <v>775</v>
      </c>
      <c r="B777" s="9" t="s">
        <v>776</v>
      </c>
      <c r="C777" s="3" t="s">
        <v>4885</v>
      </c>
      <c r="D777" s="5">
        <v>25000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1</v>
      </c>
      <c r="P777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8" hidden="1" x14ac:dyDescent="0.2">
      <c r="A778">
        <v>776</v>
      </c>
      <c r="B778" s="9" t="s">
        <v>777</v>
      </c>
      <c r="C778" s="3" t="s">
        <v>4886</v>
      </c>
      <c r="D778" s="5">
        <v>25000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14</v>
      </c>
      <c r="P778">
        <f t="shared" si="61"/>
        <v>63.12</v>
      </c>
      <c r="Q778" s="11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8" hidden="1" x14ac:dyDescent="0.2">
      <c r="A779">
        <v>777</v>
      </c>
      <c r="B779" s="9" t="s">
        <v>778</v>
      </c>
      <c r="C779" s="3" t="s">
        <v>4887</v>
      </c>
      <c r="D779" s="5">
        <v>25000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0</v>
      </c>
      <c r="P779">
        <f t="shared" si="61"/>
        <v>7</v>
      </c>
      <c r="Q779" s="11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8" hidden="1" x14ac:dyDescent="0.2">
      <c r="A780">
        <v>778</v>
      </c>
      <c r="B780" s="9" t="s">
        <v>779</v>
      </c>
      <c r="C780" s="3" t="s">
        <v>4888</v>
      </c>
      <c r="D780" s="5">
        <v>25000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8" hidden="1" x14ac:dyDescent="0.2">
      <c r="A781">
        <v>779</v>
      </c>
      <c r="B781" s="9" t="s">
        <v>780</v>
      </c>
      <c r="C781" s="3" t="s">
        <v>4889</v>
      </c>
      <c r="D781" s="5">
        <v>25000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2</v>
      </c>
      <c r="P781">
        <f t="shared" si="61"/>
        <v>66.67</v>
      </c>
      <c r="Q781" s="1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32" hidden="1" x14ac:dyDescent="0.2">
      <c r="A782">
        <v>780</v>
      </c>
      <c r="B782" s="9" t="s">
        <v>781</v>
      </c>
      <c r="C782" s="3" t="s">
        <v>4890</v>
      </c>
      <c r="D782" s="5">
        <v>25000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4</v>
      </c>
      <c r="P782">
        <f t="shared" si="61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8" hidden="1" x14ac:dyDescent="0.2">
      <c r="A783">
        <v>781</v>
      </c>
      <c r="B783" s="9" t="s">
        <v>782</v>
      </c>
      <c r="C783" s="3" t="s">
        <v>4891</v>
      </c>
      <c r="D783" s="5">
        <v>25000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4</v>
      </c>
      <c r="P783">
        <f t="shared" si="61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8" hidden="1" x14ac:dyDescent="0.2">
      <c r="A784">
        <v>782</v>
      </c>
      <c r="B784" s="9" t="s">
        <v>783</v>
      </c>
      <c r="C784" s="3" t="s">
        <v>4892</v>
      </c>
      <c r="D784" s="5">
        <v>25000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3</v>
      </c>
      <c r="P784">
        <f t="shared" si="61"/>
        <v>50</v>
      </c>
      <c r="Q784" s="11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8" hidden="1" x14ac:dyDescent="0.2">
      <c r="A785">
        <v>783</v>
      </c>
      <c r="B785" s="9" t="s">
        <v>784</v>
      </c>
      <c r="C785" s="3" t="s">
        <v>4893</v>
      </c>
      <c r="D785" s="5">
        <v>25000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9</v>
      </c>
      <c r="P785">
        <f t="shared" si="61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8" hidden="1" x14ac:dyDescent="0.2">
      <c r="A786">
        <v>784</v>
      </c>
      <c r="B786" s="9" t="s">
        <v>785</v>
      </c>
      <c r="C786" s="3" t="s">
        <v>4894</v>
      </c>
      <c r="D786" s="5">
        <v>25000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4</v>
      </c>
      <c r="P786">
        <f t="shared" si="61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8" hidden="1" x14ac:dyDescent="0.2">
      <c r="A787">
        <v>785</v>
      </c>
      <c r="B787" s="9" t="s">
        <v>786</v>
      </c>
      <c r="C787" s="3" t="s">
        <v>4895</v>
      </c>
      <c r="D787" s="5">
        <v>25000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4</v>
      </c>
      <c r="P787">
        <f t="shared" si="61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8" hidden="1" x14ac:dyDescent="0.2">
      <c r="A788">
        <v>786</v>
      </c>
      <c r="B788" s="9" t="s">
        <v>787</v>
      </c>
      <c r="C788" s="3" t="s">
        <v>4896</v>
      </c>
      <c r="D788" s="5">
        <v>25000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29</v>
      </c>
      <c r="P788">
        <f t="shared" si="61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8" hidden="1" x14ac:dyDescent="0.2">
      <c r="A789">
        <v>787</v>
      </c>
      <c r="B789" s="9" t="s">
        <v>788</v>
      </c>
      <c r="C789" s="3" t="s">
        <v>4897</v>
      </c>
      <c r="D789" s="5">
        <v>25000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5</v>
      </c>
      <c r="P789">
        <f t="shared" si="61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8" hidden="1" x14ac:dyDescent="0.2">
      <c r="A790">
        <v>788</v>
      </c>
      <c r="B790" s="9" t="s">
        <v>789</v>
      </c>
      <c r="C790" s="3" t="s">
        <v>4898</v>
      </c>
      <c r="D790" s="5">
        <v>25000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8</v>
      </c>
      <c r="P790">
        <f t="shared" si="61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8" hidden="1" x14ac:dyDescent="0.2">
      <c r="A791">
        <v>789</v>
      </c>
      <c r="B791" s="9" t="s">
        <v>790</v>
      </c>
      <c r="C791" s="3" t="s">
        <v>4899</v>
      </c>
      <c r="D791" s="5">
        <v>25000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7</v>
      </c>
      <c r="P791">
        <f t="shared" si="61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8" hidden="1" x14ac:dyDescent="0.2">
      <c r="A792">
        <v>790</v>
      </c>
      <c r="B792" s="9" t="s">
        <v>791</v>
      </c>
      <c r="C792" s="3" t="s">
        <v>4900</v>
      </c>
      <c r="D792" s="5">
        <v>25000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58</v>
      </c>
      <c r="P792">
        <f t="shared" si="61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8" hidden="1" x14ac:dyDescent="0.2">
      <c r="A793">
        <v>791</v>
      </c>
      <c r="B793" s="9" t="s">
        <v>792</v>
      </c>
      <c r="C793" s="3" t="s">
        <v>4901</v>
      </c>
      <c r="D793" s="5">
        <v>24500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32</v>
      </c>
      <c r="P793">
        <f t="shared" si="61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2" hidden="1" x14ac:dyDescent="0.2">
      <c r="A794">
        <v>792</v>
      </c>
      <c r="B794" s="9" t="s">
        <v>793</v>
      </c>
      <c r="C794" s="3" t="s">
        <v>4902</v>
      </c>
      <c r="D794" s="5">
        <v>24500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</v>
      </c>
      <c r="P794">
        <f t="shared" si="61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8" hidden="1" x14ac:dyDescent="0.2">
      <c r="A795">
        <v>793</v>
      </c>
      <c r="B795" s="9" t="s">
        <v>794</v>
      </c>
      <c r="C795" s="3" t="s">
        <v>4903</v>
      </c>
      <c r="D795" s="5">
        <v>24500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12</v>
      </c>
      <c r="P795">
        <f t="shared" si="61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8" hidden="1" x14ac:dyDescent="0.2">
      <c r="A796">
        <v>794</v>
      </c>
      <c r="B796" s="9" t="s">
        <v>795</v>
      </c>
      <c r="C796" s="3" t="s">
        <v>4904</v>
      </c>
      <c r="D796" s="5">
        <v>24200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35</v>
      </c>
      <c r="P796">
        <f t="shared" si="61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8" hidden="1" x14ac:dyDescent="0.2">
      <c r="A797">
        <v>795</v>
      </c>
      <c r="B797" s="9" t="s">
        <v>796</v>
      </c>
      <c r="C797" s="3" t="s">
        <v>4905</v>
      </c>
      <c r="D797" s="5">
        <v>24000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65</v>
      </c>
      <c r="P797">
        <f t="shared" si="61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4" hidden="1" x14ac:dyDescent="0.2">
      <c r="A798">
        <v>796</v>
      </c>
      <c r="B798" s="9" t="s">
        <v>797</v>
      </c>
      <c r="C798" s="3" t="s">
        <v>4906</v>
      </c>
      <c r="D798" s="5">
        <v>24000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42</v>
      </c>
      <c r="P798">
        <f t="shared" si="61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8" hidden="1" x14ac:dyDescent="0.2">
      <c r="A799">
        <v>797</v>
      </c>
      <c r="B799" s="9" t="s">
        <v>798</v>
      </c>
      <c r="C799" s="3" t="s">
        <v>4907</v>
      </c>
      <c r="D799" s="5">
        <v>24000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13</v>
      </c>
      <c r="P799">
        <f t="shared" si="61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8" hidden="1" x14ac:dyDescent="0.2">
      <c r="A800">
        <v>798</v>
      </c>
      <c r="B800" s="9" t="s">
        <v>799</v>
      </c>
      <c r="C800" s="3" t="s">
        <v>4908</v>
      </c>
      <c r="D800" s="5">
        <v>23900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17</v>
      </c>
      <c r="P800">
        <f t="shared" si="61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8" hidden="1" x14ac:dyDescent="0.2">
      <c r="A801">
        <v>799</v>
      </c>
      <c r="B801" s="9" t="s">
        <v>800</v>
      </c>
      <c r="C801" s="3" t="s">
        <v>4909</v>
      </c>
      <c r="D801" s="5">
        <v>23000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22</v>
      </c>
      <c r="P801">
        <f t="shared" si="61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8" hidden="1" x14ac:dyDescent="0.2">
      <c r="A802">
        <v>800</v>
      </c>
      <c r="B802" s="9" t="s">
        <v>801</v>
      </c>
      <c r="C802" s="3" t="s">
        <v>4910</v>
      </c>
      <c r="D802" s="5">
        <v>23000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10</v>
      </c>
      <c r="P802">
        <f t="shared" si="61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8" hidden="1" x14ac:dyDescent="0.2">
      <c r="A803">
        <v>801</v>
      </c>
      <c r="B803" s="9" t="s">
        <v>802</v>
      </c>
      <c r="C803" s="3" t="s">
        <v>4911</v>
      </c>
      <c r="D803" s="5">
        <v>23000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10</v>
      </c>
      <c r="P803">
        <f t="shared" si="61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8" hidden="1" x14ac:dyDescent="0.2">
      <c r="A804">
        <v>802</v>
      </c>
      <c r="B804" s="9" t="s">
        <v>803</v>
      </c>
      <c r="C804" s="3" t="s">
        <v>4912</v>
      </c>
      <c r="D804" s="5">
        <v>23000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26</v>
      </c>
      <c r="P804">
        <f t="shared" si="61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8" hidden="1" x14ac:dyDescent="0.2">
      <c r="A805">
        <v>803</v>
      </c>
      <c r="B805" s="9" t="s">
        <v>804</v>
      </c>
      <c r="C805" s="3" t="s">
        <v>4913</v>
      </c>
      <c r="D805" s="5">
        <v>23000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</v>
      </c>
      <c r="P805">
        <f t="shared" si="61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8" hidden="1" x14ac:dyDescent="0.2">
      <c r="A806">
        <v>804</v>
      </c>
      <c r="B806" s="9" t="s">
        <v>805</v>
      </c>
      <c r="C806" s="3" t="s">
        <v>4914</v>
      </c>
      <c r="D806" s="5">
        <v>23000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24</v>
      </c>
      <c r="P806">
        <f t="shared" si="61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8" hidden="1" x14ac:dyDescent="0.2">
      <c r="A807">
        <v>805</v>
      </c>
      <c r="B807" s="9" t="s">
        <v>806</v>
      </c>
      <c r="C807" s="3" t="s">
        <v>4915</v>
      </c>
      <c r="D807" s="5">
        <v>22765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14</v>
      </c>
      <c r="P807">
        <f t="shared" si="61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16" hidden="1" x14ac:dyDescent="0.2">
      <c r="A808">
        <v>806</v>
      </c>
      <c r="B808" s="9" t="s">
        <v>807</v>
      </c>
      <c r="C808" s="3" t="s">
        <v>4916</v>
      </c>
      <c r="D808" s="5">
        <v>22500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37</v>
      </c>
      <c r="P808">
        <f t="shared" si="61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2" hidden="1" x14ac:dyDescent="0.2">
      <c r="A809">
        <v>807</v>
      </c>
      <c r="B809" s="9" t="s">
        <v>808</v>
      </c>
      <c r="C809" s="3" t="s">
        <v>4917</v>
      </c>
      <c r="D809" s="5">
        <v>22500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19</v>
      </c>
      <c r="P809">
        <f t="shared" si="61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8" hidden="1" x14ac:dyDescent="0.2">
      <c r="A810">
        <v>808</v>
      </c>
      <c r="B810" s="9" t="s">
        <v>809</v>
      </c>
      <c r="C810" s="3" t="s">
        <v>4918</v>
      </c>
      <c r="D810" s="5">
        <v>22400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20</v>
      </c>
      <c r="P810">
        <f t="shared" si="61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32" hidden="1" x14ac:dyDescent="0.2">
      <c r="A811">
        <v>809</v>
      </c>
      <c r="B811" s="9" t="s">
        <v>810</v>
      </c>
      <c r="C811" s="3" t="s">
        <v>4919</v>
      </c>
      <c r="D811" s="5">
        <v>22000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19</v>
      </c>
      <c r="P811">
        <f t="shared" si="61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8" hidden="1" x14ac:dyDescent="0.2">
      <c r="A812">
        <v>810</v>
      </c>
      <c r="B812" s="9" t="s">
        <v>811</v>
      </c>
      <c r="C812" s="3" t="s">
        <v>4920</v>
      </c>
      <c r="D812" s="5">
        <v>22000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7</v>
      </c>
      <c r="P812">
        <f t="shared" si="61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32" hidden="1" x14ac:dyDescent="0.2">
      <c r="A813">
        <v>811</v>
      </c>
      <c r="B813" s="9" t="s">
        <v>812</v>
      </c>
      <c r="C813" s="3" t="s">
        <v>4921</v>
      </c>
      <c r="D813" s="5">
        <v>22000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5</v>
      </c>
      <c r="P813">
        <f t="shared" si="61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8" hidden="1" x14ac:dyDescent="0.2">
      <c r="A814">
        <v>812</v>
      </c>
      <c r="B814" s="9" t="s">
        <v>813</v>
      </c>
      <c r="C814" s="3" t="s">
        <v>4922</v>
      </c>
      <c r="D814" s="5">
        <v>22000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4</v>
      </c>
      <c r="P814">
        <f t="shared" si="61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2" hidden="1" x14ac:dyDescent="0.2">
      <c r="A815">
        <v>813</v>
      </c>
      <c r="B815" s="9" t="s">
        <v>814</v>
      </c>
      <c r="C815" s="3" t="s">
        <v>4923</v>
      </c>
      <c r="D815" s="5">
        <v>22000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11</v>
      </c>
      <c r="P815">
        <f t="shared" si="61"/>
        <v>25</v>
      </c>
      <c r="Q815" s="11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8" hidden="1" x14ac:dyDescent="0.2">
      <c r="A816">
        <v>814</v>
      </c>
      <c r="B816" s="9" t="s">
        <v>815</v>
      </c>
      <c r="C816" s="3" t="s">
        <v>4924</v>
      </c>
      <c r="D816" s="5">
        <v>22000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6</v>
      </c>
      <c r="P816">
        <f t="shared" si="61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2" hidden="1" x14ac:dyDescent="0.2">
      <c r="A817">
        <v>815</v>
      </c>
      <c r="B817" s="9" t="s">
        <v>816</v>
      </c>
      <c r="C817" s="3" t="s">
        <v>4925</v>
      </c>
      <c r="D817" s="5">
        <v>22000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19</v>
      </c>
      <c r="P817">
        <f t="shared" si="61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32" hidden="1" x14ac:dyDescent="0.2">
      <c r="A818">
        <v>816</v>
      </c>
      <c r="B818" s="9" t="s">
        <v>817</v>
      </c>
      <c r="C818" s="3" t="s">
        <v>4926</v>
      </c>
      <c r="D818" s="5">
        <v>22000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37</v>
      </c>
      <c r="P818">
        <f t="shared" si="61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8" hidden="1" x14ac:dyDescent="0.2">
      <c r="A819">
        <v>817</v>
      </c>
      <c r="B819" s="9" t="s">
        <v>818</v>
      </c>
      <c r="C819" s="3" t="s">
        <v>4927</v>
      </c>
      <c r="D819" s="5">
        <v>22000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9</v>
      </c>
      <c r="P819">
        <f t="shared" si="61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8" hidden="1" x14ac:dyDescent="0.2">
      <c r="A820">
        <v>818</v>
      </c>
      <c r="B820" s="9" t="s">
        <v>819</v>
      </c>
      <c r="C820" s="3" t="s">
        <v>4928</v>
      </c>
      <c r="D820" s="5">
        <v>22000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2</v>
      </c>
      <c r="P820">
        <f t="shared" si="61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2" hidden="1" x14ac:dyDescent="0.2">
      <c r="A821">
        <v>819</v>
      </c>
      <c r="B821" s="9" t="s">
        <v>820</v>
      </c>
      <c r="C821" s="3" t="s">
        <v>4929</v>
      </c>
      <c r="D821" s="5">
        <v>22000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2</v>
      </c>
      <c r="P821">
        <f t="shared" si="61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8" hidden="1" x14ac:dyDescent="0.2">
      <c r="A822">
        <v>820</v>
      </c>
      <c r="B822" s="9" t="s">
        <v>821</v>
      </c>
      <c r="C822" s="3" t="s">
        <v>4930</v>
      </c>
      <c r="D822" s="5">
        <v>22000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12</v>
      </c>
      <c r="P822">
        <f t="shared" si="61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8" hidden="1" x14ac:dyDescent="0.2">
      <c r="A823">
        <v>821</v>
      </c>
      <c r="B823" s="9" t="s">
        <v>822</v>
      </c>
      <c r="C823" s="3" t="s">
        <v>4931</v>
      </c>
      <c r="D823" s="5">
        <v>22000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79</v>
      </c>
      <c r="P823">
        <f t="shared" si="61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32" hidden="1" x14ac:dyDescent="0.2">
      <c r="A824">
        <v>822</v>
      </c>
      <c r="B824" s="9" t="s">
        <v>823</v>
      </c>
      <c r="C824" s="3" t="s">
        <v>4932</v>
      </c>
      <c r="D824" s="5">
        <v>21000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17</v>
      </c>
      <c r="P824">
        <f t="shared" si="61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8" hidden="1" x14ac:dyDescent="0.2">
      <c r="A825">
        <v>823</v>
      </c>
      <c r="B825" s="9" t="s">
        <v>824</v>
      </c>
      <c r="C825" s="3" t="s">
        <v>4933</v>
      </c>
      <c r="D825" s="5">
        <v>21000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7</v>
      </c>
      <c r="P825">
        <f t="shared" si="61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8" hidden="1" x14ac:dyDescent="0.2">
      <c r="A826">
        <v>824</v>
      </c>
      <c r="B826" s="9" t="s">
        <v>825</v>
      </c>
      <c r="C826" s="3" t="s">
        <v>4934</v>
      </c>
      <c r="D826" s="5">
        <v>21000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10</v>
      </c>
      <c r="P826">
        <f t="shared" si="61"/>
        <v>39.82</v>
      </c>
      <c r="Q826" s="11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32" hidden="1" x14ac:dyDescent="0.2">
      <c r="A827">
        <v>825</v>
      </c>
      <c r="B827" s="9" t="s">
        <v>826</v>
      </c>
      <c r="C827" s="3" t="s">
        <v>4935</v>
      </c>
      <c r="D827" s="5">
        <v>21000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60</v>
      </c>
      <c r="P827">
        <f t="shared" si="61"/>
        <v>126.81</v>
      </c>
      <c r="Q827" s="11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8" hidden="1" x14ac:dyDescent="0.2">
      <c r="A828">
        <v>826</v>
      </c>
      <c r="B828" s="9" t="s">
        <v>827</v>
      </c>
      <c r="C828" s="3" t="s">
        <v>4936</v>
      </c>
      <c r="D828" s="5">
        <v>20000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28</v>
      </c>
      <c r="P828">
        <f t="shared" si="61"/>
        <v>113.88</v>
      </c>
      <c r="Q828" s="11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8" hidden="1" x14ac:dyDescent="0.2">
      <c r="A829">
        <v>827</v>
      </c>
      <c r="B829" s="9" t="s">
        <v>828</v>
      </c>
      <c r="C829" s="3" t="s">
        <v>4937</v>
      </c>
      <c r="D829" s="5">
        <v>20000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2</v>
      </c>
      <c r="P829">
        <f t="shared" si="61"/>
        <v>28.18</v>
      </c>
      <c r="Q829" s="11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8" hidden="1" x14ac:dyDescent="0.2">
      <c r="A830">
        <v>828</v>
      </c>
      <c r="B830" s="9" t="s">
        <v>829</v>
      </c>
      <c r="C830" s="3" t="s">
        <v>4938</v>
      </c>
      <c r="D830" s="5">
        <v>20000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7</v>
      </c>
      <c r="P830">
        <f t="shared" si="61"/>
        <v>36.61</v>
      </c>
      <c r="Q830" s="11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8" hidden="1" x14ac:dyDescent="0.2">
      <c r="A831">
        <v>829</v>
      </c>
      <c r="B831" s="9" t="s">
        <v>830</v>
      </c>
      <c r="C831" s="3" t="s">
        <v>4939</v>
      </c>
      <c r="D831" s="5">
        <v>20000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3</v>
      </c>
      <c r="P831">
        <f t="shared" si="61"/>
        <v>32.5</v>
      </c>
      <c r="Q831" s="1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8" hidden="1" x14ac:dyDescent="0.2">
      <c r="A832">
        <v>830</v>
      </c>
      <c r="B832" s="9" t="s">
        <v>831</v>
      </c>
      <c r="C832" s="3" t="s">
        <v>4940</v>
      </c>
      <c r="D832" s="5">
        <v>20000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</v>
      </c>
      <c r="P832">
        <f t="shared" si="61"/>
        <v>60.66</v>
      </c>
      <c r="Q832" s="11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32" hidden="1" x14ac:dyDescent="0.2">
      <c r="A833">
        <v>831</v>
      </c>
      <c r="B833" s="9" t="s">
        <v>832</v>
      </c>
      <c r="C833" s="3" t="s">
        <v>4941</v>
      </c>
      <c r="D833" s="5">
        <v>20000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18</v>
      </c>
      <c r="P833">
        <f t="shared" si="61"/>
        <v>175</v>
      </c>
      <c r="Q833" s="11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8" hidden="1" x14ac:dyDescent="0.2">
      <c r="A834">
        <v>832</v>
      </c>
      <c r="B834" s="9" t="s">
        <v>833</v>
      </c>
      <c r="C834" s="3" t="s">
        <v>4942</v>
      </c>
      <c r="D834" s="5">
        <v>20000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75</v>
      </c>
      <c r="P834">
        <f t="shared" si="61"/>
        <v>97.99</v>
      </c>
      <c r="Q834" s="11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t="16" hidden="1" x14ac:dyDescent="0.2">
      <c r="A835">
        <v>833</v>
      </c>
      <c r="B835" s="9" t="s">
        <v>834</v>
      </c>
      <c r="C835" s="3" t="s">
        <v>4943</v>
      </c>
      <c r="D835" s="5">
        <v>20000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31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5">
        <f t="shared" ref="S835:S898" si="67">(((J835/60)/60/24)+DATE(1970,1,1))</f>
        <v>41718.878182870372</v>
      </c>
      <c r="T835" s="15">
        <f t="shared" ref="T835:T898" si="68">(((I835/60)/60/24)+DATE(1970,1,1))</f>
        <v>41748.878182870372</v>
      </c>
      <c r="U835">
        <f t="shared" ref="U835:U898" si="69">YEAR(S835)</f>
        <v>2014</v>
      </c>
    </row>
    <row r="836" spans="1:21" ht="48" hidden="1" x14ac:dyDescent="0.2">
      <c r="A836">
        <v>834</v>
      </c>
      <c r="B836" s="9" t="s">
        <v>835</v>
      </c>
      <c r="C836" s="3" t="s">
        <v>4944</v>
      </c>
      <c r="D836" s="5">
        <v>20000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36</v>
      </c>
      <c r="P836">
        <f t="shared" si="66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8" hidden="1" x14ac:dyDescent="0.2">
      <c r="A837">
        <v>835</v>
      </c>
      <c r="B837" s="9" t="s">
        <v>836</v>
      </c>
      <c r="C837" s="3" t="s">
        <v>4945</v>
      </c>
      <c r="D837" s="5">
        <v>20000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12</v>
      </c>
      <c r="P837">
        <f t="shared" si="66"/>
        <v>58.63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6" hidden="1" x14ac:dyDescent="0.2">
      <c r="A838">
        <v>836</v>
      </c>
      <c r="B838" s="9" t="s">
        <v>837</v>
      </c>
      <c r="C838" s="3" t="s">
        <v>4946</v>
      </c>
      <c r="D838" s="5">
        <v>20000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25</v>
      </c>
      <c r="P838">
        <f t="shared" si="66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2" hidden="1" x14ac:dyDescent="0.2">
      <c r="A839">
        <v>837</v>
      </c>
      <c r="B839" s="9" t="s">
        <v>838</v>
      </c>
      <c r="C839" s="3" t="s">
        <v>4947</v>
      </c>
      <c r="D839" s="5">
        <v>20000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15</v>
      </c>
      <c r="P839">
        <f t="shared" si="66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8" hidden="1" x14ac:dyDescent="0.2">
      <c r="A840">
        <v>838</v>
      </c>
      <c r="B840" s="9" t="s">
        <v>839</v>
      </c>
      <c r="C840" s="3" t="s">
        <v>4948</v>
      </c>
      <c r="D840" s="5">
        <v>20000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15</v>
      </c>
      <c r="P840">
        <f t="shared" si="66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8" hidden="1" x14ac:dyDescent="0.2">
      <c r="A841">
        <v>839</v>
      </c>
      <c r="B841" s="9" t="s">
        <v>840</v>
      </c>
      <c r="C841" s="3" t="s">
        <v>4949</v>
      </c>
      <c r="D841" s="5">
        <v>20000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29</v>
      </c>
      <c r="P841">
        <f t="shared" si="66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2" hidden="1" x14ac:dyDescent="0.2">
      <c r="A842">
        <v>840</v>
      </c>
      <c r="B842" s="9" t="s">
        <v>841</v>
      </c>
      <c r="C842" s="3" t="s">
        <v>4950</v>
      </c>
      <c r="D842" s="5">
        <v>20000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60</v>
      </c>
      <c r="P842">
        <f t="shared" si="66"/>
        <v>63.38</v>
      </c>
      <c r="Q842" s="11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8" hidden="1" x14ac:dyDescent="0.2">
      <c r="A843">
        <v>841</v>
      </c>
      <c r="B843" s="9" t="s">
        <v>842</v>
      </c>
      <c r="C843" s="3" t="s">
        <v>4951</v>
      </c>
      <c r="D843" s="5">
        <v>20000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25</v>
      </c>
      <c r="P843">
        <f t="shared" si="66"/>
        <v>53.89</v>
      </c>
      <c r="Q843" s="11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8" hidden="1" x14ac:dyDescent="0.2">
      <c r="A844">
        <v>842</v>
      </c>
      <c r="B844" s="9" t="s">
        <v>843</v>
      </c>
      <c r="C844" s="3" t="s">
        <v>4952</v>
      </c>
      <c r="D844" s="5">
        <v>20000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13</v>
      </c>
      <c r="P844">
        <f t="shared" si="66"/>
        <v>66.87</v>
      </c>
      <c r="Q844" s="11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8" hidden="1" x14ac:dyDescent="0.2">
      <c r="A845">
        <v>843</v>
      </c>
      <c r="B845" s="9" t="s">
        <v>844</v>
      </c>
      <c r="C845" s="3" t="s">
        <v>4953</v>
      </c>
      <c r="D845" s="5">
        <v>20000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40</v>
      </c>
      <c r="P845">
        <f t="shared" si="66"/>
        <v>63.1</v>
      </c>
      <c r="Q845" s="11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hidden="1" x14ac:dyDescent="0.2">
      <c r="A846">
        <v>844</v>
      </c>
      <c r="B846" s="9" t="s">
        <v>845</v>
      </c>
      <c r="C846" s="3" t="s">
        <v>4954</v>
      </c>
      <c r="D846" s="5">
        <v>20000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29</v>
      </c>
      <c r="P846">
        <f t="shared" si="66"/>
        <v>36.630000000000003</v>
      </c>
      <c r="Q846" s="11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8" hidden="1" x14ac:dyDescent="0.2">
      <c r="A847">
        <v>845</v>
      </c>
      <c r="B847" s="9" t="s">
        <v>846</v>
      </c>
      <c r="C847" s="3" t="s">
        <v>4955</v>
      </c>
      <c r="D847" s="5">
        <v>20000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30</v>
      </c>
      <c r="P847">
        <f t="shared" si="66"/>
        <v>34.01</v>
      </c>
      <c r="Q847" s="11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2" hidden="1" x14ac:dyDescent="0.2">
      <c r="A848">
        <v>846</v>
      </c>
      <c r="B848" s="9" t="s">
        <v>847</v>
      </c>
      <c r="C848" s="3" t="s">
        <v>4956</v>
      </c>
      <c r="D848" s="5">
        <v>20000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7</v>
      </c>
      <c r="P848">
        <f t="shared" si="66"/>
        <v>28.55</v>
      </c>
      <c r="Q848" s="11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16" hidden="1" x14ac:dyDescent="0.2">
      <c r="A849">
        <v>847</v>
      </c>
      <c r="B849" s="9" t="s">
        <v>848</v>
      </c>
      <c r="C849" s="3" t="s">
        <v>4957</v>
      </c>
      <c r="D849" s="5">
        <v>20000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0</v>
      </c>
      <c r="P849">
        <f t="shared" si="66"/>
        <v>10</v>
      </c>
      <c r="Q849" s="11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8" hidden="1" x14ac:dyDescent="0.2">
      <c r="A850">
        <v>848</v>
      </c>
      <c r="B850" s="9" t="s">
        <v>849</v>
      </c>
      <c r="C850" s="3" t="s">
        <v>4958</v>
      </c>
      <c r="D850" s="5">
        <v>20000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2</v>
      </c>
      <c r="P850">
        <f t="shared" si="66"/>
        <v>18.75</v>
      </c>
      <c r="Q850" s="11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4" hidden="1" x14ac:dyDescent="0.2">
      <c r="A851">
        <v>849</v>
      </c>
      <c r="B851" s="9" t="s">
        <v>850</v>
      </c>
      <c r="C851" s="3" t="s">
        <v>4959</v>
      </c>
      <c r="D851" s="5">
        <v>20000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24</v>
      </c>
      <c r="P851">
        <f t="shared" si="66"/>
        <v>41.7</v>
      </c>
      <c r="Q851" s="1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8" hidden="1" x14ac:dyDescent="0.2">
      <c r="A852">
        <v>850</v>
      </c>
      <c r="B852" s="9" t="s">
        <v>851</v>
      </c>
      <c r="C852" s="3" t="s">
        <v>4960</v>
      </c>
      <c r="D852" s="5">
        <v>20000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31</v>
      </c>
      <c r="P852">
        <f t="shared" si="66"/>
        <v>46.67</v>
      </c>
      <c r="Q852" s="11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32" hidden="1" x14ac:dyDescent="0.2">
      <c r="A853">
        <v>851</v>
      </c>
      <c r="B853" s="9" t="s">
        <v>852</v>
      </c>
      <c r="C853" s="3" t="s">
        <v>4961</v>
      </c>
      <c r="D853" s="5">
        <v>20000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</v>
      </c>
      <c r="P853">
        <f t="shared" si="66"/>
        <v>37.270000000000003</v>
      </c>
      <c r="Q853" s="11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2" hidden="1" x14ac:dyDescent="0.2">
      <c r="A854">
        <v>852</v>
      </c>
      <c r="B854" s="9" t="s">
        <v>853</v>
      </c>
      <c r="C854" s="3" t="s">
        <v>4962</v>
      </c>
      <c r="D854" s="5">
        <v>20000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18</v>
      </c>
      <c r="P854">
        <f t="shared" si="66"/>
        <v>59.26</v>
      </c>
      <c r="Q854" s="11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8" hidden="1" x14ac:dyDescent="0.2">
      <c r="A855">
        <v>853</v>
      </c>
      <c r="B855" s="9" t="s">
        <v>854</v>
      </c>
      <c r="C855" s="3" t="s">
        <v>4963</v>
      </c>
      <c r="D855" s="5">
        <v>20000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2</v>
      </c>
      <c r="P855">
        <f t="shared" si="66"/>
        <v>30</v>
      </c>
      <c r="Q855" s="11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8" hidden="1" x14ac:dyDescent="0.2">
      <c r="A856">
        <v>854</v>
      </c>
      <c r="B856" s="9" t="s">
        <v>855</v>
      </c>
      <c r="C856" s="3" t="s">
        <v>4964</v>
      </c>
      <c r="D856" s="5">
        <v>20000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164</v>
      </c>
      <c r="P856">
        <f t="shared" si="66"/>
        <v>65.86</v>
      </c>
      <c r="Q856" s="11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2" hidden="1" x14ac:dyDescent="0.2">
      <c r="A857">
        <v>855</v>
      </c>
      <c r="B857" s="9" t="s">
        <v>856</v>
      </c>
      <c r="C857" s="3" t="s">
        <v>4965</v>
      </c>
      <c r="D857" s="5">
        <v>20000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8</v>
      </c>
      <c r="P857">
        <f t="shared" si="66"/>
        <v>31.91</v>
      </c>
      <c r="Q857" s="11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8" hidden="1" x14ac:dyDescent="0.2">
      <c r="A858">
        <v>856</v>
      </c>
      <c r="B858" s="9" t="s">
        <v>857</v>
      </c>
      <c r="C858" s="3" t="s">
        <v>4966</v>
      </c>
      <c r="D858" s="5">
        <v>20000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3</v>
      </c>
      <c r="P858">
        <f t="shared" si="66"/>
        <v>19.46</v>
      </c>
      <c r="Q858" s="11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32" hidden="1" x14ac:dyDescent="0.2">
      <c r="A859">
        <v>857</v>
      </c>
      <c r="B859" s="9" t="s">
        <v>858</v>
      </c>
      <c r="C859" s="3" t="s">
        <v>4967</v>
      </c>
      <c r="D859" s="5">
        <v>20000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6</v>
      </c>
      <c r="P859">
        <f t="shared" si="66"/>
        <v>50</v>
      </c>
      <c r="Q859" s="11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8" hidden="1" x14ac:dyDescent="0.2">
      <c r="A860">
        <v>858</v>
      </c>
      <c r="B860" s="9" t="s">
        <v>859</v>
      </c>
      <c r="C860" s="3" t="s">
        <v>4968</v>
      </c>
      <c r="D860" s="5">
        <v>20000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9</v>
      </c>
      <c r="P860">
        <f t="shared" si="66"/>
        <v>22.74</v>
      </c>
      <c r="Q860" s="11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2" hidden="1" x14ac:dyDescent="0.2">
      <c r="A861">
        <v>859</v>
      </c>
      <c r="B861" s="9" t="s">
        <v>860</v>
      </c>
      <c r="C861" s="3" t="s">
        <v>4969</v>
      </c>
      <c r="D861" s="5">
        <v>20000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21</v>
      </c>
      <c r="P861">
        <f t="shared" si="66"/>
        <v>42.72</v>
      </c>
      <c r="Q861" s="1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8" hidden="1" x14ac:dyDescent="0.2">
      <c r="A862">
        <v>860</v>
      </c>
      <c r="B862" s="9" t="s">
        <v>861</v>
      </c>
      <c r="C862" s="3" t="s">
        <v>4970</v>
      </c>
      <c r="D862" s="5">
        <v>20000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13</v>
      </c>
      <c r="P862">
        <f t="shared" si="66"/>
        <v>52.92</v>
      </c>
      <c r="Q862" s="11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8" hidden="1" x14ac:dyDescent="0.2">
      <c r="A863">
        <v>861</v>
      </c>
      <c r="B863" s="9" t="s">
        <v>862</v>
      </c>
      <c r="C863" s="3" t="s">
        <v>4971</v>
      </c>
      <c r="D863" s="5">
        <v>20000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1</v>
      </c>
      <c r="P863">
        <f t="shared" si="66"/>
        <v>50.5</v>
      </c>
      <c r="Q863" s="11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8" hidden="1" x14ac:dyDescent="0.2">
      <c r="A864">
        <v>862</v>
      </c>
      <c r="B864" s="9" t="s">
        <v>863</v>
      </c>
      <c r="C864" s="3" t="s">
        <v>4972</v>
      </c>
      <c r="D864" s="5">
        <v>20000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1</v>
      </c>
      <c r="P864">
        <f t="shared" si="66"/>
        <v>42.5</v>
      </c>
      <c r="Q864" s="11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8" hidden="1" x14ac:dyDescent="0.2">
      <c r="A865">
        <v>863</v>
      </c>
      <c r="B865" s="9" t="s">
        <v>864</v>
      </c>
      <c r="C865" s="3" t="s">
        <v>4973</v>
      </c>
      <c r="D865" s="5">
        <v>20000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0</v>
      </c>
      <c r="P865">
        <f t="shared" si="66"/>
        <v>18</v>
      </c>
      <c r="Q865" s="11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8" hidden="1" x14ac:dyDescent="0.2">
      <c r="A866">
        <v>864</v>
      </c>
      <c r="B866" s="9" t="s">
        <v>865</v>
      </c>
      <c r="C866" s="3" t="s">
        <v>4974</v>
      </c>
      <c r="D866" s="5">
        <v>20000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14</v>
      </c>
      <c r="P866">
        <f t="shared" si="66"/>
        <v>34.18</v>
      </c>
      <c r="Q866" s="11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8" hidden="1" x14ac:dyDescent="0.2">
      <c r="A867">
        <v>865</v>
      </c>
      <c r="B867" s="9" t="s">
        <v>866</v>
      </c>
      <c r="C867" s="3" t="s">
        <v>4975</v>
      </c>
      <c r="D867" s="5">
        <v>20000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0</v>
      </c>
      <c r="P867">
        <f t="shared" si="66"/>
        <v>22.5</v>
      </c>
      <c r="Q867" s="11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8" hidden="1" x14ac:dyDescent="0.2">
      <c r="A868">
        <v>866</v>
      </c>
      <c r="B868" s="9" t="s">
        <v>867</v>
      </c>
      <c r="C868" s="3" t="s">
        <v>4976</v>
      </c>
      <c r="D868" s="5">
        <v>20000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3</v>
      </c>
      <c r="P868">
        <f t="shared" si="66"/>
        <v>58.18</v>
      </c>
      <c r="Q868" s="11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8" hidden="1" x14ac:dyDescent="0.2">
      <c r="A869">
        <v>867</v>
      </c>
      <c r="B869" s="9" t="s">
        <v>868</v>
      </c>
      <c r="C869" s="3" t="s">
        <v>4977</v>
      </c>
      <c r="D869" s="5">
        <v>20000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6</v>
      </c>
      <c r="P869">
        <f t="shared" si="66"/>
        <v>109.18</v>
      </c>
      <c r="Q869" s="11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4" hidden="1" x14ac:dyDescent="0.2">
      <c r="A870">
        <v>868</v>
      </c>
      <c r="B870" s="9" t="s">
        <v>869</v>
      </c>
      <c r="C870" s="3" t="s">
        <v>4978</v>
      </c>
      <c r="D870" s="5">
        <v>20000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48" hidden="1" x14ac:dyDescent="0.2">
      <c r="A871">
        <v>869</v>
      </c>
      <c r="B871" s="9" t="s">
        <v>870</v>
      </c>
      <c r="C871" s="3" t="s">
        <v>4979</v>
      </c>
      <c r="D871" s="5">
        <v>20000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5</v>
      </c>
      <c r="P871">
        <f t="shared" si="66"/>
        <v>346.67</v>
      </c>
      <c r="Q871" s="1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8" hidden="1" x14ac:dyDescent="0.2">
      <c r="A873">
        <v>871</v>
      </c>
      <c r="B873" s="9" t="s">
        <v>872</v>
      </c>
      <c r="C873" s="3" t="s">
        <v>4981</v>
      </c>
      <c r="D873" s="5">
        <v>20000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2</v>
      </c>
      <c r="P873">
        <f t="shared" si="66"/>
        <v>27.08</v>
      </c>
      <c r="Q873" s="11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8" hidden="1" x14ac:dyDescent="0.2">
      <c r="A874">
        <v>872</v>
      </c>
      <c r="B874" s="9" t="s">
        <v>873</v>
      </c>
      <c r="C874" s="3" t="s">
        <v>4982</v>
      </c>
      <c r="D874" s="5">
        <v>20000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0</v>
      </c>
      <c r="P874">
        <f t="shared" si="66"/>
        <v>32.5</v>
      </c>
      <c r="Q874" s="11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32" hidden="1" x14ac:dyDescent="0.2">
      <c r="A875">
        <v>873</v>
      </c>
      <c r="B875" s="9" t="s">
        <v>874</v>
      </c>
      <c r="C875" s="3" t="s">
        <v>4983</v>
      </c>
      <c r="D875" s="5">
        <v>20000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0</v>
      </c>
      <c r="P875">
        <f t="shared" si="66"/>
        <v>9</v>
      </c>
      <c r="Q875" s="11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8" hidden="1" x14ac:dyDescent="0.2">
      <c r="A876">
        <v>874</v>
      </c>
      <c r="B876" s="9" t="s">
        <v>875</v>
      </c>
      <c r="C876" s="3" t="s">
        <v>4984</v>
      </c>
      <c r="D876" s="5">
        <v>20000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4</v>
      </c>
      <c r="P876">
        <f t="shared" si="66"/>
        <v>34.76</v>
      </c>
      <c r="Q876" s="11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4" hidden="1" x14ac:dyDescent="0.2">
      <c r="A877">
        <v>875</v>
      </c>
      <c r="B877" s="9" t="s">
        <v>876</v>
      </c>
      <c r="C877" s="3" t="s">
        <v>4985</v>
      </c>
      <c r="D877" s="5">
        <v>20000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16" hidden="1" x14ac:dyDescent="0.2">
      <c r="A878">
        <v>876</v>
      </c>
      <c r="B878" s="9" t="s">
        <v>877</v>
      </c>
      <c r="C878" s="3" t="s">
        <v>4986</v>
      </c>
      <c r="D878" s="5">
        <v>20000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6</v>
      </c>
      <c r="P878">
        <f t="shared" si="66"/>
        <v>28.58</v>
      </c>
      <c r="Q878" s="11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8" hidden="1" x14ac:dyDescent="0.2">
      <c r="A879">
        <v>877</v>
      </c>
      <c r="B879" s="9" t="s">
        <v>878</v>
      </c>
      <c r="C879" s="3" t="s">
        <v>4987</v>
      </c>
      <c r="D879" s="5">
        <v>20000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7</v>
      </c>
      <c r="P879">
        <f t="shared" si="66"/>
        <v>46.59</v>
      </c>
      <c r="Q879" s="11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8" hidden="1" x14ac:dyDescent="0.2">
      <c r="A880">
        <v>878</v>
      </c>
      <c r="B880" s="9" t="s">
        <v>879</v>
      </c>
      <c r="C880" s="3" t="s">
        <v>4988</v>
      </c>
      <c r="D880" s="5">
        <v>20000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0</v>
      </c>
      <c r="P880">
        <f t="shared" si="66"/>
        <v>32.5</v>
      </c>
      <c r="Q880" s="11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8" hidden="1" x14ac:dyDescent="0.2">
      <c r="A881">
        <v>879</v>
      </c>
      <c r="B881" s="9" t="s">
        <v>880</v>
      </c>
      <c r="C881" s="3" t="s">
        <v>4989</v>
      </c>
      <c r="D881" s="5">
        <v>20000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</v>
      </c>
      <c r="P881">
        <f t="shared" si="66"/>
        <v>21.47</v>
      </c>
      <c r="Q881" s="1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8" hidden="1" x14ac:dyDescent="0.2">
      <c r="A882">
        <v>880</v>
      </c>
      <c r="B882" s="9" t="s">
        <v>881</v>
      </c>
      <c r="C882" s="3" t="s">
        <v>4990</v>
      </c>
      <c r="D882" s="5">
        <v>20000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1</v>
      </c>
      <c r="P882">
        <f t="shared" si="66"/>
        <v>14.13</v>
      </c>
      <c r="Q882" s="11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8" hidden="1" x14ac:dyDescent="0.2">
      <c r="A883">
        <v>881</v>
      </c>
      <c r="B883" s="9" t="s">
        <v>882</v>
      </c>
      <c r="C883" s="3" t="s">
        <v>4991</v>
      </c>
      <c r="D883" s="5">
        <v>20000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0</v>
      </c>
      <c r="P883">
        <f t="shared" si="66"/>
        <v>30</v>
      </c>
      <c r="Q883" s="11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8" hidden="1" x14ac:dyDescent="0.2">
      <c r="A884">
        <v>882</v>
      </c>
      <c r="B884" s="9" t="s">
        <v>883</v>
      </c>
      <c r="C884" s="3" t="s">
        <v>4992</v>
      </c>
      <c r="D884" s="5">
        <v>20000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</v>
      </c>
      <c r="P884">
        <f t="shared" si="66"/>
        <v>21.57</v>
      </c>
      <c r="Q884" s="11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8" hidden="1" x14ac:dyDescent="0.2">
      <c r="A885">
        <v>883</v>
      </c>
      <c r="B885" s="9" t="s">
        <v>884</v>
      </c>
      <c r="C885" s="3" t="s">
        <v>4993</v>
      </c>
      <c r="D885" s="5">
        <v>20000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10</v>
      </c>
      <c r="P885">
        <f t="shared" si="66"/>
        <v>83.38</v>
      </c>
      <c r="Q885" s="11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8" hidden="1" x14ac:dyDescent="0.2">
      <c r="A886">
        <v>884</v>
      </c>
      <c r="B886" s="9" t="s">
        <v>885</v>
      </c>
      <c r="C886" s="3" t="s">
        <v>4994</v>
      </c>
      <c r="D886" s="5">
        <v>20000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0</v>
      </c>
      <c r="P886">
        <f t="shared" si="66"/>
        <v>10</v>
      </c>
      <c r="Q886" s="11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8" hidden="1" x14ac:dyDescent="0.2">
      <c r="A887">
        <v>885</v>
      </c>
      <c r="B887" s="9" t="s">
        <v>886</v>
      </c>
      <c r="C887" s="3" t="s">
        <v>4995</v>
      </c>
      <c r="D887" s="5">
        <v>20000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4</v>
      </c>
      <c r="P887">
        <f t="shared" si="66"/>
        <v>35.71</v>
      </c>
      <c r="Q887" s="11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8" hidden="1" x14ac:dyDescent="0.2">
      <c r="A888">
        <v>886</v>
      </c>
      <c r="B888" s="9" t="s">
        <v>887</v>
      </c>
      <c r="C888" s="3" t="s">
        <v>4996</v>
      </c>
      <c r="D888" s="5">
        <v>20000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1</v>
      </c>
      <c r="P888">
        <f t="shared" si="66"/>
        <v>29.29</v>
      </c>
      <c r="Q888" s="11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8" hidden="1" x14ac:dyDescent="0.2">
      <c r="A889">
        <v>887</v>
      </c>
      <c r="B889" s="9" t="s">
        <v>888</v>
      </c>
      <c r="C889" s="3" t="s">
        <v>4997</v>
      </c>
      <c r="D889" s="5">
        <v>20000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8" hidden="1" x14ac:dyDescent="0.2">
      <c r="A890">
        <v>888</v>
      </c>
      <c r="B890" s="9" t="s">
        <v>889</v>
      </c>
      <c r="C890" s="3" t="s">
        <v>4998</v>
      </c>
      <c r="D890" s="5">
        <v>20000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0</v>
      </c>
      <c r="P890">
        <f t="shared" si="66"/>
        <v>18</v>
      </c>
      <c r="Q890" s="11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8" hidden="1" x14ac:dyDescent="0.2">
      <c r="A891">
        <v>889</v>
      </c>
      <c r="B891" s="9" t="s">
        <v>890</v>
      </c>
      <c r="C891" s="3" t="s">
        <v>4999</v>
      </c>
      <c r="D891" s="5">
        <v>20000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12</v>
      </c>
      <c r="P891">
        <f t="shared" si="66"/>
        <v>73.760000000000005</v>
      </c>
      <c r="Q891" s="1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8" hidden="1" x14ac:dyDescent="0.2">
      <c r="A892">
        <v>890</v>
      </c>
      <c r="B892" s="9" t="s">
        <v>891</v>
      </c>
      <c r="C892" s="3" t="s">
        <v>5000</v>
      </c>
      <c r="D892" s="5">
        <v>20000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1</v>
      </c>
      <c r="P892">
        <f t="shared" si="66"/>
        <v>31.25</v>
      </c>
      <c r="Q892" s="11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8" hidden="1" x14ac:dyDescent="0.2">
      <c r="A893">
        <v>891</v>
      </c>
      <c r="B893" s="9" t="s">
        <v>892</v>
      </c>
      <c r="C893" s="3" t="s">
        <v>5001</v>
      </c>
      <c r="D893" s="5">
        <v>20000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1</v>
      </c>
      <c r="P893">
        <f t="shared" si="66"/>
        <v>28.89</v>
      </c>
      <c r="Q893" s="11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8" hidden="1" x14ac:dyDescent="0.2">
      <c r="A894">
        <v>892</v>
      </c>
      <c r="B894" s="9" t="s">
        <v>893</v>
      </c>
      <c r="C894" s="3" t="s">
        <v>5002</v>
      </c>
      <c r="D894" s="5">
        <v>20000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12</v>
      </c>
      <c r="P894">
        <f t="shared" si="66"/>
        <v>143.82</v>
      </c>
      <c r="Q894" s="11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8" hidden="1" x14ac:dyDescent="0.2">
      <c r="A895">
        <v>893</v>
      </c>
      <c r="B895" s="9" t="s">
        <v>894</v>
      </c>
      <c r="C895" s="3" t="s">
        <v>5003</v>
      </c>
      <c r="D895" s="5">
        <v>20000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</v>
      </c>
      <c r="P895">
        <f t="shared" si="66"/>
        <v>40</v>
      </c>
      <c r="Q895" s="11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8" hidden="1" x14ac:dyDescent="0.2">
      <c r="A897">
        <v>895</v>
      </c>
      <c r="B897" s="9" t="s">
        <v>896</v>
      </c>
      <c r="C897" s="3" t="s">
        <v>5005</v>
      </c>
      <c r="D897" s="5">
        <v>20000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1</v>
      </c>
      <c r="P897">
        <f t="shared" si="66"/>
        <v>27.86</v>
      </c>
      <c r="Q897" s="11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8" hidden="1" x14ac:dyDescent="0.2">
      <c r="A898">
        <v>896</v>
      </c>
      <c r="B898" s="9" t="s">
        <v>897</v>
      </c>
      <c r="C898" s="3" t="s">
        <v>5006</v>
      </c>
      <c r="D898" s="5">
        <v>20000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16</v>
      </c>
      <c r="P898">
        <f t="shared" si="66"/>
        <v>44.44</v>
      </c>
      <c r="Q898" s="11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8" hidden="1" x14ac:dyDescent="0.2">
      <c r="A899">
        <v>897</v>
      </c>
      <c r="B899" s="9" t="s">
        <v>898</v>
      </c>
      <c r="C899" s="3" t="s">
        <v>5007</v>
      </c>
      <c r="D899" s="5">
        <v>20000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5">
        <f t="shared" ref="S899:S962" si="72">(((J899/60)/60/24)+DATE(1970,1,1))</f>
        <v>41211.688750000001</v>
      </c>
      <c r="T899" s="15">
        <f t="shared" ref="T899:T962" si="73">(((I899/60)/60/24)+DATE(1970,1,1))</f>
        <v>41241.730416666665</v>
      </c>
      <c r="U899">
        <f t="shared" ref="U899:U962" si="74">YEAR(S899)</f>
        <v>2012</v>
      </c>
    </row>
    <row r="900" spans="1:21" ht="48" hidden="1" x14ac:dyDescent="0.2">
      <c r="A900">
        <v>898</v>
      </c>
      <c r="B900" s="9" t="s">
        <v>899</v>
      </c>
      <c r="C900" s="3" t="s">
        <v>5008</v>
      </c>
      <c r="D900" s="5">
        <v>20000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0</v>
      </c>
      <c r="P900">
        <f t="shared" si="71"/>
        <v>35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8" hidden="1" x14ac:dyDescent="0.2">
      <c r="A901">
        <v>899</v>
      </c>
      <c r="B901" s="9" t="s">
        <v>900</v>
      </c>
      <c r="C901" s="3" t="s">
        <v>5009</v>
      </c>
      <c r="D901" s="5">
        <v>20000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1</v>
      </c>
      <c r="P901">
        <f t="shared" si="71"/>
        <v>35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32" hidden="1" x14ac:dyDescent="0.2">
      <c r="A902">
        <v>900</v>
      </c>
      <c r="B902" s="9" t="s">
        <v>901</v>
      </c>
      <c r="C902" s="3" t="s">
        <v>5010</v>
      </c>
      <c r="D902" s="5">
        <v>20000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4" hidden="1" x14ac:dyDescent="0.2">
      <c r="A903">
        <v>901</v>
      </c>
      <c r="B903" s="9" t="s">
        <v>902</v>
      </c>
      <c r="C903" s="3" t="s">
        <v>5011</v>
      </c>
      <c r="D903" s="5">
        <v>20000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8" hidden="1" x14ac:dyDescent="0.2">
      <c r="A904">
        <v>902</v>
      </c>
      <c r="B904" s="9" t="s">
        <v>903</v>
      </c>
      <c r="C904" s="3" t="s">
        <v>5012</v>
      </c>
      <c r="D904" s="5">
        <v>20000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8" hidden="1" x14ac:dyDescent="0.2">
      <c r="A905">
        <v>903</v>
      </c>
      <c r="B905" s="9" t="s">
        <v>904</v>
      </c>
      <c r="C905" s="3" t="s">
        <v>5013</v>
      </c>
      <c r="D905" s="5">
        <v>20000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1</v>
      </c>
      <c r="P905">
        <f t="shared" si="71"/>
        <v>40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8" hidden="1" x14ac:dyDescent="0.2">
      <c r="A906">
        <v>904</v>
      </c>
      <c r="B906" s="9" t="s">
        <v>905</v>
      </c>
      <c r="C906" s="3" t="s">
        <v>5014</v>
      </c>
      <c r="D906" s="5">
        <v>20000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1</v>
      </c>
      <c r="P906">
        <f t="shared" si="71"/>
        <v>50.33</v>
      </c>
      <c r="Q906" s="11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8" hidden="1" x14ac:dyDescent="0.2">
      <c r="A907">
        <v>905</v>
      </c>
      <c r="B907" s="9" t="s">
        <v>906</v>
      </c>
      <c r="C907" s="3" t="s">
        <v>5015</v>
      </c>
      <c r="D907" s="5">
        <v>20000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1</v>
      </c>
      <c r="P907">
        <f t="shared" si="71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2" hidden="1" x14ac:dyDescent="0.2">
      <c r="A908">
        <v>906</v>
      </c>
      <c r="B908" s="9" t="s">
        <v>907</v>
      </c>
      <c r="C908" s="3" t="s">
        <v>5016</v>
      </c>
      <c r="D908" s="5">
        <v>20000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32" hidden="1" x14ac:dyDescent="0.2">
      <c r="A909">
        <v>907</v>
      </c>
      <c r="B909" s="9" t="s">
        <v>908</v>
      </c>
      <c r="C909" s="3" t="s">
        <v>5017</v>
      </c>
      <c r="D909" s="5">
        <v>20000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8" hidden="1" x14ac:dyDescent="0.2">
      <c r="A910">
        <v>908</v>
      </c>
      <c r="B910" s="9" t="s">
        <v>909</v>
      </c>
      <c r="C910" s="3" t="s">
        <v>5018</v>
      </c>
      <c r="D910" s="5">
        <v>20000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8" hidden="1" x14ac:dyDescent="0.2">
      <c r="A911">
        <v>909</v>
      </c>
      <c r="B911" s="9" t="s">
        <v>910</v>
      </c>
      <c r="C911" s="3" t="s">
        <v>5019</v>
      </c>
      <c r="D911" s="5">
        <v>20000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8" hidden="1" x14ac:dyDescent="0.2">
      <c r="A912">
        <v>910</v>
      </c>
      <c r="B912" s="9" t="s">
        <v>911</v>
      </c>
      <c r="C912" s="3" t="s">
        <v>5020</v>
      </c>
      <c r="D912" s="5">
        <v>20000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1</v>
      </c>
      <c r="P912">
        <f t="shared" si="71"/>
        <v>24.6</v>
      </c>
      <c r="Q912" s="11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8" hidden="1" x14ac:dyDescent="0.2">
      <c r="A913">
        <v>911</v>
      </c>
      <c r="B913" s="9" t="s">
        <v>912</v>
      </c>
      <c r="C913" s="3" t="s">
        <v>5021</v>
      </c>
      <c r="D913" s="5">
        <v>20000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8" hidden="1" x14ac:dyDescent="0.2">
      <c r="A914">
        <v>912</v>
      </c>
      <c r="B914" s="9" t="s">
        <v>913</v>
      </c>
      <c r="C914" s="3" t="s">
        <v>5022</v>
      </c>
      <c r="D914" s="5">
        <v>20000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0</v>
      </c>
      <c r="P914">
        <f t="shared" si="71"/>
        <v>15</v>
      </c>
      <c r="Q914" s="11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8" hidden="1" x14ac:dyDescent="0.2">
      <c r="A915">
        <v>913</v>
      </c>
      <c r="B915" s="9" t="s">
        <v>914</v>
      </c>
      <c r="C915" s="3" t="s">
        <v>5023</v>
      </c>
      <c r="D915" s="5">
        <v>20000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10</v>
      </c>
      <c r="P915">
        <f t="shared" si="71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8" hidden="1" x14ac:dyDescent="0.2">
      <c r="A916">
        <v>914</v>
      </c>
      <c r="B916" s="9" t="s">
        <v>915</v>
      </c>
      <c r="C916" s="3" t="s">
        <v>5024</v>
      </c>
      <c r="D916" s="5">
        <v>20000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8" hidden="1" x14ac:dyDescent="0.2">
      <c r="A917">
        <v>915</v>
      </c>
      <c r="B917" s="9" t="s">
        <v>916</v>
      </c>
      <c r="C917" s="3" t="s">
        <v>5025</v>
      </c>
      <c r="D917" s="5">
        <v>20000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2</v>
      </c>
      <c r="P917">
        <f t="shared" si="71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8" hidden="1" x14ac:dyDescent="0.2">
      <c r="A918">
        <v>916</v>
      </c>
      <c r="B918" s="9" t="s">
        <v>917</v>
      </c>
      <c r="C918" s="3" t="s">
        <v>5026</v>
      </c>
      <c r="D918" s="5">
        <v>20000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8" hidden="1" x14ac:dyDescent="0.2">
      <c r="A919">
        <v>917</v>
      </c>
      <c r="B919" s="9" t="s">
        <v>918</v>
      </c>
      <c r="C919" s="3" t="s">
        <v>5027</v>
      </c>
      <c r="D919" s="5">
        <v>20000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0</v>
      </c>
      <c r="P919">
        <f t="shared" si="71"/>
        <v>30</v>
      </c>
      <c r="Q919" s="11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8" hidden="1" x14ac:dyDescent="0.2">
      <c r="A920">
        <v>918</v>
      </c>
      <c r="B920" s="9" t="s">
        <v>919</v>
      </c>
      <c r="C920" s="3" t="s">
        <v>5028</v>
      </c>
      <c r="D920" s="5">
        <v>20000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1</v>
      </c>
      <c r="P920">
        <f t="shared" si="71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8" hidden="1" x14ac:dyDescent="0.2">
      <c r="A922">
        <v>920</v>
      </c>
      <c r="B922" s="9" t="s">
        <v>921</v>
      </c>
      <c r="C922" s="3" t="s">
        <v>5030</v>
      </c>
      <c r="D922" s="5">
        <v>20000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8" hidden="1" x14ac:dyDescent="0.2">
      <c r="A923">
        <v>921</v>
      </c>
      <c r="B923" s="9" t="s">
        <v>922</v>
      </c>
      <c r="C923" s="3" t="s">
        <v>5031</v>
      </c>
      <c r="D923" s="5">
        <v>20000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23</v>
      </c>
      <c r="P923">
        <f t="shared" si="71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8" hidden="1" x14ac:dyDescent="0.2">
      <c r="A924">
        <v>922</v>
      </c>
      <c r="B924" s="9" t="s">
        <v>923</v>
      </c>
      <c r="C924" s="3" t="s">
        <v>5032</v>
      </c>
      <c r="D924" s="5">
        <v>20000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28</v>
      </c>
      <c r="P924">
        <f t="shared" si="71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8" hidden="1" x14ac:dyDescent="0.2">
      <c r="A925">
        <v>923</v>
      </c>
      <c r="B925" s="9" t="s">
        <v>924</v>
      </c>
      <c r="C925" s="3" t="s">
        <v>5033</v>
      </c>
      <c r="D925" s="5">
        <v>20000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8" hidden="1" x14ac:dyDescent="0.2">
      <c r="A926">
        <v>924</v>
      </c>
      <c r="B926" s="9" t="s">
        <v>925</v>
      </c>
      <c r="C926" s="3" t="s">
        <v>5034</v>
      </c>
      <c r="D926" s="5">
        <v>20000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2</v>
      </c>
      <c r="P926">
        <f t="shared" si="71"/>
        <v>21.8</v>
      </c>
      <c r="Q926" s="11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8" hidden="1" x14ac:dyDescent="0.2">
      <c r="A927">
        <v>925</v>
      </c>
      <c r="B927" s="9" t="s">
        <v>926</v>
      </c>
      <c r="C927" s="3" t="s">
        <v>5035</v>
      </c>
      <c r="D927" s="5">
        <v>20000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1</v>
      </c>
      <c r="P927">
        <f t="shared" si="71"/>
        <v>32</v>
      </c>
      <c r="Q927" s="11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4" hidden="1" x14ac:dyDescent="0.2">
      <c r="A928">
        <v>926</v>
      </c>
      <c r="B928" s="9" t="s">
        <v>927</v>
      </c>
      <c r="C928" s="3" t="s">
        <v>5036</v>
      </c>
      <c r="D928" s="5">
        <v>20000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8" hidden="1" x14ac:dyDescent="0.2">
      <c r="A930">
        <v>928</v>
      </c>
      <c r="B930" s="9" t="s">
        <v>929</v>
      </c>
      <c r="C930" s="3" t="s">
        <v>5038</v>
      </c>
      <c r="D930" s="5">
        <v>20000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8</v>
      </c>
      <c r="P930">
        <f t="shared" si="71"/>
        <v>56.25</v>
      </c>
      <c r="Q930" s="11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8" hidden="1" x14ac:dyDescent="0.2">
      <c r="A931">
        <v>929</v>
      </c>
      <c r="B931" s="9" t="s">
        <v>930</v>
      </c>
      <c r="C931" s="3" t="s">
        <v>5039</v>
      </c>
      <c r="D931" s="5">
        <v>20000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8" hidden="1" x14ac:dyDescent="0.2">
      <c r="A932">
        <v>930</v>
      </c>
      <c r="B932" s="9" t="s">
        <v>931</v>
      </c>
      <c r="C932" s="3" t="s">
        <v>5040</v>
      </c>
      <c r="D932" s="5">
        <v>20000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2</v>
      </c>
      <c r="P932">
        <f t="shared" si="71"/>
        <v>69</v>
      </c>
      <c r="Q932" s="11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8" hidden="1" x14ac:dyDescent="0.2">
      <c r="A933">
        <v>931</v>
      </c>
      <c r="B933" s="9" t="s">
        <v>932</v>
      </c>
      <c r="C933" s="3" t="s">
        <v>5041</v>
      </c>
      <c r="D933" s="5">
        <v>20000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1</v>
      </c>
      <c r="P933">
        <f t="shared" si="71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32" hidden="1" x14ac:dyDescent="0.2">
      <c r="A934">
        <v>932</v>
      </c>
      <c r="B934" s="9" t="s">
        <v>933</v>
      </c>
      <c r="C934" s="3" t="s">
        <v>5042</v>
      </c>
      <c r="D934" s="5">
        <v>20000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7</v>
      </c>
      <c r="P934">
        <f t="shared" si="71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8" hidden="1" x14ac:dyDescent="0.2">
      <c r="A935">
        <v>933</v>
      </c>
      <c r="B935" s="9" t="s">
        <v>934</v>
      </c>
      <c r="C935" s="3" t="s">
        <v>5043</v>
      </c>
      <c r="D935" s="5">
        <v>20000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1</v>
      </c>
      <c r="P935">
        <f t="shared" si="71"/>
        <v>60</v>
      </c>
      <c r="Q935" s="11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8" hidden="1" x14ac:dyDescent="0.2">
      <c r="A936">
        <v>934</v>
      </c>
      <c r="B936" s="9" t="s">
        <v>935</v>
      </c>
      <c r="C936" s="3" t="s">
        <v>5044</v>
      </c>
      <c r="D936" s="5">
        <v>20000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8</v>
      </c>
      <c r="P936">
        <f t="shared" si="71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8" hidden="1" x14ac:dyDescent="0.2">
      <c r="A937">
        <v>935</v>
      </c>
      <c r="B937" s="9" t="s">
        <v>936</v>
      </c>
      <c r="C937" s="3" t="s">
        <v>5045</v>
      </c>
      <c r="D937" s="5">
        <v>20000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0</v>
      </c>
      <c r="P937">
        <f t="shared" si="71"/>
        <v>25</v>
      </c>
      <c r="Q937" s="11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8" hidden="1" x14ac:dyDescent="0.2">
      <c r="A938">
        <v>936</v>
      </c>
      <c r="B938" s="9" t="s">
        <v>937</v>
      </c>
      <c r="C938" s="3" t="s">
        <v>5046</v>
      </c>
      <c r="D938" s="5">
        <v>20000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8" hidden="1" x14ac:dyDescent="0.2">
      <c r="A939">
        <v>937</v>
      </c>
      <c r="B939" s="9" t="s">
        <v>938</v>
      </c>
      <c r="C939" s="3" t="s">
        <v>5047</v>
      </c>
      <c r="D939" s="5">
        <v>20000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0</v>
      </c>
      <c r="P939">
        <f t="shared" si="71"/>
        <v>20</v>
      </c>
      <c r="Q939" s="11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8" hidden="1" x14ac:dyDescent="0.2">
      <c r="A940">
        <v>938</v>
      </c>
      <c r="B940" s="9" t="s">
        <v>939</v>
      </c>
      <c r="C940" s="3" t="s">
        <v>5048</v>
      </c>
      <c r="D940" s="5">
        <v>20000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8" hidden="1" x14ac:dyDescent="0.2">
      <c r="A941">
        <v>939</v>
      </c>
      <c r="B941" s="9" t="s">
        <v>940</v>
      </c>
      <c r="C941" s="3" t="s">
        <v>5049</v>
      </c>
      <c r="D941" s="5">
        <v>20000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0</v>
      </c>
      <c r="P941">
        <f t="shared" si="71"/>
        <v>20</v>
      </c>
      <c r="Q941" s="1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8" hidden="1" x14ac:dyDescent="0.2">
      <c r="A942">
        <v>940</v>
      </c>
      <c r="B942" s="9" t="s">
        <v>941</v>
      </c>
      <c r="C942" s="3" t="s">
        <v>5050</v>
      </c>
      <c r="D942" s="5">
        <v>19980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8</v>
      </c>
      <c r="P942">
        <f t="shared" si="71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8" hidden="1" x14ac:dyDescent="0.2">
      <c r="A943">
        <v>941</v>
      </c>
      <c r="B943" s="9" t="s">
        <v>942</v>
      </c>
      <c r="C943" s="3" t="s">
        <v>5051</v>
      </c>
      <c r="D943" s="5">
        <v>19800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6</v>
      </c>
      <c r="P943">
        <f t="shared" si="71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8" hidden="1" x14ac:dyDescent="0.2">
      <c r="A944">
        <v>942</v>
      </c>
      <c r="B944" s="9" t="s">
        <v>943</v>
      </c>
      <c r="C944" s="3" t="s">
        <v>5052</v>
      </c>
      <c r="D944" s="5">
        <v>19500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3</v>
      </c>
      <c r="P944">
        <f t="shared" si="71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2" hidden="1" x14ac:dyDescent="0.2">
      <c r="A945">
        <v>943</v>
      </c>
      <c r="B945" s="9" t="s">
        <v>944</v>
      </c>
      <c r="C945" s="3" t="s">
        <v>5053</v>
      </c>
      <c r="D945" s="5">
        <v>19500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</v>
      </c>
      <c r="P945">
        <f t="shared" si="71"/>
        <v>24.08</v>
      </c>
      <c r="Q945" s="11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8" hidden="1" x14ac:dyDescent="0.2">
      <c r="A946">
        <v>944</v>
      </c>
      <c r="B946" s="9" t="s">
        <v>945</v>
      </c>
      <c r="C946" s="3" t="s">
        <v>5054</v>
      </c>
      <c r="D946" s="5">
        <v>19000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35</v>
      </c>
      <c r="P946">
        <f t="shared" si="71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8" hidden="1" x14ac:dyDescent="0.2">
      <c r="A947">
        <v>945</v>
      </c>
      <c r="B947" s="9" t="s">
        <v>946</v>
      </c>
      <c r="C947" s="3" t="s">
        <v>5055</v>
      </c>
      <c r="D947" s="5">
        <v>19000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13</v>
      </c>
      <c r="P947">
        <f t="shared" si="71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32" hidden="1" x14ac:dyDescent="0.2">
      <c r="A948">
        <v>946</v>
      </c>
      <c r="B948" s="9" t="s">
        <v>947</v>
      </c>
      <c r="C948" s="3" t="s">
        <v>5056</v>
      </c>
      <c r="D948" s="5">
        <v>19000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8" hidden="1" x14ac:dyDescent="0.2">
      <c r="A949">
        <v>947</v>
      </c>
      <c r="B949" s="9" t="s">
        <v>948</v>
      </c>
      <c r="C949" s="3" t="s">
        <v>5057</v>
      </c>
      <c r="D949" s="5">
        <v>19000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8" hidden="1" x14ac:dyDescent="0.2">
      <c r="A950">
        <v>948</v>
      </c>
      <c r="B950" s="9" t="s">
        <v>949</v>
      </c>
      <c r="C950" s="3" t="s">
        <v>5058</v>
      </c>
      <c r="D950" s="5">
        <v>19000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3</v>
      </c>
      <c r="P950">
        <f t="shared" si="71"/>
        <v>60</v>
      </c>
      <c r="Q950" s="11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8" hidden="1" x14ac:dyDescent="0.2">
      <c r="A951">
        <v>949</v>
      </c>
      <c r="B951" s="9" t="s">
        <v>950</v>
      </c>
      <c r="C951" s="3" t="s">
        <v>5059</v>
      </c>
      <c r="D951" s="5">
        <v>18950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8" hidden="1" x14ac:dyDescent="0.2">
      <c r="A952">
        <v>950</v>
      </c>
      <c r="B952" s="9" t="s">
        <v>951</v>
      </c>
      <c r="C952" s="3" t="s">
        <v>5060</v>
      </c>
      <c r="D952" s="5">
        <v>18900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7</v>
      </c>
      <c r="P952">
        <f t="shared" si="71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16" hidden="1" x14ac:dyDescent="0.2">
      <c r="A953">
        <v>951</v>
      </c>
      <c r="B953" s="9" t="s">
        <v>952</v>
      </c>
      <c r="C953" s="3" t="s">
        <v>5061</v>
      </c>
      <c r="D953" s="5">
        <v>18800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102</v>
      </c>
      <c r="P953">
        <f t="shared" si="71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2" hidden="1" x14ac:dyDescent="0.2">
      <c r="A954">
        <v>952</v>
      </c>
      <c r="B954" s="9" t="s">
        <v>953</v>
      </c>
      <c r="C954" s="3" t="s">
        <v>5062</v>
      </c>
      <c r="D954" s="5">
        <v>18500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106</v>
      </c>
      <c r="P954">
        <f t="shared" si="71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8" hidden="1" x14ac:dyDescent="0.2">
      <c r="A955">
        <v>953</v>
      </c>
      <c r="B955" s="9" t="s">
        <v>954</v>
      </c>
      <c r="C955" s="3" t="s">
        <v>5063</v>
      </c>
      <c r="D955" s="5">
        <v>18500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8" hidden="1" x14ac:dyDescent="0.2">
      <c r="A956">
        <v>954</v>
      </c>
      <c r="B956" s="9" t="s">
        <v>955</v>
      </c>
      <c r="C956" s="3" t="s">
        <v>5064</v>
      </c>
      <c r="D956" s="5">
        <v>18500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35</v>
      </c>
      <c r="P956">
        <f t="shared" si="71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8" hidden="1" x14ac:dyDescent="0.2">
      <c r="A957">
        <v>955</v>
      </c>
      <c r="B957" s="9" t="s">
        <v>956</v>
      </c>
      <c r="C957" s="3" t="s">
        <v>5065</v>
      </c>
      <c r="D957" s="5">
        <v>18500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92</v>
      </c>
      <c r="P957">
        <f t="shared" si="71"/>
        <v>182.62</v>
      </c>
      <c r="Q957" s="11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4" hidden="1" x14ac:dyDescent="0.2">
      <c r="A958">
        <v>956</v>
      </c>
      <c r="B958" s="9" t="s">
        <v>957</v>
      </c>
      <c r="C958" s="3" t="s">
        <v>5066</v>
      </c>
      <c r="D958" s="5">
        <v>18500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5</v>
      </c>
      <c r="P958">
        <f t="shared" si="71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2" hidden="1" x14ac:dyDescent="0.2">
      <c r="A959">
        <v>957</v>
      </c>
      <c r="B959" s="9" t="s">
        <v>958</v>
      </c>
      <c r="C959" s="3" t="s">
        <v>5067</v>
      </c>
      <c r="D959" s="5">
        <v>18500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1</v>
      </c>
      <c r="P959">
        <f t="shared" si="71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8" hidden="1" x14ac:dyDescent="0.2">
      <c r="A960">
        <v>958</v>
      </c>
      <c r="B960" s="9" t="s">
        <v>959</v>
      </c>
      <c r="C960" s="3" t="s">
        <v>5068</v>
      </c>
      <c r="D960" s="5">
        <v>18500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5</v>
      </c>
      <c r="P960">
        <f t="shared" si="71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8" hidden="1" x14ac:dyDescent="0.2">
      <c r="A961">
        <v>959</v>
      </c>
      <c r="B961" s="9" t="s">
        <v>960</v>
      </c>
      <c r="C961" s="3" t="s">
        <v>5069</v>
      </c>
      <c r="D961" s="5">
        <v>18000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108</v>
      </c>
      <c r="P961">
        <f t="shared" si="71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8" hidden="1" x14ac:dyDescent="0.2">
      <c r="A962">
        <v>960</v>
      </c>
      <c r="B962" s="9" t="s">
        <v>961</v>
      </c>
      <c r="C962" s="3" t="s">
        <v>5070</v>
      </c>
      <c r="D962" s="5">
        <v>18000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143</v>
      </c>
      <c r="P962">
        <f t="shared" si="71"/>
        <v>136.46</v>
      </c>
      <c r="Q962" s="11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8" hidden="1" x14ac:dyDescent="0.2">
      <c r="A963">
        <v>961</v>
      </c>
      <c r="B963" s="9" t="s">
        <v>962</v>
      </c>
      <c r="C963" s="3" t="s">
        <v>5071</v>
      </c>
      <c r="D963" s="5">
        <v>18000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223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5">
        <f t="shared" ref="S963:S1026" si="77">(((J963/60)/60/24)+DATE(1970,1,1))</f>
        <v>42740.693692129629</v>
      </c>
      <c r="T963" s="15">
        <f t="shared" ref="T963:T1026" si="78">(((I963/60)/60/24)+DATE(1970,1,1))</f>
        <v>42786.791666666672</v>
      </c>
      <c r="U963">
        <f t="shared" ref="U963:U1026" si="79">YEAR(S963)</f>
        <v>2017</v>
      </c>
    </row>
    <row r="964" spans="1:21" ht="48" hidden="1" x14ac:dyDescent="0.2">
      <c r="A964">
        <v>962</v>
      </c>
      <c r="B964" s="9" t="s">
        <v>963</v>
      </c>
      <c r="C964" s="3" t="s">
        <v>5072</v>
      </c>
      <c r="D964" s="5">
        <v>18000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4</v>
      </c>
      <c r="P964">
        <f t="shared" si="76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2" hidden="1" x14ac:dyDescent="0.2">
      <c r="A965">
        <v>963</v>
      </c>
      <c r="B965" s="9" t="s">
        <v>964</v>
      </c>
      <c r="C965" s="3" t="s">
        <v>5073</v>
      </c>
      <c r="D965" s="5">
        <v>18000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2</v>
      </c>
      <c r="P965">
        <f t="shared" si="76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8" hidden="1" x14ac:dyDescent="0.2">
      <c r="A966">
        <v>964</v>
      </c>
      <c r="B966" s="9" t="s">
        <v>965</v>
      </c>
      <c r="C966" s="3" t="s">
        <v>5074</v>
      </c>
      <c r="D966" s="5">
        <v>18000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5</v>
      </c>
      <c r="P966">
        <f t="shared" si="76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8" hidden="1" x14ac:dyDescent="0.2">
      <c r="A967">
        <v>965</v>
      </c>
      <c r="B967" s="9" t="s">
        <v>966</v>
      </c>
      <c r="C967" s="3" t="s">
        <v>5075</v>
      </c>
      <c r="D967" s="5">
        <v>18000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2</v>
      </c>
      <c r="P967">
        <f t="shared" si="76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8" hidden="1" x14ac:dyDescent="0.2">
      <c r="A968">
        <v>966</v>
      </c>
      <c r="B968" s="9" t="s">
        <v>967</v>
      </c>
      <c r="C968" s="3" t="s">
        <v>5076</v>
      </c>
      <c r="D968" s="5">
        <v>18000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10</v>
      </c>
      <c r="P968">
        <f t="shared" si="76"/>
        <v>59.2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8" hidden="1" x14ac:dyDescent="0.2">
      <c r="A969">
        <v>967</v>
      </c>
      <c r="B969" s="9" t="s">
        <v>968</v>
      </c>
      <c r="C969" s="3" t="s">
        <v>5077</v>
      </c>
      <c r="D969" s="5">
        <v>18000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20</v>
      </c>
      <c r="P969">
        <f t="shared" si="76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8" hidden="1" x14ac:dyDescent="0.2">
      <c r="A970">
        <v>968</v>
      </c>
      <c r="B970" s="9" t="s">
        <v>969</v>
      </c>
      <c r="C970" s="3" t="s">
        <v>5078</v>
      </c>
      <c r="D970" s="5">
        <v>18000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2" hidden="1" x14ac:dyDescent="0.2">
      <c r="A971">
        <v>969</v>
      </c>
      <c r="B971" s="9" t="s">
        <v>970</v>
      </c>
      <c r="C971" s="3" t="s">
        <v>5079</v>
      </c>
      <c r="D971" s="5">
        <v>18000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78</v>
      </c>
      <c r="P971">
        <f t="shared" si="76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8" hidden="1" x14ac:dyDescent="0.2">
      <c r="A972">
        <v>970</v>
      </c>
      <c r="B972" s="9" t="s">
        <v>971</v>
      </c>
      <c r="C972" s="3" t="s">
        <v>5080</v>
      </c>
      <c r="D972" s="5">
        <v>18000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13</v>
      </c>
      <c r="P972">
        <f t="shared" si="76"/>
        <v>164</v>
      </c>
      <c r="Q972" s="11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8" hidden="1" x14ac:dyDescent="0.2">
      <c r="A973">
        <v>971</v>
      </c>
      <c r="B973" s="9" t="s">
        <v>972</v>
      </c>
      <c r="C973" s="3" t="s">
        <v>5081</v>
      </c>
      <c r="D973" s="5">
        <v>18000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1</v>
      </c>
      <c r="P973">
        <f t="shared" si="76"/>
        <v>45.2</v>
      </c>
      <c r="Q973" s="11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8" hidden="1" x14ac:dyDescent="0.2">
      <c r="A974">
        <v>972</v>
      </c>
      <c r="B974" s="9" t="s">
        <v>973</v>
      </c>
      <c r="C974" s="3" t="s">
        <v>5082</v>
      </c>
      <c r="D974" s="5">
        <v>18000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38</v>
      </c>
      <c r="P974">
        <f t="shared" si="76"/>
        <v>153.88999999999999</v>
      </c>
      <c r="Q974" s="11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8" hidden="1" x14ac:dyDescent="0.2">
      <c r="A975">
        <v>973</v>
      </c>
      <c r="B975" s="9" t="s">
        <v>974</v>
      </c>
      <c r="C975" s="3" t="s">
        <v>5083</v>
      </c>
      <c r="D975" s="5">
        <v>18000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8" hidden="1" x14ac:dyDescent="0.2">
      <c r="A976">
        <v>974</v>
      </c>
      <c r="B976" s="9" t="s">
        <v>975</v>
      </c>
      <c r="C976" s="3" t="s">
        <v>5084</v>
      </c>
      <c r="D976" s="5">
        <v>18000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2</v>
      </c>
      <c r="P976">
        <f t="shared" si="76"/>
        <v>93.33</v>
      </c>
      <c r="Q976" s="11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8" hidden="1" x14ac:dyDescent="0.2">
      <c r="A977">
        <v>975</v>
      </c>
      <c r="B977" s="9" t="s">
        <v>976</v>
      </c>
      <c r="C977" s="3" t="s">
        <v>5085</v>
      </c>
      <c r="D977" s="5">
        <v>18000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14</v>
      </c>
      <c r="P977">
        <f t="shared" si="76"/>
        <v>108.63</v>
      </c>
      <c r="Q977" s="11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8" hidden="1" x14ac:dyDescent="0.2">
      <c r="A978">
        <v>976</v>
      </c>
      <c r="B978" s="9" t="s">
        <v>977</v>
      </c>
      <c r="C978" s="3" t="s">
        <v>5086</v>
      </c>
      <c r="D978" s="5">
        <v>18000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16</v>
      </c>
      <c r="P978">
        <f t="shared" si="76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8" hidden="1" x14ac:dyDescent="0.2">
      <c r="A979">
        <v>977</v>
      </c>
      <c r="B979" s="9" t="s">
        <v>978</v>
      </c>
      <c r="C979" s="3" t="s">
        <v>5087</v>
      </c>
      <c r="D979" s="5">
        <v>18000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5</v>
      </c>
      <c r="P979">
        <f t="shared" si="76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8" hidden="1" x14ac:dyDescent="0.2">
      <c r="A980">
        <v>978</v>
      </c>
      <c r="B980" s="9" t="s">
        <v>979</v>
      </c>
      <c r="C980" s="3" t="s">
        <v>5088</v>
      </c>
      <c r="D980" s="5">
        <v>18000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540</v>
      </c>
      <c r="P980">
        <f t="shared" si="76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8" hidden="1" x14ac:dyDescent="0.2">
      <c r="A981">
        <v>979</v>
      </c>
      <c r="B981" s="9" t="s">
        <v>980</v>
      </c>
      <c r="C981" s="3" t="s">
        <v>5089</v>
      </c>
      <c r="D981" s="5">
        <v>18000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161</v>
      </c>
      <c r="P981">
        <f t="shared" si="76"/>
        <v>301.94</v>
      </c>
      <c r="Q981" s="1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8" hidden="1" x14ac:dyDescent="0.2">
      <c r="A982">
        <v>980</v>
      </c>
      <c r="B982" s="9" t="s">
        <v>981</v>
      </c>
      <c r="C982" s="3" t="s">
        <v>5090</v>
      </c>
      <c r="D982" s="5">
        <v>18000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8</v>
      </c>
      <c r="P982">
        <f t="shared" si="76"/>
        <v>47.94</v>
      </c>
      <c r="Q982" s="11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8" hidden="1" x14ac:dyDescent="0.2">
      <c r="A983">
        <v>981</v>
      </c>
      <c r="B983" s="9" t="s">
        <v>982</v>
      </c>
      <c r="C983" s="3" t="s">
        <v>5091</v>
      </c>
      <c r="D983" s="5">
        <v>17600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8" hidden="1" x14ac:dyDescent="0.2">
      <c r="A985">
        <v>983</v>
      </c>
      <c r="B985" s="9" t="s">
        <v>984</v>
      </c>
      <c r="C985" s="3" t="s">
        <v>5093</v>
      </c>
      <c r="D985" s="5">
        <v>17500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176</v>
      </c>
      <c r="P985">
        <f t="shared" si="76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80" hidden="1" x14ac:dyDescent="0.2">
      <c r="A986">
        <v>984</v>
      </c>
      <c r="B986" s="9" t="s">
        <v>985</v>
      </c>
      <c r="C986" s="3" t="s">
        <v>5094</v>
      </c>
      <c r="D986" s="5">
        <v>17500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8" hidden="1" x14ac:dyDescent="0.2">
      <c r="A987">
        <v>985</v>
      </c>
      <c r="B987" s="9" t="s">
        <v>986</v>
      </c>
      <c r="C987" s="3" t="s">
        <v>5095</v>
      </c>
      <c r="D987" s="5">
        <v>17500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11</v>
      </c>
      <c r="P987">
        <f t="shared" si="76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8" hidden="1" x14ac:dyDescent="0.2">
      <c r="A988">
        <v>986</v>
      </c>
      <c r="B988" s="9" t="s">
        <v>987</v>
      </c>
      <c r="C988" s="3" t="s">
        <v>5096</v>
      </c>
      <c r="D988" s="5">
        <v>17500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15</v>
      </c>
      <c r="P988">
        <f t="shared" si="76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8" hidden="1" x14ac:dyDescent="0.2">
      <c r="A989">
        <v>987</v>
      </c>
      <c r="B989" s="9" t="s">
        <v>988</v>
      </c>
      <c r="C989" s="3" t="s">
        <v>5097</v>
      </c>
      <c r="D989" s="5">
        <v>17482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38</v>
      </c>
      <c r="P989">
        <f t="shared" si="76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8" hidden="1" x14ac:dyDescent="0.2">
      <c r="A990">
        <v>988</v>
      </c>
      <c r="B990" s="9" t="s">
        <v>989</v>
      </c>
      <c r="C990" s="3" t="s">
        <v>5098</v>
      </c>
      <c r="D990" s="5">
        <v>17100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16" hidden="1" x14ac:dyDescent="0.2">
      <c r="A991">
        <v>989</v>
      </c>
      <c r="B991" s="9" t="s">
        <v>990</v>
      </c>
      <c r="C991" s="3" t="s">
        <v>5099</v>
      </c>
      <c r="D991" s="5">
        <v>17000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10</v>
      </c>
      <c r="P991">
        <f t="shared" si="76"/>
        <v>52.41</v>
      </c>
      <c r="Q991" s="1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8" hidden="1" x14ac:dyDescent="0.2">
      <c r="A992">
        <v>990</v>
      </c>
      <c r="B992" s="9" t="s">
        <v>991</v>
      </c>
      <c r="C992" s="3" t="s">
        <v>5100</v>
      </c>
      <c r="D992" s="5">
        <v>17000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80" hidden="1" x14ac:dyDescent="0.2">
      <c r="A993">
        <v>991</v>
      </c>
      <c r="B993" s="9" t="s">
        <v>992</v>
      </c>
      <c r="C993" s="3" t="s">
        <v>5101</v>
      </c>
      <c r="D993" s="5">
        <v>17000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1</v>
      </c>
      <c r="P993">
        <f t="shared" si="76"/>
        <v>30.29</v>
      </c>
      <c r="Q993" s="11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8" hidden="1" x14ac:dyDescent="0.2">
      <c r="A994">
        <v>992</v>
      </c>
      <c r="B994" s="9" t="s">
        <v>993</v>
      </c>
      <c r="C994" s="3" t="s">
        <v>5102</v>
      </c>
      <c r="D994" s="5">
        <v>17000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3</v>
      </c>
      <c r="P994">
        <f t="shared" si="76"/>
        <v>116.75</v>
      </c>
      <c r="Q994" s="11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8" hidden="1" x14ac:dyDescent="0.2">
      <c r="A995">
        <v>993</v>
      </c>
      <c r="B995" s="9" t="s">
        <v>994</v>
      </c>
      <c r="C995" s="3" t="s">
        <v>5103</v>
      </c>
      <c r="D995" s="5">
        <v>17000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103</v>
      </c>
      <c r="P995">
        <f t="shared" si="76"/>
        <v>89.6</v>
      </c>
      <c r="Q995" s="11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4" hidden="1" x14ac:dyDescent="0.2">
      <c r="A996">
        <v>994</v>
      </c>
      <c r="B996" s="9" t="s">
        <v>995</v>
      </c>
      <c r="C996" s="3" t="s">
        <v>5104</v>
      </c>
      <c r="D996" s="5">
        <v>17000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27</v>
      </c>
      <c r="P996">
        <f t="shared" si="76"/>
        <v>424.45</v>
      </c>
      <c r="Q996" s="11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8" hidden="1" x14ac:dyDescent="0.2">
      <c r="A997">
        <v>995</v>
      </c>
      <c r="B997" s="9" t="s">
        <v>996</v>
      </c>
      <c r="C997" s="3" t="s">
        <v>5105</v>
      </c>
      <c r="D997" s="5">
        <v>17000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4</v>
      </c>
      <c r="P997">
        <f t="shared" si="76"/>
        <v>80.67</v>
      </c>
      <c r="Q997" s="11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32" hidden="1" x14ac:dyDescent="0.2">
      <c r="A998">
        <v>996</v>
      </c>
      <c r="B998" s="9" t="s">
        <v>997</v>
      </c>
      <c r="C998" s="3" t="s">
        <v>5106</v>
      </c>
      <c r="D998" s="5">
        <v>17000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0</v>
      </c>
      <c r="P998">
        <f t="shared" si="76"/>
        <v>13</v>
      </c>
      <c r="Q998" s="11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2" hidden="1" x14ac:dyDescent="0.2">
      <c r="A999">
        <v>997</v>
      </c>
      <c r="B999" s="9" t="s">
        <v>998</v>
      </c>
      <c r="C999" s="3" t="s">
        <v>5107</v>
      </c>
      <c r="D999" s="5">
        <v>16870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0</v>
      </c>
      <c r="P999">
        <f t="shared" si="76"/>
        <v>8.1300000000000008</v>
      </c>
      <c r="Q999" s="11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32" hidden="1" x14ac:dyDescent="0.2">
      <c r="A1000">
        <v>998</v>
      </c>
      <c r="B1000" s="9" t="s">
        <v>999</v>
      </c>
      <c r="C1000" s="3" t="s">
        <v>5108</v>
      </c>
      <c r="D1000" s="5">
        <v>16700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210</v>
      </c>
      <c r="P1000">
        <f t="shared" si="76"/>
        <v>153.43</v>
      </c>
      <c r="Q1000" s="11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8" hidden="1" x14ac:dyDescent="0.2">
      <c r="A1001">
        <v>999</v>
      </c>
      <c r="B1001" s="9" t="s">
        <v>1000</v>
      </c>
      <c r="C1001" s="3" t="s">
        <v>5109</v>
      </c>
      <c r="D1001" s="5">
        <v>16500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71</v>
      </c>
      <c r="P1001">
        <f t="shared" si="76"/>
        <v>292.08</v>
      </c>
      <c r="Q1001" s="1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8" hidden="1" x14ac:dyDescent="0.2">
      <c r="A1002">
        <v>1000</v>
      </c>
      <c r="B1002" s="9" t="s">
        <v>1001</v>
      </c>
      <c r="C1002" s="3" t="s">
        <v>5110</v>
      </c>
      <c r="D1002" s="5">
        <v>16500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120</v>
      </c>
      <c r="P1002">
        <f t="shared" si="76"/>
        <v>3304</v>
      </c>
      <c r="Q1002" s="11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8" hidden="1" x14ac:dyDescent="0.2">
      <c r="A1003">
        <v>1001</v>
      </c>
      <c r="B1003" s="9" t="s">
        <v>1002</v>
      </c>
      <c r="C1003" s="3" t="s">
        <v>5111</v>
      </c>
      <c r="D1003" s="5">
        <v>16350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32</v>
      </c>
      <c r="P1003">
        <f t="shared" si="76"/>
        <v>1300</v>
      </c>
      <c r="Q1003" s="11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8" hidden="1" x14ac:dyDescent="0.2">
      <c r="A1004">
        <v>1002</v>
      </c>
      <c r="B1004" s="9" t="s">
        <v>1003</v>
      </c>
      <c r="C1004" s="3" t="s">
        <v>5112</v>
      </c>
      <c r="D1004" s="5">
        <v>16300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18</v>
      </c>
      <c r="P1004">
        <f t="shared" si="76"/>
        <v>134.55000000000001</v>
      </c>
      <c r="Q1004" s="11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8" hidden="1" x14ac:dyDescent="0.2">
      <c r="A1005">
        <v>1003</v>
      </c>
      <c r="B1005" s="9" t="s">
        <v>1004</v>
      </c>
      <c r="C1005" s="3" t="s">
        <v>5113</v>
      </c>
      <c r="D1005" s="5">
        <v>16000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20</v>
      </c>
      <c r="P1005">
        <f t="shared" si="76"/>
        <v>214.07</v>
      </c>
      <c r="Q1005" s="11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2" hidden="1" x14ac:dyDescent="0.2">
      <c r="A1006">
        <v>1004</v>
      </c>
      <c r="B1006" s="9" t="s">
        <v>1005</v>
      </c>
      <c r="C1006" s="3" t="s">
        <v>5114</v>
      </c>
      <c r="D1006" s="5">
        <v>16000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128</v>
      </c>
      <c r="P1006">
        <f t="shared" si="76"/>
        <v>216.34</v>
      </c>
      <c r="Q1006" s="11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32" hidden="1" x14ac:dyDescent="0.2">
      <c r="A1007">
        <v>1005</v>
      </c>
      <c r="B1007" s="9" t="s">
        <v>1006</v>
      </c>
      <c r="C1007" s="3" t="s">
        <v>5115</v>
      </c>
      <c r="D1007" s="5">
        <v>16000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938</v>
      </c>
      <c r="P1007">
        <f t="shared" si="76"/>
        <v>932.31</v>
      </c>
      <c r="Q1007" s="11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8" hidden="1" x14ac:dyDescent="0.2">
      <c r="A1008">
        <v>1006</v>
      </c>
      <c r="B1008" s="9" t="s">
        <v>1007</v>
      </c>
      <c r="C1008" s="3" t="s">
        <v>5116</v>
      </c>
      <c r="D1008" s="5">
        <v>16000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1</v>
      </c>
      <c r="P1008">
        <f t="shared" si="76"/>
        <v>29.25</v>
      </c>
      <c r="Q1008" s="11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8" hidden="1" x14ac:dyDescent="0.2">
      <c r="A1009">
        <v>1007</v>
      </c>
      <c r="B1009" s="9" t="s">
        <v>1008</v>
      </c>
      <c r="C1009" s="3" t="s">
        <v>5117</v>
      </c>
      <c r="D1009" s="5">
        <v>16000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83</v>
      </c>
      <c r="P1009">
        <f t="shared" si="76"/>
        <v>174.95</v>
      </c>
      <c r="Q1009" s="11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8" hidden="1" x14ac:dyDescent="0.2">
      <c r="A1010">
        <v>1008</v>
      </c>
      <c r="B1010" s="9" t="s">
        <v>1009</v>
      </c>
      <c r="C1010" s="3" t="s">
        <v>5118</v>
      </c>
      <c r="D1010" s="5">
        <v>16000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2</v>
      </c>
      <c r="P1010">
        <f t="shared" si="76"/>
        <v>250</v>
      </c>
      <c r="Q1010" s="11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8" hidden="1" x14ac:dyDescent="0.2">
      <c r="A1011">
        <v>1009</v>
      </c>
      <c r="B1011" s="9" t="s">
        <v>1010</v>
      </c>
      <c r="C1011" s="3" t="s">
        <v>5119</v>
      </c>
      <c r="D1011" s="5">
        <v>16000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41</v>
      </c>
      <c r="P1011">
        <f t="shared" si="76"/>
        <v>65</v>
      </c>
      <c r="Q1011" s="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8" hidden="1" x14ac:dyDescent="0.2">
      <c r="A1012">
        <v>1010</v>
      </c>
      <c r="B1012" s="9" t="s">
        <v>1011</v>
      </c>
      <c r="C1012" s="3" t="s">
        <v>5120</v>
      </c>
      <c r="D1012" s="5">
        <v>16000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1</v>
      </c>
      <c r="P1012">
        <f t="shared" si="76"/>
        <v>55</v>
      </c>
      <c r="Q1012" s="11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8" hidden="1" x14ac:dyDescent="0.2">
      <c r="A1013">
        <v>1011</v>
      </c>
      <c r="B1013" s="9" t="s">
        <v>1012</v>
      </c>
      <c r="C1013" s="3" t="s">
        <v>5121</v>
      </c>
      <c r="D1013" s="5">
        <v>16000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8" hidden="1" x14ac:dyDescent="0.2">
      <c r="A1014">
        <v>1012</v>
      </c>
      <c r="B1014" s="9" t="s">
        <v>1013</v>
      </c>
      <c r="C1014" s="3" t="s">
        <v>5122</v>
      </c>
      <c r="D1014" s="5">
        <v>16000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6730</v>
      </c>
      <c r="P1014">
        <f t="shared" si="76"/>
        <v>1389.36</v>
      </c>
      <c r="Q1014" s="11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8" hidden="1" x14ac:dyDescent="0.2">
      <c r="A1015">
        <v>1013</v>
      </c>
      <c r="B1015" s="9" t="s">
        <v>1014</v>
      </c>
      <c r="C1015" s="3" t="s">
        <v>5123</v>
      </c>
      <c r="D1015" s="5">
        <v>16000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54</v>
      </c>
      <c r="P1015">
        <f t="shared" si="76"/>
        <v>95.91</v>
      </c>
      <c r="Q1015" s="11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2" hidden="1" x14ac:dyDescent="0.2">
      <c r="A1016">
        <v>1014</v>
      </c>
      <c r="B1016" s="9" t="s">
        <v>1015</v>
      </c>
      <c r="C1016" s="3" t="s">
        <v>5124</v>
      </c>
      <c r="D1016" s="5">
        <v>15500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20</v>
      </c>
      <c r="P1016">
        <f t="shared" si="76"/>
        <v>191.25</v>
      </c>
      <c r="Q1016" s="11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32" hidden="1" x14ac:dyDescent="0.2">
      <c r="A1017">
        <v>1015</v>
      </c>
      <c r="B1017" s="9" t="s">
        <v>1016</v>
      </c>
      <c r="C1017" s="3" t="s">
        <v>5125</v>
      </c>
      <c r="D1017" s="5">
        <v>15500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2</v>
      </c>
      <c r="P1017">
        <f t="shared" si="76"/>
        <v>40</v>
      </c>
      <c r="Q1017" s="11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8" hidden="1" x14ac:dyDescent="0.2">
      <c r="A1018">
        <v>1016</v>
      </c>
      <c r="B1018" s="9" t="s">
        <v>1017</v>
      </c>
      <c r="C1018" s="3" t="s">
        <v>5126</v>
      </c>
      <c r="D1018" s="5">
        <v>15000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19</v>
      </c>
      <c r="P1018">
        <f t="shared" si="76"/>
        <v>74.790000000000006</v>
      </c>
      <c r="Q1018" s="11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8" hidden="1" x14ac:dyDescent="0.2">
      <c r="A1019">
        <v>1017</v>
      </c>
      <c r="B1019" s="9" t="s">
        <v>1018</v>
      </c>
      <c r="C1019" s="3" t="s">
        <v>5127</v>
      </c>
      <c r="D1019" s="5">
        <v>15000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381</v>
      </c>
      <c r="P1019">
        <f t="shared" si="76"/>
        <v>161.12</v>
      </c>
      <c r="Q1019" s="11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8" hidden="1" x14ac:dyDescent="0.2">
      <c r="A1020">
        <v>1018</v>
      </c>
      <c r="B1020" s="9" t="s">
        <v>1019</v>
      </c>
      <c r="C1020" s="3" t="s">
        <v>5128</v>
      </c>
      <c r="D1020" s="5">
        <v>15000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4</v>
      </c>
      <c r="P1020">
        <f t="shared" si="76"/>
        <v>88.71</v>
      </c>
      <c r="Q1020" s="11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32" hidden="1" x14ac:dyDescent="0.2">
      <c r="A1021">
        <v>1019</v>
      </c>
      <c r="B1021" s="9" t="s">
        <v>1020</v>
      </c>
      <c r="C1021" s="3" t="s">
        <v>5129</v>
      </c>
      <c r="D1021" s="5">
        <v>15000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142</v>
      </c>
      <c r="P1021">
        <f t="shared" si="76"/>
        <v>53.25</v>
      </c>
      <c r="Q1021" s="1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8" hidden="1" x14ac:dyDescent="0.2">
      <c r="A1022">
        <v>1020</v>
      </c>
      <c r="B1022" s="9" t="s">
        <v>1021</v>
      </c>
      <c r="C1022" s="3" t="s">
        <v>5130</v>
      </c>
      <c r="D1022" s="5">
        <v>15000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21</v>
      </c>
      <c r="P1022">
        <f t="shared" si="76"/>
        <v>106.2</v>
      </c>
      <c r="Q1022" s="11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8" hidden="1" x14ac:dyDescent="0.2">
      <c r="A1023">
        <v>1021</v>
      </c>
      <c r="B1023" s="9" t="s">
        <v>1022</v>
      </c>
      <c r="C1023" s="3" t="s">
        <v>5131</v>
      </c>
      <c r="D1023" s="5">
        <v>15000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70</v>
      </c>
      <c r="P1023">
        <f t="shared" si="76"/>
        <v>22.08</v>
      </c>
      <c r="Q1023" s="11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2" hidden="1" x14ac:dyDescent="0.2">
      <c r="A1024">
        <v>1022</v>
      </c>
      <c r="B1024" s="9" t="s">
        <v>1023</v>
      </c>
      <c r="C1024" s="3" t="s">
        <v>5132</v>
      </c>
      <c r="D1024" s="5">
        <v>15000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15</v>
      </c>
      <c r="P1024">
        <f t="shared" si="76"/>
        <v>31.05</v>
      </c>
      <c r="Q1024" s="11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8" hidden="1" x14ac:dyDescent="0.2">
      <c r="A1025">
        <v>1023</v>
      </c>
      <c r="B1025" s="9" t="s">
        <v>1024</v>
      </c>
      <c r="C1025" s="3" t="s">
        <v>5133</v>
      </c>
      <c r="D1025" s="5">
        <v>15000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32</v>
      </c>
      <c r="P1025">
        <f t="shared" si="76"/>
        <v>36.21</v>
      </c>
      <c r="Q1025" s="11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8" hidden="1" x14ac:dyDescent="0.2">
      <c r="A1026">
        <v>1024</v>
      </c>
      <c r="B1026" s="9" t="s">
        <v>1025</v>
      </c>
      <c r="C1026" s="3" t="s">
        <v>5134</v>
      </c>
      <c r="D1026" s="5">
        <v>15000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158</v>
      </c>
      <c r="P1026">
        <f t="shared" si="76"/>
        <v>388.98</v>
      </c>
      <c r="Q1026" s="11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32" hidden="1" x14ac:dyDescent="0.2">
      <c r="A1027">
        <v>1025</v>
      </c>
      <c r="B1027" s="9" t="s">
        <v>1026</v>
      </c>
      <c r="C1027" s="3" t="s">
        <v>5135</v>
      </c>
      <c r="D1027" s="5">
        <v>15000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513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5">
        <f t="shared" ref="S1027:S1090" si="82">(((J1027/60)/60/24)+DATE(1970,1,1))</f>
        <v>42049.833761574075</v>
      </c>
      <c r="T1027" s="15">
        <f t="shared" ref="T1027:T1090" si="83">(((I1027/60)/60/24)+DATE(1970,1,1))</f>
        <v>42079.792094907403</v>
      </c>
      <c r="U1027">
        <f t="shared" ref="U1027:U1090" si="84">YEAR(S1027)</f>
        <v>2015</v>
      </c>
    </row>
    <row r="1028" spans="1:21" ht="48" hidden="1" x14ac:dyDescent="0.2">
      <c r="A1028">
        <v>1026</v>
      </c>
      <c r="B1028" s="9" t="s">
        <v>1027</v>
      </c>
      <c r="C1028" s="3" t="s">
        <v>5136</v>
      </c>
      <c r="D1028" s="5">
        <v>15000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47</v>
      </c>
      <c r="P1028">
        <f t="shared" si="81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8" hidden="1" x14ac:dyDescent="0.2">
      <c r="A1029">
        <v>1027</v>
      </c>
      <c r="B1029" s="9" t="s">
        <v>1028</v>
      </c>
      <c r="C1029" s="3" t="s">
        <v>5137</v>
      </c>
      <c r="D1029" s="5">
        <v>15000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52</v>
      </c>
      <c r="P1029">
        <f t="shared" si="81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8" hidden="1" x14ac:dyDescent="0.2">
      <c r="A1030">
        <v>1028</v>
      </c>
      <c r="B1030" s="9" t="s">
        <v>1029</v>
      </c>
      <c r="C1030" s="3" t="s">
        <v>5138</v>
      </c>
      <c r="D1030" s="5">
        <v>15000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78</v>
      </c>
      <c r="P1030">
        <f t="shared" si="81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2" hidden="1" x14ac:dyDescent="0.2">
      <c r="A1031">
        <v>1029</v>
      </c>
      <c r="B1031" s="9" t="s">
        <v>1030</v>
      </c>
      <c r="C1031" s="3" t="s">
        <v>5139</v>
      </c>
      <c r="D1031" s="5">
        <v>15000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75</v>
      </c>
      <c r="P1031">
        <f t="shared" si="81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2" hidden="1" x14ac:dyDescent="0.2">
      <c r="A1032">
        <v>1030</v>
      </c>
      <c r="B1032" s="9" t="s">
        <v>1031</v>
      </c>
      <c r="C1032" s="3" t="s">
        <v>5140</v>
      </c>
      <c r="D1032" s="5">
        <v>15000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46</v>
      </c>
      <c r="P1032">
        <f t="shared" si="81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8" hidden="1" x14ac:dyDescent="0.2">
      <c r="A1033">
        <v>1031</v>
      </c>
      <c r="B1033" s="9" t="s">
        <v>1032</v>
      </c>
      <c r="C1033" s="3" t="s">
        <v>5141</v>
      </c>
      <c r="D1033" s="5">
        <v>15000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72</v>
      </c>
      <c r="P1033">
        <f t="shared" si="81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6" hidden="1" x14ac:dyDescent="0.2">
      <c r="A1034">
        <v>1032</v>
      </c>
      <c r="B1034" s="9" t="s">
        <v>1033</v>
      </c>
      <c r="C1034" s="3" t="s">
        <v>5142</v>
      </c>
      <c r="D1034" s="5">
        <v>15000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39</v>
      </c>
      <c r="P1034">
        <f t="shared" si="81"/>
        <v>61.03</v>
      </c>
      <c r="Q1034" s="11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8" hidden="1" x14ac:dyDescent="0.2">
      <c r="A1035">
        <v>1033</v>
      </c>
      <c r="B1035" s="9" t="s">
        <v>1034</v>
      </c>
      <c r="C1035" s="3" t="s">
        <v>5143</v>
      </c>
      <c r="D1035" s="5">
        <v>15000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9</v>
      </c>
      <c r="P1035">
        <f t="shared" si="81"/>
        <v>50.59</v>
      </c>
      <c r="Q1035" s="11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8" hidden="1" x14ac:dyDescent="0.2">
      <c r="A1036">
        <v>1034</v>
      </c>
      <c r="B1036" s="9" t="s">
        <v>1035</v>
      </c>
      <c r="C1036" s="3" t="s">
        <v>5144</v>
      </c>
      <c r="D1036" s="5">
        <v>15000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43</v>
      </c>
      <c r="P1036">
        <f t="shared" si="81"/>
        <v>39.159999999999997</v>
      </c>
      <c r="Q1036" s="11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8" hidden="1" x14ac:dyDescent="0.2">
      <c r="A1037">
        <v>1035</v>
      </c>
      <c r="B1037" s="9" t="s">
        <v>1036</v>
      </c>
      <c r="C1037" s="3" t="s">
        <v>5145</v>
      </c>
      <c r="D1037" s="5">
        <v>15000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33</v>
      </c>
      <c r="P1037">
        <f t="shared" si="81"/>
        <v>65.16</v>
      </c>
      <c r="Q1037" s="11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8" hidden="1" x14ac:dyDescent="0.2">
      <c r="A1038">
        <v>1036</v>
      </c>
      <c r="B1038" s="9" t="s">
        <v>1037</v>
      </c>
      <c r="C1038" s="3" t="s">
        <v>5146</v>
      </c>
      <c r="D1038" s="5">
        <v>15000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34</v>
      </c>
      <c r="P1038">
        <f t="shared" si="81"/>
        <v>23.96</v>
      </c>
      <c r="Q1038" s="11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8" hidden="1" x14ac:dyDescent="0.2">
      <c r="A1039">
        <v>1037</v>
      </c>
      <c r="B1039" s="9" t="s">
        <v>1038</v>
      </c>
      <c r="C1039" s="3" t="s">
        <v>5147</v>
      </c>
      <c r="D1039" s="5">
        <v>15000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7</v>
      </c>
      <c r="P1039">
        <f t="shared" si="81"/>
        <v>48.62</v>
      </c>
      <c r="Q1039" s="11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8" hidden="1" x14ac:dyDescent="0.2">
      <c r="A1040">
        <v>1038</v>
      </c>
      <c r="B1040" s="9" t="s">
        <v>1039</v>
      </c>
      <c r="C1040" s="3" t="s">
        <v>5148</v>
      </c>
      <c r="D1040" s="5">
        <v>15000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15</v>
      </c>
      <c r="P1040">
        <f t="shared" si="81"/>
        <v>35.74</v>
      </c>
      <c r="Q1040" s="11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8" hidden="1" x14ac:dyDescent="0.2">
      <c r="A1041">
        <v>1039</v>
      </c>
      <c r="B1041" s="9" t="s">
        <v>1040</v>
      </c>
      <c r="C1041" s="3" t="s">
        <v>5149</v>
      </c>
      <c r="D1041" s="5">
        <v>15000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4</v>
      </c>
      <c r="P1041">
        <f t="shared" si="81"/>
        <v>21.37</v>
      </c>
      <c r="Q1041" s="1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8" hidden="1" x14ac:dyDescent="0.2">
      <c r="A1042">
        <v>1040</v>
      </c>
      <c r="B1042" s="9" t="s">
        <v>1041</v>
      </c>
      <c r="C1042" s="3" t="s">
        <v>5150</v>
      </c>
      <c r="D1042" s="5">
        <v>15000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2</v>
      </c>
      <c r="P1042">
        <f t="shared" si="81"/>
        <v>250</v>
      </c>
      <c r="Q1042" s="11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8" hidden="1" x14ac:dyDescent="0.2">
      <c r="A1043">
        <v>1041</v>
      </c>
      <c r="B1043" s="9" t="s">
        <v>1042</v>
      </c>
      <c r="C1043" s="3" t="s">
        <v>5151</v>
      </c>
      <c r="D1043" s="5">
        <v>15000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8" hidden="1" x14ac:dyDescent="0.2">
      <c r="A1044">
        <v>1042</v>
      </c>
      <c r="B1044" s="9" t="s">
        <v>1043</v>
      </c>
      <c r="C1044" s="3" t="s">
        <v>5152</v>
      </c>
      <c r="D1044" s="5">
        <v>15000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0</v>
      </c>
      <c r="P1044">
        <f t="shared" si="81"/>
        <v>10</v>
      </c>
      <c r="Q1044" s="11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8" hidden="1" x14ac:dyDescent="0.2">
      <c r="A1045">
        <v>1043</v>
      </c>
      <c r="B1045" s="9" t="s">
        <v>1044</v>
      </c>
      <c r="C1045" s="3" t="s">
        <v>5153</v>
      </c>
      <c r="D1045" s="5">
        <v>15000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57</v>
      </c>
      <c r="P1045">
        <f t="shared" si="81"/>
        <v>29.24</v>
      </c>
      <c r="Q1045" s="11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8" hidden="1" x14ac:dyDescent="0.2">
      <c r="A1046">
        <v>1044</v>
      </c>
      <c r="B1046" s="9" t="s">
        <v>1045</v>
      </c>
      <c r="C1046" s="3" t="s">
        <v>5154</v>
      </c>
      <c r="D1046" s="5">
        <v>15000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8" hidden="1" x14ac:dyDescent="0.2">
      <c r="A1047">
        <v>1045</v>
      </c>
      <c r="B1047" s="9" t="s">
        <v>1046</v>
      </c>
      <c r="C1047" s="3" t="s">
        <v>5155</v>
      </c>
      <c r="D1047" s="5">
        <v>15000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2</v>
      </c>
      <c r="P1047">
        <f t="shared" si="81"/>
        <v>33.25</v>
      </c>
      <c r="Q1047" s="11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8" hidden="1" x14ac:dyDescent="0.2">
      <c r="A1048">
        <v>1046</v>
      </c>
      <c r="B1048" s="9" t="s">
        <v>1047</v>
      </c>
      <c r="C1048" s="3" t="s">
        <v>5156</v>
      </c>
      <c r="D1048" s="5">
        <v>15000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8" hidden="1" x14ac:dyDescent="0.2">
      <c r="A1049">
        <v>1047</v>
      </c>
      <c r="B1049" s="9" t="s">
        <v>1048</v>
      </c>
      <c r="C1049" s="3" t="s">
        <v>5157</v>
      </c>
      <c r="D1049" s="5">
        <v>15000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6" hidden="1" x14ac:dyDescent="0.2">
      <c r="A1051">
        <v>1049</v>
      </c>
      <c r="B1051" s="9" t="s">
        <v>1050</v>
      </c>
      <c r="C1051" s="3" t="s">
        <v>5159</v>
      </c>
      <c r="D1051" s="5">
        <v>15000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16" hidden="1" x14ac:dyDescent="0.2">
      <c r="A1052">
        <v>1050</v>
      </c>
      <c r="B1052" s="9" t="s">
        <v>1051</v>
      </c>
      <c r="C1052" s="3" t="s">
        <v>5160</v>
      </c>
      <c r="D1052" s="5">
        <v>15000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8" hidden="1" x14ac:dyDescent="0.2">
      <c r="A1053">
        <v>1051</v>
      </c>
      <c r="B1053" s="9" t="s">
        <v>1052</v>
      </c>
      <c r="C1053" s="3" t="s">
        <v>5161</v>
      </c>
      <c r="D1053" s="5">
        <v>15000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64" hidden="1" x14ac:dyDescent="0.2">
      <c r="A1054">
        <v>1052</v>
      </c>
      <c r="B1054" s="9" t="s">
        <v>1053</v>
      </c>
      <c r="C1054" s="3" t="s">
        <v>5162</v>
      </c>
      <c r="D1054" s="5">
        <v>15000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8" hidden="1" x14ac:dyDescent="0.2">
      <c r="A1055">
        <v>1053</v>
      </c>
      <c r="B1055" s="9" t="s">
        <v>1054</v>
      </c>
      <c r="C1055" s="3" t="s">
        <v>5163</v>
      </c>
      <c r="D1055" s="5">
        <v>15000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0</v>
      </c>
      <c r="P1055">
        <f t="shared" si="81"/>
        <v>15</v>
      </c>
      <c r="Q1055" s="11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8" hidden="1" x14ac:dyDescent="0.2">
      <c r="A1056">
        <v>1054</v>
      </c>
      <c r="B1056" s="9" t="s">
        <v>1055</v>
      </c>
      <c r="C1056" s="3" t="s">
        <v>5164</v>
      </c>
      <c r="D1056" s="5">
        <v>15000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8" hidden="1" x14ac:dyDescent="0.2">
      <c r="A1057">
        <v>1055</v>
      </c>
      <c r="B1057" s="9" t="s">
        <v>1056</v>
      </c>
      <c r="C1057" s="3" t="s">
        <v>5165</v>
      </c>
      <c r="D1057" s="5">
        <v>15000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8" hidden="1" x14ac:dyDescent="0.2">
      <c r="A1058">
        <v>1056</v>
      </c>
      <c r="B1058" s="9" t="s">
        <v>1057</v>
      </c>
      <c r="C1058" s="3" t="s">
        <v>5166</v>
      </c>
      <c r="D1058" s="5">
        <v>15000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32" hidden="1" x14ac:dyDescent="0.2">
      <c r="A1059">
        <v>1057</v>
      </c>
      <c r="B1059" s="9" t="s">
        <v>1058</v>
      </c>
      <c r="C1059" s="3" t="s">
        <v>5167</v>
      </c>
      <c r="D1059" s="5">
        <v>15000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8" hidden="1" x14ac:dyDescent="0.2">
      <c r="A1060">
        <v>1058</v>
      </c>
      <c r="B1060" s="9" t="s">
        <v>1059</v>
      </c>
      <c r="C1060" s="3" t="s">
        <v>5168</v>
      </c>
      <c r="D1060" s="5">
        <v>15000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6" hidden="1" x14ac:dyDescent="0.2">
      <c r="A1061">
        <v>1059</v>
      </c>
      <c r="B1061" s="9" t="s">
        <v>1060</v>
      </c>
      <c r="C1061" s="3" t="s">
        <v>5169</v>
      </c>
      <c r="D1061" s="5">
        <v>15000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8" hidden="1" x14ac:dyDescent="0.2">
      <c r="A1062">
        <v>1060</v>
      </c>
      <c r="B1062" s="9" t="s">
        <v>1061</v>
      </c>
      <c r="C1062" s="3" t="s">
        <v>5170</v>
      </c>
      <c r="D1062" s="5">
        <v>15000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0</v>
      </c>
      <c r="P1062">
        <f t="shared" si="81"/>
        <v>50</v>
      </c>
      <c r="Q1062" s="11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32" hidden="1" x14ac:dyDescent="0.2">
      <c r="A1063">
        <v>1061</v>
      </c>
      <c r="B1063" s="9" t="s">
        <v>1062</v>
      </c>
      <c r="C1063" s="3" t="s">
        <v>5171</v>
      </c>
      <c r="D1063" s="5">
        <v>15000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16" hidden="1" x14ac:dyDescent="0.2">
      <c r="A1064">
        <v>1062</v>
      </c>
      <c r="B1064" s="9" t="s">
        <v>1063</v>
      </c>
      <c r="C1064" s="3" t="s">
        <v>5172</v>
      </c>
      <c r="D1064" s="5">
        <v>15000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1</v>
      </c>
      <c r="P1064">
        <f t="shared" si="81"/>
        <v>47.5</v>
      </c>
      <c r="Q1064" s="11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8" hidden="1" x14ac:dyDescent="0.2">
      <c r="A1065">
        <v>1063</v>
      </c>
      <c r="B1065" s="9" t="s">
        <v>1064</v>
      </c>
      <c r="C1065" s="3" t="s">
        <v>5173</v>
      </c>
      <c r="D1065" s="5">
        <v>15000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8" hidden="1" x14ac:dyDescent="0.2">
      <c r="A1066">
        <v>1064</v>
      </c>
      <c r="B1066" s="9" t="s">
        <v>1065</v>
      </c>
      <c r="C1066" s="3" t="s">
        <v>5174</v>
      </c>
      <c r="D1066" s="5">
        <v>15000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54</v>
      </c>
      <c r="P1066">
        <f t="shared" si="81"/>
        <v>65.67</v>
      </c>
      <c r="Q1066" s="11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8" hidden="1" x14ac:dyDescent="0.2">
      <c r="A1067">
        <v>1065</v>
      </c>
      <c r="B1067" s="9" t="s">
        <v>1066</v>
      </c>
      <c r="C1067" s="3" t="s">
        <v>5175</v>
      </c>
      <c r="D1067" s="5">
        <v>15000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1</v>
      </c>
      <c r="P1067">
        <f t="shared" si="81"/>
        <v>16.2</v>
      </c>
      <c r="Q1067" s="11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8" hidden="1" x14ac:dyDescent="0.2">
      <c r="A1068">
        <v>1066</v>
      </c>
      <c r="B1068" s="9" t="s">
        <v>1067</v>
      </c>
      <c r="C1068" s="3" t="s">
        <v>5176</v>
      </c>
      <c r="D1068" s="5">
        <v>15000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34</v>
      </c>
      <c r="P1068">
        <f t="shared" si="81"/>
        <v>34.130000000000003</v>
      </c>
      <c r="Q1068" s="11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8" hidden="1" x14ac:dyDescent="0.2">
      <c r="A1069">
        <v>1067</v>
      </c>
      <c r="B1069" s="9" t="s">
        <v>1068</v>
      </c>
      <c r="C1069" s="3" t="s">
        <v>5177</v>
      </c>
      <c r="D1069" s="5">
        <v>15000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1</v>
      </c>
      <c r="P1069">
        <f t="shared" si="81"/>
        <v>13</v>
      </c>
      <c r="Q1069" s="11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8" hidden="1" x14ac:dyDescent="0.2">
      <c r="A1070">
        <v>1068</v>
      </c>
      <c r="B1070" s="9" t="s">
        <v>1069</v>
      </c>
      <c r="C1070" s="3" t="s">
        <v>5178</v>
      </c>
      <c r="D1070" s="5">
        <v>15000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8" hidden="1" x14ac:dyDescent="0.2">
      <c r="A1071">
        <v>1069</v>
      </c>
      <c r="B1071" s="9" t="s">
        <v>1070</v>
      </c>
      <c r="C1071" s="3" t="s">
        <v>5179</v>
      </c>
      <c r="D1071" s="5">
        <v>15000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6</v>
      </c>
      <c r="P1071">
        <f t="shared" si="81"/>
        <v>40.479999999999997</v>
      </c>
      <c r="Q1071" s="1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8" hidden="1" x14ac:dyDescent="0.2">
      <c r="A1072">
        <v>1070</v>
      </c>
      <c r="B1072" s="9" t="s">
        <v>1071</v>
      </c>
      <c r="C1072" s="3" t="s">
        <v>5180</v>
      </c>
      <c r="D1072" s="5">
        <v>15000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0</v>
      </c>
      <c r="P1072">
        <f t="shared" si="81"/>
        <v>35</v>
      </c>
      <c r="Q1072" s="11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8" hidden="1" x14ac:dyDescent="0.2">
      <c r="A1073">
        <v>1071</v>
      </c>
      <c r="B1073" s="9" t="s">
        <v>1072</v>
      </c>
      <c r="C1073" s="3" t="s">
        <v>5181</v>
      </c>
      <c r="D1073" s="5">
        <v>15000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8" hidden="1" x14ac:dyDescent="0.2">
      <c r="A1074">
        <v>1072</v>
      </c>
      <c r="B1074" s="9" t="s">
        <v>1073</v>
      </c>
      <c r="C1074" s="3" t="s">
        <v>5182</v>
      </c>
      <c r="D1074" s="5">
        <v>15000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32" hidden="1" x14ac:dyDescent="0.2">
      <c r="A1075">
        <v>1073</v>
      </c>
      <c r="B1075" s="9" t="s">
        <v>1074</v>
      </c>
      <c r="C1075" s="3" t="s">
        <v>5183</v>
      </c>
      <c r="D1075" s="5">
        <v>15000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0</v>
      </c>
      <c r="P1075">
        <f t="shared" si="81"/>
        <v>10</v>
      </c>
      <c r="Q1075" s="11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8" hidden="1" x14ac:dyDescent="0.2">
      <c r="A1076">
        <v>1074</v>
      </c>
      <c r="B1076" s="9" t="s">
        <v>1075</v>
      </c>
      <c r="C1076" s="3" t="s">
        <v>5184</v>
      </c>
      <c r="D1076" s="5">
        <v>15000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23</v>
      </c>
      <c r="P1076">
        <f t="shared" si="81"/>
        <v>113.57</v>
      </c>
      <c r="Q1076" s="11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32" hidden="1" x14ac:dyDescent="0.2">
      <c r="A1077">
        <v>1075</v>
      </c>
      <c r="B1077" s="9" t="s">
        <v>1076</v>
      </c>
      <c r="C1077" s="3" t="s">
        <v>5185</v>
      </c>
      <c r="D1077" s="5">
        <v>15000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0</v>
      </c>
      <c r="P1077">
        <f t="shared" si="81"/>
        <v>15</v>
      </c>
      <c r="Q1077" s="11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8" hidden="1" x14ac:dyDescent="0.2">
      <c r="A1078">
        <v>1076</v>
      </c>
      <c r="B1078" s="9" t="s">
        <v>1077</v>
      </c>
      <c r="C1078" s="3" t="s">
        <v>5186</v>
      </c>
      <c r="D1078" s="5">
        <v>15000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314</v>
      </c>
      <c r="P1078">
        <f t="shared" si="81"/>
        <v>48.28</v>
      </c>
      <c r="Q1078" s="11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8" hidden="1" x14ac:dyDescent="0.2">
      <c r="A1079">
        <v>1077</v>
      </c>
      <c r="B1079" s="9" t="s">
        <v>1078</v>
      </c>
      <c r="C1079" s="3" t="s">
        <v>5187</v>
      </c>
      <c r="D1079" s="5">
        <v>15000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49</v>
      </c>
      <c r="P1079">
        <f t="shared" si="81"/>
        <v>43.98</v>
      </c>
      <c r="Q1079" s="11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8" hidden="1" x14ac:dyDescent="0.2">
      <c r="A1080">
        <v>1078</v>
      </c>
      <c r="B1080" s="9" t="s">
        <v>1079</v>
      </c>
      <c r="C1080" s="3" t="s">
        <v>5188</v>
      </c>
      <c r="D1080" s="5">
        <v>15000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0</v>
      </c>
      <c r="P1080">
        <f t="shared" si="81"/>
        <v>9</v>
      </c>
      <c r="Q1080" s="11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8" hidden="1" x14ac:dyDescent="0.2">
      <c r="A1081">
        <v>1079</v>
      </c>
      <c r="B1081" s="9" t="s">
        <v>1080</v>
      </c>
      <c r="C1081" s="3" t="s">
        <v>5189</v>
      </c>
      <c r="D1081" s="5">
        <v>15000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5</v>
      </c>
      <c r="P1081">
        <f t="shared" si="81"/>
        <v>37.67</v>
      </c>
      <c r="Q1081" s="1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8" hidden="1" x14ac:dyDescent="0.2">
      <c r="A1082">
        <v>1080</v>
      </c>
      <c r="B1082" s="9" t="s">
        <v>1081</v>
      </c>
      <c r="C1082" s="3" t="s">
        <v>5190</v>
      </c>
      <c r="D1082" s="5">
        <v>15000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12</v>
      </c>
      <c r="P1082">
        <f t="shared" si="81"/>
        <v>18.579999999999998</v>
      </c>
      <c r="Q1082" s="11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8" hidden="1" x14ac:dyDescent="0.2">
      <c r="A1083">
        <v>1081</v>
      </c>
      <c r="B1083" s="9" t="s">
        <v>1082</v>
      </c>
      <c r="C1083" s="3" t="s">
        <v>5191</v>
      </c>
      <c r="D1083" s="5">
        <v>15000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32" hidden="1" x14ac:dyDescent="0.2">
      <c r="A1084">
        <v>1082</v>
      </c>
      <c r="B1084" s="9" t="s">
        <v>1083</v>
      </c>
      <c r="C1084" s="3" t="s">
        <v>5192</v>
      </c>
      <c r="D1084" s="5">
        <v>15000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0</v>
      </c>
      <c r="P1084">
        <f t="shared" si="81"/>
        <v>18.670000000000002</v>
      </c>
      <c r="Q1084" s="11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8" hidden="1" x14ac:dyDescent="0.2">
      <c r="A1085">
        <v>1083</v>
      </c>
      <c r="B1085" s="9" t="s">
        <v>1084</v>
      </c>
      <c r="C1085" s="3" t="s">
        <v>5193</v>
      </c>
      <c r="D1085" s="5">
        <v>15000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3</v>
      </c>
      <c r="P1085">
        <f t="shared" si="81"/>
        <v>410</v>
      </c>
      <c r="Q1085" s="11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6" hidden="1" x14ac:dyDescent="0.2">
      <c r="A1086">
        <v>1084</v>
      </c>
      <c r="B1086" s="9" t="s">
        <v>1085</v>
      </c>
      <c r="C1086" s="3" t="s">
        <v>5194</v>
      </c>
      <c r="D1086" s="5">
        <v>15000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32" hidden="1" x14ac:dyDescent="0.2">
      <c r="A1087">
        <v>1085</v>
      </c>
      <c r="B1087" s="9" t="s">
        <v>1086</v>
      </c>
      <c r="C1087" s="3" t="s">
        <v>5195</v>
      </c>
      <c r="D1087" s="5">
        <v>15000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7</v>
      </c>
      <c r="P1087">
        <f t="shared" si="81"/>
        <v>114</v>
      </c>
      <c r="Q1087" s="11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6" hidden="1" x14ac:dyDescent="0.2">
      <c r="A1088">
        <v>1086</v>
      </c>
      <c r="B1088" s="9" t="s">
        <v>1087</v>
      </c>
      <c r="C1088" s="3" t="s">
        <v>5196</v>
      </c>
      <c r="D1088" s="5">
        <v>15000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8" hidden="1" x14ac:dyDescent="0.2">
      <c r="A1089">
        <v>1087</v>
      </c>
      <c r="B1089" s="9" t="s">
        <v>1088</v>
      </c>
      <c r="C1089" s="3" t="s">
        <v>5197</v>
      </c>
      <c r="D1089" s="5">
        <v>15000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32" hidden="1" x14ac:dyDescent="0.2">
      <c r="A1090">
        <v>1088</v>
      </c>
      <c r="B1090" s="9" t="s">
        <v>1089</v>
      </c>
      <c r="C1090" s="3" t="s">
        <v>5198</v>
      </c>
      <c r="D1090" s="5">
        <v>15000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43</v>
      </c>
      <c r="P1090">
        <f t="shared" si="81"/>
        <v>43.42</v>
      </c>
      <c r="Q1090" s="11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5">
        <f t="shared" ref="S1091:S1154" si="87">(((J1091/60)/60/24)+DATE(1970,1,1))</f>
        <v>42151.189525462964</v>
      </c>
      <c r="T1091" s="15">
        <f t="shared" ref="T1091:T1154" si="88">(((I1091/60)/60/24)+DATE(1970,1,1))</f>
        <v>42181.189525462964</v>
      </c>
      <c r="U1091">
        <f t="shared" ref="U1091:U1154" si="89">YEAR(S1091)</f>
        <v>2015</v>
      </c>
    </row>
    <row r="1092" spans="1:21" ht="48" hidden="1" x14ac:dyDescent="0.2">
      <c r="A1092">
        <v>1090</v>
      </c>
      <c r="B1092" s="9" t="s">
        <v>1091</v>
      </c>
      <c r="C1092" s="3" t="s">
        <v>5200</v>
      </c>
      <c r="D1092" s="5">
        <v>15000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8" hidden="1" x14ac:dyDescent="0.2">
      <c r="A1093">
        <v>1091</v>
      </c>
      <c r="B1093" s="9" t="s">
        <v>1092</v>
      </c>
      <c r="C1093" s="3" t="s">
        <v>5201</v>
      </c>
      <c r="D1093" s="5">
        <v>15000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0</v>
      </c>
      <c r="P1093">
        <f t="shared" si="86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48" hidden="1" x14ac:dyDescent="0.2">
      <c r="A1094">
        <v>1092</v>
      </c>
      <c r="B1094" s="9" t="s">
        <v>1093</v>
      </c>
      <c r="C1094" s="3" t="s">
        <v>5202</v>
      </c>
      <c r="D1094" s="5">
        <v>15000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0</v>
      </c>
      <c r="P1094">
        <f t="shared" si="86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8" hidden="1" x14ac:dyDescent="0.2">
      <c r="A1095">
        <v>1093</v>
      </c>
      <c r="B1095" s="9" t="s">
        <v>1094</v>
      </c>
      <c r="C1095" s="3" t="s">
        <v>5203</v>
      </c>
      <c r="D1095" s="5">
        <v>15000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0</v>
      </c>
      <c r="P1095">
        <f t="shared" si="86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8" hidden="1" x14ac:dyDescent="0.2">
      <c r="A1096">
        <v>1094</v>
      </c>
      <c r="B1096" s="9" t="s">
        <v>1095</v>
      </c>
      <c r="C1096" s="3" t="s">
        <v>5204</v>
      </c>
      <c r="D1096" s="5">
        <v>15000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22</v>
      </c>
      <c r="P1096">
        <f t="shared" si="86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8" hidden="1" x14ac:dyDescent="0.2">
      <c r="A1097">
        <v>1095</v>
      </c>
      <c r="B1097" s="9" t="s">
        <v>1096</v>
      </c>
      <c r="C1097" s="3" t="s">
        <v>5205</v>
      </c>
      <c r="D1097" s="5">
        <v>15000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168</v>
      </c>
      <c r="P1097">
        <f t="shared" si="86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8" hidden="1" x14ac:dyDescent="0.2">
      <c r="A1098">
        <v>1096</v>
      </c>
      <c r="B1098" s="9" t="s">
        <v>1097</v>
      </c>
      <c r="C1098" s="3" t="s">
        <v>5206</v>
      </c>
      <c r="D1098" s="5">
        <v>15000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14</v>
      </c>
      <c r="P1098">
        <f t="shared" si="86"/>
        <v>74.209999999999994</v>
      </c>
      <c r="Q1098" s="11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8" hidden="1" x14ac:dyDescent="0.2">
      <c r="A1099">
        <v>1097</v>
      </c>
      <c r="B1099" s="9" t="s">
        <v>1098</v>
      </c>
      <c r="C1099" s="3" t="s">
        <v>5207</v>
      </c>
      <c r="D1099" s="5">
        <v>15000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2" hidden="1" x14ac:dyDescent="0.2">
      <c r="A1100">
        <v>1098</v>
      </c>
      <c r="B1100" s="9" t="s">
        <v>1099</v>
      </c>
      <c r="C1100" s="3" t="s">
        <v>5208</v>
      </c>
      <c r="D1100" s="5">
        <v>15000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12</v>
      </c>
      <c r="P1100">
        <f t="shared" si="86"/>
        <v>81.95</v>
      </c>
      <c r="Q1100" s="11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8" hidden="1" x14ac:dyDescent="0.2">
      <c r="A1101">
        <v>1099</v>
      </c>
      <c r="B1101" s="9" t="s">
        <v>1100</v>
      </c>
      <c r="C1101" s="3" t="s">
        <v>5209</v>
      </c>
      <c r="D1101" s="5">
        <v>15000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0</v>
      </c>
      <c r="P1101">
        <f t="shared" si="86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8" hidden="1" x14ac:dyDescent="0.2">
      <c r="A1102">
        <v>1100</v>
      </c>
      <c r="B1102" s="9" t="s">
        <v>1101</v>
      </c>
      <c r="C1102" s="3" t="s">
        <v>5210</v>
      </c>
      <c r="D1102" s="5">
        <v>15000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1</v>
      </c>
      <c r="P1102">
        <f t="shared" si="86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32" hidden="1" x14ac:dyDescent="0.2">
      <c r="A1103">
        <v>1101</v>
      </c>
      <c r="B1103" s="9" t="s">
        <v>1102</v>
      </c>
      <c r="C1103" s="3" t="s">
        <v>5211</v>
      </c>
      <c r="D1103" s="5">
        <v>15000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8" hidden="1" x14ac:dyDescent="0.2">
      <c r="A1104">
        <v>1102</v>
      </c>
      <c r="B1104" s="9" t="s">
        <v>1103</v>
      </c>
      <c r="C1104" s="3" t="s">
        <v>5212</v>
      </c>
      <c r="D1104" s="5">
        <v>15000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3</v>
      </c>
      <c r="P1104">
        <f t="shared" si="86"/>
        <v>17.71</v>
      </c>
      <c r="Q1104" s="11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8" hidden="1" x14ac:dyDescent="0.2">
      <c r="A1106">
        <v>1104</v>
      </c>
      <c r="B1106" s="9" t="s">
        <v>1105</v>
      </c>
      <c r="C1106" s="3" t="s">
        <v>5214</v>
      </c>
      <c r="D1106" s="5">
        <v>15000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20</v>
      </c>
      <c r="P1106">
        <f t="shared" si="86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8" hidden="1" x14ac:dyDescent="0.2">
      <c r="A1107">
        <v>1105</v>
      </c>
      <c r="B1107" s="9" t="s">
        <v>1106</v>
      </c>
      <c r="C1107" s="3" t="s">
        <v>5215</v>
      </c>
      <c r="D1107" s="5">
        <v>15000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10</v>
      </c>
      <c r="P1107">
        <f t="shared" si="86"/>
        <v>71.55</v>
      </c>
      <c r="Q1107" s="11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8" hidden="1" x14ac:dyDescent="0.2">
      <c r="A1108">
        <v>1106</v>
      </c>
      <c r="B1108" s="9" t="s">
        <v>1107</v>
      </c>
      <c r="C1108" s="3" t="s">
        <v>5216</v>
      </c>
      <c r="D1108" s="5">
        <v>15000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1</v>
      </c>
      <c r="P1108">
        <f t="shared" si="86"/>
        <v>23.57</v>
      </c>
      <c r="Q1108" s="11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4" hidden="1" x14ac:dyDescent="0.2">
      <c r="A1109">
        <v>1107</v>
      </c>
      <c r="B1109" s="9" t="s">
        <v>1108</v>
      </c>
      <c r="C1109" s="3" t="s">
        <v>5217</v>
      </c>
      <c r="D1109" s="5">
        <v>15000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8" hidden="1" x14ac:dyDescent="0.2">
      <c r="A1110">
        <v>1108</v>
      </c>
      <c r="B1110" s="9" t="s">
        <v>1109</v>
      </c>
      <c r="C1110" s="3" t="s">
        <v>5218</v>
      </c>
      <c r="D1110" s="5">
        <v>15000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5</v>
      </c>
      <c r="P1110">
        <f t="shared" si="86"/>
        <v>34.880000000000003</v>
      </c>
      <c r="Q1110" s="11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8" hidden="1" x14ac:dyDescent="0.2">
      <c r="A1111">
        <v>1109</v>
      </c>
      <c r="B1111" s="9" t="s">
        <v>1110</v>
      </c>
      <c r="C1111" s="3" t="s">
        <v>5219</v>
      </c>
      <c r="D1111" s="5">
        <v>15000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8" hidden="1" x14ac:dyDescent="0.2">
      <c r="A1112">
        <v>1110</v>
      </c>
      <c r="B1112" s="9" t="s">
        <v>1111</v>
      </c>
      <c r="C1112" s="3" t="s">
        <v>5220</v>
      </c>
      <c r="D1112" s="5">
        <v>15000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2</v>
      </c>
      <c r="P1112">
        <f t="shared" si="86"/>
        <v>23.18</v>
      </c>
      <c r="Q1112" s="11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8" hidden="1" x14ac:dyDescent="0.2">
      <c r="A1113">
        <v>1111</v>
      </c>
      <c r="B1113" s="9" t="s">
        <v>1112</v>
      </c>
      <c r="C1113" s="3" t="s">
        <v>5221</v>
      </c>
      <c r="D1113" s="5">
        <v>15000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8" hidden="1" x14ac:dyDescent="0.2">
      <c r="A1114">
        <v>1112</v>
      </c>
      <c r="B1114" s="9" t="s">
        <v>1113</v>
      </c>
      <c r="C1114" s="3" t="s">
        <v>5222</v>
      </c>
      <c r="D1114" s="5">
        <v>15000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208</v>
      </c>
      <c r="P1114">
        <f t="shared" si="86"/>
        <v>100.23</v>
      </c>
      <c r="Q1114" s="11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8" hidden="1" x14ac:dyDescent="0.2">
      <c r="A1115">
        <v>1113</v>
      </c>
      <c r="B1115" s="9" t="s">
        <v>1114</v>
      </c>
      <c r="C1115" s="3" t="s">
        <v>5223</v>
      </c>
      <c r="D1115" s="5">
        <v>15000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0</v>
      </c>
      <c r="P1115">
        <f t="shared" si="86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8" hidden="1" x14ac:dyDescent="0.2">
      <c r="A1116">
        <v>1114</v>
      </c>
      <c r="B1116" s="9" t="s">
        <v>1115</v>
      </c>
      <c r="C1116" s="3" t="s">
        <v>5224</v>
      </c>
      <c r="D1116" s="5">
        <v>15000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8" hidden="1" x14ac:dyDescent="0.2">
      <c r="A1117">
        <v>1115</v>
      </c>
      <c r="B1117" s="9" t="s">
        <v>1116</v>
      </c>
      <c r="C1117" s="3" t="s">
        <v>5225</v>
      </c>
      <c r="D1117" s="5">
        <v>15000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32" hidden="1" x14ac:dyDescent="0.2">
      <c r="A1118">
        <v>1116</v>
      </c>
      <c r="B1118" s="9" t="s">
        <v>1117</v>
      </c>
      <c r="C1118" s="3" t="s">
        <v>5226</v>
      </c>
      <c r="D1118" s="5">
        <v>15000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1</v>
      </c>
      <c r="P1118">
        <f t="shared" si="86"/>
        <v>17.850000000000001</v>
      </c>
      <c r="Q1118" s="11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8" hidden="1" x14ac:dyDescent="0.2">
      <c r="A1119">
        <v>1117</v>
      </c>
      <c r="B1119" s="9" t="s">
        <v>1118</v>
      </c>
      <c r="C1119" s="3" t="s">
        <v>5227</v>
      </c>
      <c r="D1119" s="5">
        <v>15000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1</v>
      </c>
      <c r="P1119">
        <f t="shared" si="86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8" hidden="1" x14ac:dyDescent="0.2">
      <c r="A1120">
        <v>1118</v>
      </c>
      <c r="B1120" s="9" t="s">
        <v>1119</v>
      </c>
      <c r="C1120" s="3" t="s">
        <v>5228</v>
      </c>
      <c r="D1120" s="5">
        <v>15000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1</v>
      </c>
      <c r="P1120">
        <f t="shared" si="86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8" hidden="1" x14ac:dyDescent="0.2">
      <c r="A1121">
        <v>1119</v>
      </c>
      <c r="B1121" s="9" t="s">
        <v>1120</v>
      </c>
      <c r="C1121" s="3" t="s">
        <v>5229</v>
      </c>
      <c r="D1121" s="5">
        <v>15000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32" hidden="1" x14ac:dyDescent="0.2">
      <c r="A1122">
        <v>1120</v>
      </c>
      <c r="B1122" s="9" t="s">
        <v>1121</v>
      </c>
      <c r="C1122" s="3" t="s">
        <v>5230</v>
      </c>
      <c r="D1122" s="5">
        <v>15000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8" hidden="1" x14ac:dyDescent="0.2">
      <c r="A1123">
        <v>1121</v>
      </c>
      <c r="B1123" s="9" t="s">
        <v>1122</v>
      </c>
      <c r="C1123" s="3" t="s">
        <v>5231</v>
      </c>
      <c r="D1123" s="5">
        <v>15000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8" hidden="1" x14ac:dyDescent="0.2">
      <c r="A1124">
        <v>1122</v>
      </c>
      <c r="B1124" s="9" t="s">
        <v>1123</v>
      </c>
      <c r="C1124" s="3" t="s">
        <v>5232</v>
      </c>
      <c r="D1124" s="5">
        <v>15000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8" hidden="1" x14ac:dyDescent="0.2">
      <c r="A1125">
        <v>1123</v>
      </c>
      <c r="B1125" s="9" t="s">
        <v>1124</v>
      </c>
      <c r="C1125" s="3" t="s">
        <v>5233</v>
      </c>
      <c r="D1125" s="5">
        <v>15000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8" hidden="1" x14ac:dyDescent="0.2">
      <c r="A1126">
        <v>1124</v>
      </c>
      <c r="B1126" s="9" t="s">
        <v>1125</v>
      </c>
      <c r="C1126" s="3" t="s">
        <v>5234</v>
      </c>
      <c r="D1126" s="5">
        <v>15000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3</v>
      </c>
      <c r="P1126">
        <f t="shared" si="86"/>
        <v>60.71</v>
      </c>
      <c r="Q1126" s="11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8" hidden="1" x14ac:dyDescent="0.2">
      <c r="A1127">
        <v>1125</v>
      </c>
      <c r="B1127" s="9" t="s">
        <v>1126</v>
      </c>
      <c r="C1127" s="3" t="s">
        <v>5235</v>
      </c>
      <c r="D1127" s="5">
        <v>15000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32" hidden="1" x14ac:dyDescent="0.2">
      <c r="A1128">
        <v>1126</v>
      </c>
      <c r="B1128" s="9" t="s">
        <v>1127</v>
      </c>
      <c r="C1128" s="3" t="s">
        <v>5236</v>
      </c>
      <c r="D1128" s="5">
        <v>15000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0</v>
      </c>
      <c r="P1128">
        <f t="shared" si="86"/>
        <v>5</v>
      </c>
      <c r="Q1128" s="11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4" hidden="1" x14ac:dyDescent="0.2">
      <c r="A1129">
        <v>1127</v>
      </c>
      <c r="B1129" s="9" t="s">
        <v>1128</v>
      </c>
      <c r="C1129" s="3" t="s">
        <v>5237</v>
      </c>
      <c r="D1129" s="5">
        <v>15000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4</v>
      </c>
      <c r="P1129">
        <f t="shared" si="86"/>
        <v>25.43</v>
      </c>
      <c r="Q1129" s="11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6" hidden="1" x14ac:dyDescent="0.2">
      <c r="A1130">
        <v>1128</v>
      </c>
      <c r="B1130" s="9" t="s">
        <v>1129</v>
      </c>
      <c r="C1130" s="3" t="s">
        <v>5238</v>
      </c>
      <c r="D1130" s="5">
        <v>15000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8" hidden="1" x14ac:dyDescent="0.2">
      <c r="A1131">
        <v>1129</v>
      </c>
      <c r="B1131" s="9" t="s">
        <v>1130</v>
      </c>
      <c r="C1131" s="3" t="s">
        <v>5239</v>
      </c>
      <c r="D1131" s="5">
        <v>15000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8" hidden="1" x14ac:dyDescent="0.2">
      <c r="A1132">
        <v>1130</v>
      </c>
      <c r="B1132" s="9" t="s">
        <v>1131</v>
      </c>
      <c r="C1132" s="3" t="s">
        <v>5240</v>
      </c>
      <c r="D1132" s="5">
        <v>15000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8" hidden="1" x14ac:dyDescent="0.2">
      <c r="A1133">
        <v>1131</v>
      </c>
      <c r="B1133" s="9" t="s">
        <v>1132</v>
      </c>
      <c r="C1133" s="3" t="s">
        <v>5241</v>
      </c>
      <c r="D1133" s="5">
        <v>15000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8" hidden="1" x14ac:dyDescent="0.2">
      <c r="A1134">
        <v>1132</v>
      </c>
      <c r="B1134" s="9" t="s">
        <v>1133</v>
      </c>
      <c r="C1134" s="3" t="s">
        <v>5242</v>
      </c>
      <c r="D1134" s="5">
        <v>15000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10</v>
      </c>
      <c r="P1134">
        <f t="shared" si="86"/>
        <v>110.62</v>
      </c>
      <c r="Q1134" s="11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8" hidden="1" x14ac:dyDescent="0.2">
      <c r="A1135">
        <v>1133</v>
      </c>
      <c r="B1135" s="9" t="s">
        <v>1134</v>
      </c>
      <c r="C1135" s="3" t="s">
        <v>5243</v>
      </c>
      <c r="D1135" s="5">
        <v>15000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0</v>
      </c>
      <c r="P1135">
        <f t="shared" si="86"/>
        <v>20</v>
      </c>
      <c r="Q1135" s="11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8" hidden="1" x14ac:dyDescent="0.2">
      <c r="A1136">
        <v>1134</v>
      </c>
      <c r="B1136" s="9" t="s">
        <v>1135</v>
      </c>
      <c r="C1136" s="3" t="s">
        <v>5244</v>
      </c>
      <c r="D1136" s="5">
        <v>15000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4" hidden="1" x14ac:dyDescent="0.2">
      <c r="A1137">
        <v>1135</v>
      </c>
      <c r="B1137" s="9" t="s">
        <v>1136</v>
      </c>
      <c r="C1137" s="3" t="s">
        <v>5245</v>
      </c>
      <c r="D1137" s="5">
        <v>15000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0</v>
      </c>
      <c r="P1137">
        <f t="shared" si="86"/>
        <v>50</v>
      </c>
      <c r="Q1137" s="11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8" hidden="1" x14ac:dyDescent="0.2">
      <c r="A1138">
        <v>1136</v>
      </c>
      <c r="B1138" s="9" t="s">
        <v>1137</v>
      </c>
      <c r="C1138" s="3" t="s">
        <v>5246</v>
      </c>
      <c r="D1138" s="5">
        <v>15000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2</v>
      </c>
      <c r="P1138">
        <f t="shared" si="86"/>
        <v>45</v>
      </c>
      <c r="Q1138" s="11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8" hidden="1" x14ac:dyDescent="0.2">
      <c r="A1139">
        <v>1137</v>
      </c>
      <c r="B1139" s="9" t="s">
        <v>1138</v>
      </c>
      <c r="C1139" s="3" t="s">
        <v>5247</v>
      </c>
      <c r="D1139" s="5">
        <v>15000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66</v>
      </c>
      <c r="P1139">
        <f t="shared" si="86"/>
        <v>253.21</v>
      </c>
      <c r="Q1139" s="11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8" hidden="1" x14ac:dyDescent="0.2">
      <c r="A1140">
        <v>1138</v>
      </c>
      <c r="B1140" s="9" t="s">
        <v>1139</v>
      </c>
      <c r="C1140" s="3" t="s">
        <v>5248</v>
      </c>
      <c r="D1140" s="5">
        <v>15000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1</v>
      </c>
      <c r="P1140">
        <f t="shared" si="86"/>
        <v>31.25</v>
      </c>
      <c r="Q1140" s="11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8" hidden="1" x14ac:dyDescent="0.2">
      <c r="A1141">
        <v>1139</v>
      </c>
      <c r="B1141" s="9" t="s">
        <v>1140</v>
      </c>
      <c r="C1141" s="3" t="s">
        <v>5249</v>
      </c>
      <c r="D1141" s="5">
        <v>15000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8" hidden="1" x14ac:dyDescent="0.2">
      <c r="A1142">
        <v>1140</v>
      </c>
      <c r="B1142" s="9" t="s">
        <v>1141</v>
      </c>
      <c r="C1142" s="3" t="s">
        <v>5250</v>
      </c>
      <c r="D1142" s="5">
        <v>15000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6" hidden="1" x14ac:dyDescent="0.2">
      <c r="A1143">
        <v>1141</v>
      </c>
      <c r="B1143" s="9" t="s">
        <v>1142</v>
      </c>
      <c r="C1143" s="3" t="s">
        <v>5251</v>
      </c>
      <c r="D1143" s="5">
        <v>15000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8" hidden="1" x14ac:dyDescent="0.2">
      <c r="A1144">
        <v>1142</v>
      </c>
      <c r="B1144" s="9" t="s">
        <v>1143</v>
      </c>
      <c r="C1144" s="3" t="s">
        <v>5252</v>
      </c>
      <c r="D1144" s="5">
        <v>15000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8" hidden="1" x14ac:dyDescent="0.2">
      <c r="A1145">
        <v>1143</v>
      </c>
      <c r="B1145" s="9" t="s">
        <v>1144</v>
      </c>
      <c r="C1145" s="3" t="s">
        <v>5253</v>
      </c>
      <c r="D1145" s="5">
        <v>15000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1</v>
      </c>
      <c r="P1145">
        <f t="shared" si="86"/>
        <v>23.25</v>
      </c>
      <c r="Q1145" s="11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8" hidden="1" x14ac:dyDescent="0.2">
      <c r="A1146">
        <v>1144</v>
      </c>
      <c r="B1146" s="9" t="s">
        <v>1145</v>
      </c>
      <c r="C1146" s="3" t="s">
        <v>5254</v>
      </c>
      <c r="D1146" s="5">
        <v>15000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8" hidden="1" x14ac:dyDescent="0.2">
      <c r="A1147">
        <v>1145</v>
      </c>
      <c r="B1147" s="9" t="s">
        <v>1146</v>
      </c>
      <c r="C1147" s="3" t="s">
        <v>5255</v>
      </c>
      <c r="D1147" s="5">
        <v>14920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1</v>
      </c>
      <c r="P1147">
        <f t="shared" si="86"/>
        <v>100</v>
      </c>
      <c r="Q1147" s="11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32" hidden="1" x14ac:dyDescent="0.2">
      <c r="A1148">
        <v>1146</v>
      </c>
      <c r="B1148" s="9" t="s">
        <v>1147</v>
      </c>
      <c r="C1148" s="3" t="s">
        <v>5256</v>
      </c>
      <c r="D1148" s="5">
        <v>14500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4</v>
      </c>
      <c r="P1148">
        <f t="shared" si="86"/>
        <v>44.17</v>
      </c>
      <c r="Q1148" s="11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8" hidden="1" x14ac:dyDescent="0.2">
      <c r="A1149">
        <v>1147</v>
      </c>
      <c r="B1149" s="9" t="s">
        <v>1148</v>
      </c>
      <c r="C1149" s="3" t="s">
        <v>5257</v>
      </c>
      <c r="D1149" s="5">
        <v>14500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2" hidden="1" x14ac:dyDescent="0.2">
      <c r="A1150">
        <v>1148</v>
      </c>
      <c r="B1150" s="9" t="s">
        <v>1149</v>
      </c>
      <c r="C1150" s="3" t="s">
        <v>5258</v>
      </c>
      <c r="D1150" s="5">
        <v>14500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1</v>
      </c>
      <c r="P1150">
        <f t="shared" si="86"/>
        <v>24.33</v>
      </c>
      <c r="Q1150" s="11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2" hidden="1" x14ac:dyDescent="0.2">
      <c r="A1151">
        <v>1149</v>
      </c>
      <c r="B1151" s="9" t="s">
        <v>1150</v>
      </c>
      <c r="C1151" s="3" t="s">
        <v>5259</v>
      </c>
      <c r="D1151" s="5">
        <v>14500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1</v>
      </c>
      <c r="P1151">
        <f t="shared" si="86"/>
        <v>37.5</v>
      </c>
      <c r="Q1151" s="1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2" hidden="1" x14ac:dyDescent="0.2">
      <c r="A1152">
        <v>1150</v>
      </c>
      <c r="B1152" s="9" t="s">
        <v>1151</v>
      </c>
      <c r="C1152" s="3" t="s">
        <v>5260</v>
      </c>
      <c r="D1152" s="5">
        <v>14440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2</v>
      </c>
      <c r="P1152">
        <f t="shared" si="86"/>
        <v>42</v>
      </c>
      <c r="Q1152" s="11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8" hidden="1" x14ac:dyDescent="0.2">
      <c r="A1153">
        <v>1151</v>
      </c>
      <c r="B1153" s="9" t="s">
        <v>1152</v>
      </c>
      <c r="C1153" s="3" t="s">
        <v>5261</v>
      </c>
      <c r="D1153" s="5">
        <v>14000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6" hidden="1" x14ac:dyDescent="0.2">
      <c r="A1154">
        <v>1152</v>
      </c>
      <c r="B1154" s="9" t="s">
        <v>1153</v>
      </c>
      <c r="C1154" s="3" t="s">
        <v>5262</v>
      </c>
      <c r="D1154" s="5">
        <v>14000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7</v>
      </c>
      <c r="P1154">
        <f t="shared" si="86"/>
        <v>60.73</v>
      </c>
      <c r="Q1154" s="11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2" hidden="1" x14ac:dyDescent="0.2">
      <c r="A1155">
        <v>1153</v>
      </c>
      <c r="B1155" s="9" t="s">
        <v>1154</v>
      </c>
      <c r="C1155" s="3" t="s">
        <v>5263</v>
      </c>
      <c r="D1155" s="5">
        <v>14000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0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5">
        <f t="shared" ref="S1155:S1218" si="92">(((J1155/60)/60/24)+DATE(1970,1,1))</f>
        <v>42143.714178240742</v>
      </c>
      <c r="T1155" s="15">
        <f t="shared" ref="T1155:T1218" si="93">(((I1155/60)/60/24)+DATE(1970,1,1))</f>
        <v>42173.714178240742</v>
      </c>
      <c r="U1155">
        <f t="shared" ref="U1155:U1218" si="94">YEAR(S1155)</f>
        <v>2015</v>
      </c>
    </row>
    <row r="1156" spans="1:21" ht="48" hidden="1" x14ac:dyDescent="0.2">
      <c r="A1156">
        <v>1154</v>
      </c>
      <c r="B1156" s="9" t="s">
        <v>1155</v>
      </c>
      <c r="C1156" s="3" t="s">
        <v>5264</v>
      </c>
      <c r="D1156" s="5">
        <v>14000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2</v>
      </c>
      <c r="P1156">
        <f t="shared" si="91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8" hidden="1" x14ac:dyDescent="0.2">
      <c r="A1157">
        <v>1155</v>
      </c>
      <c r="B1157" s="9" t="s">
        <v>1156</v>
      </c>
      <c r="C1157" s="3" t="s">
        <v>5265</v>
      </c>
      <c r="D1157" s="5">
        <v>14000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8" hidden="1" x14ac:dyDescent="0.2">
      <c r="A1158">
        <v>1156</v>
      </c>
      <c r="B1158" s="9" t="s">
        <v>1157</v>
      </c>
      <c r="C1158" s="3" t="s">
        <v>5266</v>
      </c>
      <c r="D1158" s="5">
        <v>14000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8" hidden="1" x14ac:dyDescent="0.2">
      <c r="A1159">
        <v>1157</v>
      </c>
      <c r="B1159" s="9" t="s">
        <v>1158</v>
      </c>
      <c r="C1159" s="3" t="s">
        <v>5267</v>
      </c>
      <c r="D1159" s="5">
        <v>14000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1</v>
      </c>
      <c r="P1159">
        <f t="shared" si="91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8" hidden="1" x14ac:dyDescent="0.2">
      <c r="A1160">
        <v>1158</v>
      </c>
      <c r="B1160" s="9" t="s">
        <v>1159</v>
      </c>
      <c r="C1160" s="3" t="s">
        <v>5268</v>
      </c>
      <c r="D1160" s="5">
        <v>14000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8" hidden="1" x14ac:dyDescent="0.2">
      <c r="A1161">
        <v>1159</v>
      </c>
      <c r="B1161" s="9" t="s">
        <v>1160</v>
      </c>
      <c r="C1161" s="3" t="s">
        <v>5269</v>
      </c>
      <c r="D1161" s="5">
        <v>14000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8" hidden="1" x14ac:dyDescent="0.2">
      <c r="A1162">
        <v>1160</v>
      </c>
      <c r="B1162" s="9" t="s">
        <v>1161</v>
      </c>
      <c r="C1162" s="3" t="s">
        <v>5270</v>
      </c>
      <c r="D1162" s="5">
        <v>14000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8</v>
      </c>
      <c r="P1162">
        <f t="shared" si="91"/>
        <v>60.79</v>
      </c>
      <c r="Q1162" s="11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8" hidden="1" x14ac:dyDescent="0.2">
      <c r="A1163">
        <v>1161</v>
      </c>
      <c r="B1163" s="9" t="s">
        <v>1162</v>
      </c>
      <c r="C1163" s="3" t="s">
        <v>5271</v>
      </c>
      <c r="D1163" s="5">
        <v>14000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8" hidden="1" x14ac:dyDescent="0.2">
      <c r="A1164">
        <v>1162</v>
      </c>
      <c r="B1164" s="9" t="s">
        <v>1163</v>
      </c>
      <c r="C1164" s="3" t="s">
        <v>5272</v>
      </c>
      <c r="D1164" s="5">
        <v>14000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8" hidden="1" x14ac:dyDescent="0.2">
      <c r="A1165">
        <v>1163</v>
      </c>
      <c r="B1165" s="9" t="s">
        <v>1164</v>
      </c>
      <c r="C1165" s="3" t="s">
        <v>5273</v>
      </c>
      <c r="D1165" s="5">
        <v>14000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4" hidden="1" x14ac:dyDescent="0.2">
      <c r="A1166">
        <v>1164</v>
      </c>
      <c r="B1166" s="9" t="s">
        <v>1165</v>
      </c>
      <c r="C1166" s="3" t="s">
        <v>5274</v>
      </c>
      <c r="D1166" s="5">
        <v>13803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8" hidden="1" x14ac:dyDescent="0.2">
      <c r="A1167">
        <v>1165</v>
      </c>
      <c r="B1167" s="9" t="s">
        <v>1166</v>
      </c>
      <c r="C1167" s="3" t="s">
        <v>5275</v>
      </c>
      <c r="D1167" s="5">
        <v>13500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15</v>
      </c>
      <c r="P1167">
        <f t="shared" si="91"/>
        <v>82.82</v>
      </c>
      <c r="Q1167" s="11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8" hidden="1" x14ac:dyDescent="0.2">
      <c r="A1168">
        <v>1166</v>
      </c>
      <c r="B1168" s="9" t="s">
        <v>1167</v>
      </c>
      <c r="C1168" s="3" t="s">
        <v>5276</v>
      </c>
      <c r="D1168" s="5">
        <v>13111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22</v>
      </c>
      <c r="P1168">
        <f t="shared" si="91"/>
        <v>358.88</v>
      </c>
      <c r="Q1168" s="11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8" hidden="1" x14ac:dyDescent="0.2">
      <c r="A1169">
        <v>1167</v>
      </c>
      <c r="B1169" s="9" t="s">
        <v>1168</v>
      </c>
      <c r="C1169" s="3" t="s">
        <v>5277</v>
      </c>
      <c r="D1169" s="5">
        <v>13000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8</v>
      </c>
      <c r="P1169">
        <f t="shared" si="91"/>
        <v>61.19</v>
      </c>
      <c r="Q1169" s="11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8" hidden="1" x14ac:dyDescent="0.2">
      <c r="A1170">
        <v>1168</v>
      </c>
      <c r="B1170" s="9" t="s">
        <v>1169</v>
      </c>
      <c r="C1170" s="3" t="s">
        <v>5278</v>
      </c>
      <c r="D1170" s="5">
        <v>13000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8</v>
      </c>
      <c r="P1170">
        <f t="shared" si="91"/>
        <v>340</v>
      </c>
      <c r="Q1170" s="11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8" hidden="1" x14ac:dyDescent="0.2">
      <c r="A1171">
        <v>1169</v>
      </c>
      <c r="B1171" s="9" t="s">
        <v>1170</v>
      </c>
      <c r="C1171" s="3" t="s">
        <v>5279</v>
      </c>
      <c r="D1171" s="5">
        <v>13000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8" hidden="1" x14ac:dyDescent="0.2">
      <c r="A1172">
        <v>1170</v>
      </c>
      <c r="B1172" s="9" t="s">
        <v>1171</v>
      </c>
      <c r="C1172" s="3" t="s">
        <v>5280</v>
      </c>
      <c r="D1172" s="5">
        <v>13000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1</v>
      </c>
      <c r="P1172">
        <f t="shared" si="91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32" hidden="1" x14ac:dyDescent="0.2">
      <c r="A1173">
        <v>1171</v>
      </c>
      <c r="B1173" s="9" t="s">
        <v>1172</v>
      </c>
      <c r="C1173" s="3" t="s">
        <v>5281</v>
      </c>
      <c r="D1173" s="5">
        <v>13000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16" hidden="1" x14ac:dyDescent="0.2">
      <c r="A1174">
        <v>1172</v>
      </c>
      <c r="B1174" s="9" t="s">
        <v>1173</v>
      </c>
      <c r="C1174" s="3" t="s">
        <v>5282</v>
      </c>
      <c r="D1174" s="5">
        <v>13000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8" hidden="1" x14ac:dyDescent="0.2">
      <c r="A1175">
        <v>1173</v>
      </c>
      <c r="B1175" s="9" t="s">
        <v>1174</v>
      </c>
      <c r="C1175" s="3" t="s">
        <v>5283</v>
      </c>
      <c r="D1175" s="5">
        <v>13000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8" hidden="1" x14ac:dyDescent="0.2">
      <c r="A1176">
        <v>1174</v>
      </c>
      <c r="B1176" s="9" t="s">
        <v>1175</v>
      </c>
      <c r="C1176" s="3" t="s">
        <v>5284</v>
      </c>
      <c r="D1176" s="5">
        <v>13000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7</v>
      </c>
      <c r="P1176">
        <f t="shared" si="91"/>
        <v>46.63</v>
      </c>
      <c r="Q1176" s="11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8" hidden="1" x14ac:dyDescent="0.2">
      <c r="A1177">
        <v>1175</v>
      </c>
      <c r="B1177" s="9" t="s">
        <v>1176</v>
      </c>
      <c r="C1177" s="3" t="s">
        <v>5285</v>
      </c>
      <c r="D1177" s="5">
        <v>13000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5</v>
      </c>
      <c r="P1177">
        <f t="shared" si="91"/>
        <v>65</v>
      </c>
      <c r="Q1177" s="11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4" hidden="1" x14ac:dyDescent="0.2">
      <c r="A1178">
        <v>1176</v>
      </c>
      <c r="B1178" s="9" t="s">
        <v>1177</v>
      </c>
      <c r="C1178" s="3" t="s">
        <v>5286</v>
      </c>
      <c r="D1178" s="5">
        <v>13000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8" hidden="1" x14ac:dyDescent="0.2">
      <c r="A1179">
        <v>1177</v>
      </c>
      <c r="B1179" s="9" t="s">
        <v>1178</v>
      </c>
      <c r="C1179" s="3" t="s">
        <v>5287</v>
      </c>
      <c r="D1179" s="5">
        <v>13000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8" hidden="1" x14ac:dyDescent="0.2">
      <c r="A1180">
        <v>1178</v>
      </c>
      <c r="B1180" s="9" t="s">
        <v>1179</v>
      </c>
      <c r="C1180" s="3" t="s">
        <v>5288</v>
      </c>
      <c r="D1180" s="5">
        <v>13000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8" hidden="1" x14ac:dyDescent="0.2">
      <c r="A1181">
        <v>1179</v>
      </c>
      <c r="B1181" s="9" t="s">
        <v>1180</v>
      </c>
      <c r="C1181" s="3" t="s">
        <v>5289</v>
      </c>
      <c r="D1181" s="5">
        <v>13000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25</v>
      </c>
      <c r="P1181">
        <f t="shared" si="91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32" hidden="1" x14ac:dyDescent="0.2">
      <c r="A1182">
        <v>1180</v>
      </c>
      <c r="B1182" s="9" t="s">
        <v>1181</v>
      </c>
      <c r="C1182" s="3" t="s">
        <v>5290</v>
      </c>
      <c r="D1182" s="5">
        <v>13000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45</v>
      </c>
      <c r="P1182">
        <f t="shared" si="91"/>
        <v>69.12</v>
      </c>
      <c r="Q1182" s="11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16" hidden="1" x14ac:dyDescent="0.2">
      <c r="A1183">
        <v>1181</v>
      </c>
      <c r="B1183" s="9" t="s">
        <v>1182</v>
      </c>
      <c r="C1183" s="3" t="s">
        <v>5291</v>
      </c>
      <c r="D1183" s="5">
        <v>13000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8" hidden="1" x14ac:dyDescent="0.2">
      <c r="A1184">
        <v>1182</v>
      </c>
      <c r="B1184" s="9" t="s">
        <v>1183</v>
      </c>
      <c r="C1184" s="3" t="s">
        <v>5292</v>
      </c>
      <c r="D1184" s="5">
        <v>12999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0</v>
      </c>
      <c r="P1184">
        <f t="shared" si="91"/>
        <v>10.5</v>
      </c>
      <c r="Q1184" s="11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8" hidden="1" x14ac:dyDescent="0.2">
      <c r="A1185">
        <v>1183</v>
      </c>
      <c r="B1185" s="9" t="s">
        <v>1184</v>
      </c>
      <c r="C1185" s="3" t="s">
        <v>5293</v>
      </c>
      <c r="D1185" s="5">
        <v>12800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1</v>
      </c>
      <c r="P1185">
        <f t="shared" si="91"/>
        <v>33.33</v>
      </c>
      <c r="Q1185" s="11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8" hidden="1" x14ac:dyDescent="0.2">
      <c r="A1186">
        <v>1184</v>
      </c>
      <c r="B1186" s="9" t="s">
        <v>1185</v>
      </c>
      <c r="C1186" s="3" t="s">
        <v>5294</v>
      </c>
      <c r="D1186" s="5">
        <v>12700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182</v>
      </c>
      <c r="P1186">
        <f t="shared" si="91"/>
        <v>61.56</v>
      </c>
      <c r="Q1186" s="11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48" hidden="1" x14ac:dyDescent="0.2">
      <c r="A1187">
        <v>1185</v>
      </c>
      <c r="B1187" s="9" t="s">
        <v>1186</v>
      </c>
      <c r="C1187" s="3" t="s">
        <v>5295</v>
      </c>
      <c r="D1187" s="5">
        <v>12700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104</v>
      </c>
      <c r="P1187">
        <f t="shared" si="91"/>
        <v>118.74</v>
      </c>
      <c r="Q1187" s="11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8" hidden="1" x14ac:dyDescent="0.2">
      <c r="A1188">
        <v>1186</v>
      </c>
      <c r="B1188" s="9" t="s">
        <v>1187</v>
      </c>
      <c r="C1188" s="3" t="s">
        <v>5296</v>
      </c>
      <c r="D1188" s="5">
        <v>12516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64</v>
      </c>
      <c r="P1188">
        <f t="shared" si="91"/>
        <v>65.08</v>
      </c>
      <c r="Q1188" s="11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8" hidden="1" x14ac:dyDescent="0.2">
      <c r="A1189">
        <v>1187</v>
      </c>
      <c r="B1189" s="9" t="s">
        <v>1188</v>
      </c>
      <c r="C1189" s="3" t="s">
        <v>5297</v>
      </c>
      <c r="D1189" s="5">
        <v>12500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73</v>
      </c>
      <c r="P1189">
        <f t="shared" si="91"/>
        <v>130.16</v>
      </c>
      <c r="Q1189" s="11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8" hidden="1" x14ac:dyDescent="0.2">
      <c r="A1190">
        <v>1188</v>
      </c>
      <c r="B1190" s="9" t="s">
        <v>1189</v>
      </c>
      <c r="C1190" s="3" t="s">
        <v>5298</v>
      </c>
      <c r="D1190" s="5">
        <v>12500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26</v>
      </c>
      <c r="P1190">
        <f t="shared" si="91"/>
        <v>37.78</v>
      </c>
      <c r="Q1190" s="11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8" hidden="1" x14ac:dyDescent="0.2">
      <c r="A1191">
        <v>1189</v>
      </c>
      <c r="B1191" s="9" t="s">
        <v>1190</v>
      </c>
      <c r="C1191" s="3" t="s">
        <v>5299</v>
      </c>
      <c r="D1191" s="5">
        <v>12500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78</v>
      </c>
      <c r="P1191">
        <f t="shared" si="91"/>
        <v>112.79</v>
      </c>
      <c r="Q1191" s="1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32" hidden="1" x14ac:dyDescent="0.2">
      <c r="A1192">
        <v>1190</v>
      </c>
      <c r="B1192" s="9" t="s">
        <v>1191</v>
      </c>
      <c r="C1192" s="3" t="s">
        <v>5300</v>
      </c>
      <c r="D1192" s="5">
        <v>12500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5</v>
      </c>
      <c r="P1192">
        <f t="shared" si="91"/>
        <v>51.92</v>
      </c>
      <c r="Q1192" s="11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8" hidden="1" x14ac:dyDescent="0.2">
      <c r="A1193">
        <v>1191</v>
      </c>
      <c r="B1193" s="9" t="s">
        <v>1192</v>
      </c>
      <c r="C1193" s="3" t="s">
        <v>5301</v>
      </c>
      <c r="D1193" s="5">
        <v>12500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24</v>
      </c>
      <c r="P1193">
        <f t="shared" si="91"/>
        <v>89.24</v>
      </c>
      <c r="Q1193" s="11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2" hidden="1" x14ac:dyDescent="0.2">
      <c r="A1194">
        <v>1192</v>
      </c>
      <c r="B1194" s="9" t="s">
        <v>1193</v>
      </c>
      <c r="C1194" s="3" t="s">
        <v>5302</v>
      </c>
      <c r="D1194" s="5">
        <v>12500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</v>
      </c>
      <c r="P1194">
        <f t="shared" si="91"/>
        <v>19.329999999999998</v>
      </c>
      <c r="Q1194" s="11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8" hidden="1" x14ac:dyDescent="0.2">
      <c r="A1195">
        <v>1193</v>
      </c>
      <c r="B1195" s="9" t="s">
        <v>1194</v>
      </c>
      <c r="C1195" s="3" t="s">
        <v>5303</v>
      </c>
      <c r="D1195" s="5">
        <v>12500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175</v>
      </c>
      <c r="P1195">
        <f t="shared" si="91"/>
        <v>79.97</v>
      </c>
      <c r="Q1195" s="11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4" hidden="1" x14ac:dyDescent="0.2">
      <c r="A1197">
        <v>1195</v>
      </c>
      <c r="B1197" s="9" t="s">
        <v>1196</v>
      </c>
      <c r="C1197" s="3" t="s">
        <v>5305</v>
      </c>
      <c r="D1197" s="5">
        <v>12500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108</v>
      </c>
      <c r="P1197">
        <f t="shared" si="91"/>
        <v>79.41</v>
      </c>
      <c r="Q1197" s="11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2" hidden="1" x14ac:dyDescent="0.2">
      <c r="A1198">
        <v>1196</v>
      </c>
      <c r="B1198" s="9" t="s">
        <v>1197</v>
      </c>
      <c r="C1198" s="3" t="s">
        <v>5306</v>
      </c>
      <c r="D1198" s="5">
        <v>12500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313</v>
      </c>
      <c r="P1198">
        <f t="shared" si="91"/>
        <v>76.44</v>
      </c>
      <c r="Q1198" s="11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8" hidden="1" x14ac:dyDescent="0.2">
      <c r="A1199">
        <v>1197</v>
      </c>
      <c r="B1199" s="9" t="s">
        <v>1198</v>
      </c>
      <c r="C1199" s="3" t="s">
        <v>5307</v>
      </c>
      <c r="D1199" s="5">
        <v>12444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305</v>
      </c>
      <c r="P1199">
        <f t="shared" si="91"/>
        <v>121</v>
      </c>
      <c r="Q1199" s="11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8" hidden="1" x14ac:dyDescent="0.2">
      <c r="A1200">
        <v>1198</v>
      </c>
      <c r="B1200" s="9" t="s">
        <v>1199</v>
      </c>
      <c r="C1200" s="3" t="s">
        <v>5308</v>
      </c>
      <c r="D1200" s="5">
        <v>12200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75</v>
      </c>
      <c r="P1200">
        <f t="shared" si="91"/>
        <v>54.62</v>
      </c>
      <c r="Q1200" s="11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8" hidden="1" x14ac:dyDescent="0.2">
      <c r="A1201">
        <v>1199</v>
      </c>
      <c r="B1201" s="9" t="s">
        <v>1200</v>
      </c>
      <c r="C1201" s="3" t="s">
        <v>5309</v>
      </c>
      <c r="D1201" s="5">
        <v>12100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22</v>
      </c>
      <c r="P1201">
        <f t="shared" si="91"/>
        <v>299.22000000000003</v>
      </c>
      <c r="Q1201" s="1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8" hidden="1" x14ac:dyDescent="0.2">
      <c r="A1202">
        <v>1200</v>
      </c>
      <c r="B1202" s="9" t="s">
        <v>1201</v>
      </c>
      <c r="C1202" s="3" t="s">
        <v>5310</v>
      </c>
      <c r="D1202" s="5">
        <v>12001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50</v>
      </c>
      <c r="P1202">
        <f t="shared" si="91"/>
        <v>58.53</v>
      </c>
      <c r="Q1202" s="11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8" hidden="1" x14ac:dyDescent="0.2">
      <c r="A1203">
        <v>1201</v>
      </c>
      <c r="B1203" s="9" t="s">
        <v>1202</v>
      </c>
      <c r="C1203" s="3" t="s">
        <v>5311</v>
      </c>
      <c r="D1203" s="5">
        <v>12000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51</v>
      </c>
      <c r="P1203">
        <f t="shared" si="91"/>
        <v>55.37</v>
      </c>
      <c r="Q1203" s="11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8" hidden="1" x14ac:dyDescent="0.2">
      <c r="A1204">
        <v>1202</v>
      </c>
      <c r="B1204" s="9" t="s">
        <v>1203</v>
      </c>
      <c r="C1204" s="3" t="s">
        <v>5312</v>
      </c>
      <c r="D1204" s="5">
        <v>12000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415</v>
      </c>
      <c r="P1204">
        <f t="shared" si="91"/>
        <v>183.8</v>
      </c>
      <c r="Q1204" s="11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8" hidden="1" x14ac:dyDescent="0.2">
      <c r="A1205">
        <v>1203</v>
      </c>
      <c r="B1205" s="9" t="s">
        <v>1204</v>
      </c>
      <c r="C1205" s="3" t="s">
        <v>5313</v>
      </c>
      <c r="D1205" s="5">
        <v>12000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139</v>
      </c>
      <c r="P1205">
        <f t="shared" si="91"/>
        <v>165.35</v>
      </c>
      <c r="Q1205" s="11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8" hidden="1" x14ac:dyDescent="0.2">
      <c r="A1206">
        <v>1204</v>
      </c>
      <c r="B1206" s="9" t="s">
        <v>1205</v>
      </c>
      <c r="C1206" s="3" t="s">
        <v>5314</v>
      </c>
      <c r="D1206" s="5">
        <v>12000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112</v>
      </c>
      <c r="P1206">
        <f t="shared" si="91"/>
        <v>234.79</v>
      </c>
      <c r="Q1206" s="11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8" hidden="1" x14ac:dyDescent="0.2">
      <c r="A1207">
        <v>1205</v>
      </c>
      <c r="B1207" s="9" t="s">
        <v>1206</v>
      </c>
      <c r="C1207" s="3" t="s">
        <v>5315</v>
      </c>
      <c r="D1207" s="5">
        <v>12000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109</v>
      </c>
      <c r="P1207">
        <f t="shared" si="91"/>
        <v>211.48</v>
      </c>
      <c r="Q1207" s="11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8" hidden="1" x14ac:dyDescent="0.2">
      <c r="A1208">
        <v>1206</v>
      </c>
      <c r="B1208" s="9" t="s">
        <v>1207</v>
      </c>
      <c r="C1208" s="3" t="s">
        <v>5316</v>
      </c>
      <c r="D1208" s="5">
        <v>12000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9</v>
      </c>
      <c r="P1208">
        <f t="shared" si="91"/>
        <v>32.340000000000003</v>
      </c>
      <c r="Q1208" s="11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2" hidden="1" x14ac:dyDescent="0.2">
      <c r="A1209">
        <v>1207</v>
      </c>
      <c r="B1209" s="9" t="s">
        <v>1208</v>
      </c>
      <c r="C1209" s="3" t="s">
        <v>5317</v>
      </c>
      <c r="D1209" s="5">
        <v>12000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145</v>
      </c>
      <c r="P1209">
        <f t="shared" si="91"/>
        <v>123.38</v>
      </c>
      <c r="Q1209" s="11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8" hidden="1" x14ac:dyDescent="0.2">
      <c r="A1210">
        <v>1208</v>
      </c>
      <c r="B1210" s="9" t="s">
        <v>1209</v>
      </c>
      <c r="C1210" s="3" t="s">
        <v>5318</v>
      </c>
      <c r="D1210" s="5">
        <v>12000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129</v>
      </c>
      <c r="P1210">
        <f t="shared" si="91"/>
        <v>207.07</v>
      </c>
      <c r="Q1210" s="11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8" hidden="1" x14ac:dyDescent="0.2">
      <c r="A1211">
        <v>1209</v>
      </c>
      <c r="B1211" s="9" t="s">
        <v>1210</v>
      </c>
      <c r="C1211" s="3" t="s">
        <v>5319</v>
      </c>
      <c r="D1211" s="5">
        <v>12000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53</v>
      </c>
      <c r="P1211">
        <f t="shared" si="91"/>
        <v>138.26</v>
      </c>
      <c r="Q1211" s="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2" hidden="1" x14ac:dyDescent="0.2">
      <c r="A1212">
        <v>1210</v>
      </c>
      <c r="B1212" s="9" t="s">
        <v>1211</v>
      </c>
      <c r="C1212" s="3" t="s">
        <v>5320</v>
      </c>
      <c r="D1212" s="5">
        <v>12000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424</v>
      </c>
      <c r="P1212">
        <f t="shared" si="91"/>
        <v>493.82</v>
      </c>
      <c r="Q1212" s="11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8" hidden="1" x14ac:dyDescent="0.2">
      <c r="A1213">
        <v>1211</v>
      </c>
      <c r="B1213" s="9" t="s">
        <v>1212</v>
      </c>
      <c r="C1213" s="3" t="s">
        <v>5321</v>
      </c>
      <c r="D1213" s="5">
        <v>12000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8</v>
      </c>
      <c r="P1213">
        <f t="shared" si="91"/>
        <v>168.5</v>
      </c>
      <c r="Q1213" s="11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8" hidden="1" x14ac:dyDescent="0.2">
      <c r="A1214">
        <v>1212</v>
      </c>
      <c r="B1214" s="9" t="s">
        <v>1213</v>
      </c>
      <c r="C1214" s="3" t="s">
        <v>5322</v>
      </c>
      <c r="D1214" s="5">
        <v>12000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27</v>
      </c>
      <c r="P1214">
        <f t="shared" si="91"/>
        <v>38.869999999999997</v>
      </c>
      <c r="Q1214" s="11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8" hidden="1" x14ac:dyDescent="0.2">
      <c r="A1215">
        <v>1213</v>
      </c>
      <c r="B1215" s="9" t="s">
        <v>1214</v>
      </c>
      <c r="C1215" s="3" t="s">
        <v>5323</v>
      </c>
      <c r="D1215" s="5">
        <v>12000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55</v>
      </c>
      <c r="P1215">
        <f t="shared" si="91"/>
        <v>61.53</v>
      </c>
      <c r="Q1215" s="11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8" hidden="1" x14ac:dyDescent="0.2">
      <c r="A1216">
        <v>1214</v>
      </c>
      <c r="B1216" s="9" t="s">
        <v>1215</v>
      </c>
      <c r="C1216" s="3" t="s">
        <v>5324</v>
      </c>
      <c r="D1216" s="5">
        <v>12000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22</v>
      </c>
      <c r="P1216">
        <f t="shared" si="91"/>
        <v>105.44</v>
      </c>
      <c r="Q1216" s="11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8" hidden="1" x14ac:dyDescent="0.2">
      <c r="A1217">
        <v>1215</v>
      </c>
      <c r="B1217" s="9" t="s">
        <v>1216</v>
      </c>
      <c r="C1217" s="3" t="s">
        <v>5325</v>
      </c>
      <c r="D1217" s="5">
        <v>12000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328</v>
      </c>
      <c r="P1217">
        <f t="shared" si="91"/>
        <v>71.59</v>
      </c>
      <c r="Q1217" s="11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2" hidden="1" x14ac:dyDescent="0.2">
      <c r="A1218">
        <v>1216</v>
      </c>
      <c r="B1218" s="9" t="s">
        <v>1217</v>
      </c>
      <c r="C1218" s="3" t="s">
        <v>5326</v>
      </c>
      <c r="D1218" s="5">
        <v>12000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170</v>
      </c>
      <c r="P1218">
        <f t="shared" si="91"/>
        <v>91.88</v>
      </c>
      <c r="Q1218" s="11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8" hidden="1" x14ac:dyDescent="0.2">
      <c r="A1219">
        <v>1217</v>
      </c>
      <c r="B1219" s="9" t="s">
        <v>1218</v>
      </c>
      <c r="C1219" s="3" t="s">
        <v>5327</v>
      </c>
      <c r="D1219" s="5">
        <v>12000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227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5">
        <f t="shared" ref="S1219:S1282" si="97">(((J1219/60)/60/24)+DATE(1970,1,1))</f>
        <v>42535.809490740736</v>
      </c>
      <c r="T1219" s="15">
        <f t="shared" ref="T1219:T1282" si="98">(((I1219/60)/60/24)+DATE(1970,1,1))</f>
        <v>42565.809490740736</v>
      </c>
      <c r="U1219">
        <f t="shared" ref="U1219:U1282" si="99">YEAR(S1219)</f>
        <v>2016</v>
      </c>
    </row>
    <row r="1220" spans="1:21" ht="48" hidden="1" x14ac:dyDescent="0.2">
      <c r="A1220">
        <v>1218</v>
      </c>
      <c r="B1220" s="9" t="s">
        <v>1219</v>
      </c>
      <c r="C1220" s="3" t="s">
        <v>5328</v>
      </c>
      <c r="D1220" s="5">
        <v>12000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129</v>
      </c>
      <c r="P1220">
        <f t="shared" si="96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2" hidden="1" x14ac:dyDescent="0.2">
      <c r="A1221">
        <v>1219</v>
      </c>
      <c r="B1221" s="9" t="s">
        <v>1220</v>
      </c>
      <c r="C1221" s="3" t="s">
        <v>5329</v>
      </c>
      <c r="D1221" s="5">
        <v>12000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217</v>
      </c>
      <c r="P1221">
        <f t="shared" si="96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8" hidden="1" x14ac:dyDescent="0.2">
      <c r="A1222">
        <v>1220</v>
      </c>
      <c r="B1222" s="9" t="s">
        <v>1221</v>
      </c>
      <c r="C1222" s="3" t="s">
        <v>5330</v>
      </c>
      <c r="D1222" s="5">
        <v>12000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130</v>
      </c>
      <c r="P1222">
        <f t="shared" si="96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8" hidden="1" x14ac:dyDescent="0.2">
      <c r="A1223">
        <v>1221</v>
      </c>
      <c r="B1223" s="9" t="s">
        <v>1222</v>
      </c>
      <c r="C1223" s="3" t="s">
        <v>5331</v>
      </c>
      <c r="D1223" s="5">
        <v>12000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20</v>
      </c>
      <c r="P1223">
        <f t="shared" si="96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2" hidden="1" x14ac:dyDescent="0.2">
      <c r="A1224">
        <v>1222</v>
      </c>
      <c r="B1224" s="9" t="s">
        <v>1223</v>
      </c>
      <c r="C1224" s="3" t="s">
        <v>5332</v>
      </c>
      <c r="D1224" s="5">
        <v>12000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93</v>
      </c>
      <c r="P1224">
        <f t="shared" si="96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2" hidden="1" x14ac:dyDescent="0.2">
      <c r="A1225">
        <v>1223</v>
      </c>
      <c r="B1225" s="9" t="s">
        <v>1224</v>
      </c>
      <c r="C1225" s="3" t="s">
        <v>5333</v>
      </c>
      <c r="D1225" s="5">
        <v>12000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185</v>
      </c>
      <c r="P1225">
        <f t="shared" si="96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2" hidden="1" x14ac:dyDescent="0.2">
      <c r="A1226">
        <v>1224</v>
      </c>
      <c r="B1226" s="9" t="s">
        <v>1225</v>
      </c>
      <c r="C1226" s="3" t="s">
        <v>5334</v>
      </c>
      <c r="D1226" s="5">
        <v>12000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9</v>
      </c>
      <c r="P1226">
        <f t="shared" si="96"/>
        <v>58.89</v>
      </c>
      <c r="Q1226" s="11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8" hidden="1" x14ac:dyDescent="0.2">
      <c r="A1227">
        <v>1225</v>
      </c>
      <c r="B1227" s="9" t="s">
        <v>1226</v>
      </c>
      <c r="C1227" s="3" t="s">
        <v>5335</v>
      </c>
      <c r="D1227" s="5">
        <v>12000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1</v>
      </c>
      <c r="P1227">
        <f t="shared" si="96"/>
        <v>44</v>
      </c>
      <c r="Q1227" s="11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8" hidden="1" x14ac:dyDescent="0.2">
      <c r="A1228">
        <v>1226</v>
      </c>
      <c r="B1228" s="9" t="s">
        <v>1227</v>
      </c>
      <c r="C1228" s="3" t="s">
        <v>5336</v>
      </c>
      <c r="D1228" s="5">
        <v>12000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16</v>
      </c>
      <c r="P1228">
        <f t="shared" si="96"/>
        <v>48.43</v>
      </c>
      <c r="Q1228" s="11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8" hidden="1" x14ac:dyDescent="0.2">
      <c r="A1229">
        <v>1227</v>
      </c>
      <c r="B1229" s="9" t="s">
        <v>1228</v>
      </c>
      <c r="C1229" s="3" t="s">
        <v>5337</v>
      </c>
      <c r="D1229" s="5">
        <v>12000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2" hidden="1" x14ac:dyDescent="0.2">
      <c r="A1230">
        <v>1228</v>
      </c>
      <c r="B1230" s="9" t="s">
        <v>1229</v>
      </c>
      <c r="C1230" s="3" t="s">
        <v>5338</v>
      </c>
      <c r="D1230" s="5">
        <v>12000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12</v>
      </c>
      <c r="P1230">
        <f t="shared" si="96"/>
        <v>61.04</v>
      </c>
      <c r="Q1230" s="11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8" hidden="1" x14ac:dyDescent="0.2">
      <c r="A1231">
        <v>1229</v>
      </c>
      <c r="B1231" s="9" t="s">
        <v>1230</v>
      </c>
      <c r="C1231" s="3" t="s">
        <v>5339</v>
      </c>
      <c r="D1231" s="5">
        <v>12000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0</v>
      </c>
      <c r="P1231">
        <f t="shared" si="96"/>
        <v>25</v>
      </c>
      <c r="Q1231" s="1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8" hidden="1" x14ac:dyDescent="0.2">
      <c r="A1232">
        <v>1230</v>
      </c>
      <c r="B1232" s="9" t="s">
        <v>1231</v>
      </c>
      <c r="C1232" s="3" t="s">
        <v>5340</v>
      </c>
      <c r="D1232" s="5">
        <v>12000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8" hidden="1" x14ac:dyDescent="0.2">
      <c r="A1233">
        <v>1231</v>
      </c>
      <c r="B1233" s="9" t="s">
        <v>1232</v>
      </c>
      <c r="C1233" s="3" t="s">
        <v>5341</v>
      </c>
      <c r="D1233" s="5">
        <v>12000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8" hidden="1" x14ac:dyDescent="0.2">
      <c r="A1234">
        <v>1232</v>
      </c>
      <c r="B1234" s="9" t="s">
        <v>1233</v>
      </c>
      <c r="C1234" s="3" t="s">
        <v>5342</v>
      </c>
      <c r="D1234" s="5">
        <v>12000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0</v>
      </c>
      <c r="P1234">
        <f t="shared" si="96"/>
        <v>40</v>
      </c>
      <c r="Q1234" s="11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8" hidden="1" x14ac:dyDescent="0.2">
      <c r="A1235">
        <v>1233</v>
      </c>
      <c r="B1235" s="9" t="s">
        <v>1234</v>
      </c>
      <c r="C1235" s="3" t="s">
        <v>5343</v>
      </c>
      <c r="D1235" s="5">
        <v>12000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</v>
      </c>
      <c r="P1235">
        <f t="shared" si="96"/>
        <v>19.329999999999998</v>
      </c>
      <c r="Q1235" s="11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8" hidden="1" x14ac:dyDescent="0.2">
      <c r="A1236">
        <v>1234</v>
      </c>
      <c r="B1236" s="9" t="s">
        <v>1235</v>
      </c>
      <c r="C1236" s="3" t="s">
        <v>5344</v>
      </c>
      <c r="D1236" s="5">
        <v>12000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8" hidden="1" x14ac:dyDescent="0.2">
      <c r="A1237">
        <v>1235</v>
      </c>
      <c r="B1237" s="9" t="s">
        <v>1236</v>
      </c>
      <c r="C1237" s="3" t="s">
        <v>5345</v>
      </c>
      <c r="D1237" s="5">
        <v>12000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2</v>
      </c>
      <c r="P1237">
        <f t="shared" si="96"/>
        <v>35</v>
      </c>
      <c r="Q1237" s="11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16" hidden="1" x14ac:dyDescent="0.2">
      <c r="A1238">
        <v>1236</v>
      </c>
      <c r="B1238" s="9" t="s">
        <v>1237</v>
      </c>
      <c r="C1238" s="3" t="s">
        <v>5346</v>
      </c>
      <c r="D1238" s="5">
        <v>12000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8" hidden="1" x14ac:dyDescent="0.2">
      <c r="A1239">
        <v>1237</v>
      </c>
      <c r="B1239" s="9" t="s">
        <v>1238</v>
      </c>
      <c r="C1239" s="3" t="s">
        <v>5347</v>
      </c>
      <c r="D1239" s="5">
        <v>12000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8" hidden="1" x14ac:dyDescent="0.2">
      <c r="A1240">
        <v>1238</v>
      </c>
      <c r="B1240" s="9" t="s">
        <v>1239</v>
      </c>
      <c r="C1240" s="3" t="s">
        <v>5348</v>
      </c>
      <c r="D1240" s="5">
        <v>12000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</v>
      </c>
      <c r="P1240">
        <f t="shared" si="96"/>
        <v>59.33</v>
      </c>
      <c r="Q1240" s="11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2" hidden="1" x14ac:dyDescent="0.2">
      <c r="A1241">
        <v>1239</v>
      </c>
      <c r="B1241" s="9" t="s">
        <v>1240</v>
      </c>
      <c r="C1241" s="3" t="s">
        <v>5349</v>
      </c>
      <c r="D1241" s="5">
        <v>12000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32" hidden="1" x14ac:dyDescent="0.2">
      <c r="A1242">
        <v>1240</v>
      </c>
      <c r="B1242" s="9" t="s">
        <v>1241</v>
      </c>
      <c r="C1242" s="3" t="s">
        <v>5350</v>
      </c>
      <c r="D1242" s="5">
        <v>12000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2</v>
      </c>
      <c r="P1242">
        <f t="shared" si="96"/>
        <v>30.13</v>
      </c>
      <c r="Q1242" s="11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8" hidden="1" x14ac:dyDescent="0.2">
      <c r="A1243">
        <v>1241</v>
      </c>
      <c r="B1243" s="9" t="s">
        <v>1242</v>
      </c>
      <c r="C1243" s="3" t="s">
        <v>5351</v>
      </c>
      <c r="D1243" s="5">
        <v>12000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21</v>
      </c>
      <c r="P1243">
        <f t="shared" si="96"/>
        <v>74.62</v>
      </c>
      <c r="Q1243" s="11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8" hidden="1" x14ac:dyDescent="0.2">
      <c r="A1244">
        <v>1242</v>
      </c>
      <c r="B1244" s="9" t="s">
        <v>1243</v>
      </c>
      <c r="C1244" s="3" t="s">
        <v>5352</v>
      </c>
      <c r="D1244" s="5">
        <v>12000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0</v>
      </c>
      <c r="P1244">
        <f t="shared" si="96"/>
        <v>5</v>
      </c>
      <c r="Q1244" s="11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8" hidden="1" x14ac:dyDescent="0.2">
      <c r="A1246">
        <v>1244</v>
      </c>
      <c r="B1246" s="9" t="s">
        <v>1245</v>
      </c>
      <c r="C1246" s="3" t="s">
        <v>5354</v>
      </c>
      <c r="D1246" s="5">
        <v>12000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17</v>
      </c>
      <c r="P1246">
        <f t="shared" si="96"/>
        <v>46.13</v>
      </c>
      <c r="Q1246" s="11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8" hidden="1" x14ac:dyDescent="0.2">
      <c r="A1247">
        <v>1245</v>
      </c>
      <c r="B1247" s="9" t="s">
        <v>1246</v>
      </c>
      <c r="C1247" s="3" t="s">
        <v>5355</v>
      </c>
      <c r="D1247" s="5">
        <v>12000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20</v>
      </c>
      <c r="P1247">
        <f t="shared" si="96"/>
        <v>141.47</v>
      </c>
      <c r="Q1247" s="11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8" hidden="1" x14ac:dyDescent="0.2">
      <c r="A1248">
        <v>1246</v>
      </c>
      <c r="B1248" s="9" t="s">
        <v>1247</v>
      </c>
      <c r="C1248" s="3" t="s">
        <v>5356</v>
      </c>
      <c r="D1248" s="5">
        <v>12000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20</v>
      </c>
      <c r="P1248">
        <f t="shared" si="96"/>
        <v>75.48</v>
      </c>
      <c r="Q1248" s="11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2" hidden="1" x14ac:dyDescent="0.2">
      <c r="A1249">
        <v>1247</v>
      </c>
      <c r="B1249" s="9" t="s">
        <v>1248</v>
      </c>
      <c r="C1249" s="3" t="s">
        <v>5357</v>
      </c>
      <c r="D1249" s="5">
        <v>12000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36</v>
      </c>
      <c r="P1249">
        <f t="shared" si="96"/>
        <v>85.5</v>
      </c>
      <c r="Q1249" s="11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2" hidden="1" x14ac:dyDescent="0.2">
      <c r="A1250">
        <v>1248</v>
      </c>
      <c r="B1250" s="9" t="s">
        <v>1249</v>
      </c>
      <c r="C1250" s="3" t="s">
        <v>5358</v>
      </c>
      <c r="D1250" s="5">
        <v>12000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32</v>
      </c>
      <c r="P1250">
        <f t="shared" si="96"/>
        <v>64.25</v>
      </c>
      <c r="Q1250" s="11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8" hidden="1" x14ac:dyDescent="0.2">
      <c r="A1251">
        <v>1249</v>
      </c>
      <c r="B1251" s="9" t="s">
        <v>1250</v>
      </c>
      <c r="C1251" s="3" t="s">
        <v>5359</v>
      </c>
      <c r="D1251" s="5">
        <v>12000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44</v>
      </c>
      <c r="P1251">
        <f t="shared" si="96"/>
        <v>64.47</v>
      </c>
      <c r="Q1251" s="1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8" hidden="1" x14ac:dyDescent="0.2">
      <c r="A1252">
        <v>1250</v>
      </c>
      <c r="B1252" s="9" t="s">
        <v>1251</v>
      </c>
      <c r="C1252" s="3" t="s">
        <v>5360</v>
      </c>
      <c r="D1252" s="5">
        <v>12000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500</v>
      </c>
      <c r="P1252">
        <f t="shared" si="96"/>
        <v>118.2</v>
      </c>
      <c r="Q1252" s="11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32" hidden="1" x14ac:dyDescent="0.2">
      <c r="A1253">
        <v>1251</v>
      </c>
      <c r="B1253" s="9" t="s">
        <v>1252</v>
      </c>
      <c r="C1253" s="3" t="s">
        <v>5361</v>
      </c>
      <c r="D1253" s="5">
        <v>12000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51</v>
      </c>
      <c r="P1253">
        <f t="shared" si="96"/>
        <v>82.54</v>
      </c>
      <c r="Q1253" s="11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8" hidden="1" x14ac:dyDescent="0.2">
      <c r="A1254">
        <v>1252</v>
      </c>
      <c r="B1254" s="9" t="s">
        <v>1253</v>
      </c>
      <c r="C1254" s="3" t="s">
        <v>5362</v>
      </c>
      <c r="D1254" s="5">
        <v>12000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40</v>
      </c>
      <c r="P1254">
        <f t="shared" si="96"/>
        <v>34.17</v>
      </c>
      <c r="Q1254" s="11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8" hidden="1" x14ac:dyDescent="0.2">
      <c r="A1255">
        <v>1253</v>
      </c>
      <c r="B1255" s="9" t="s">
        <v>1254</v>
      </c>
      <c r="C1255" s="3" t="s">
        <v>5363</v>
      </c>
      <c r="D1255" s="5">
        <v>12000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253</v>
      </c>
      <c r="P1255">
        <f t="shared" si="96"/>
        <v>42.73</v>
      </c>
      <c r="Q1255" s="11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8" hidden="1" x14ac:dyDescent="0.2">
      <c r="A1256">
        <v>1254</v>
      </c>
      <c r="B1256" s="9" t="s">
        <v>1255</v>
      </c>
      <c r="C1256" s="3" t="s">
        <v>5364</v>
      </c>
      <c r="D1256" s="5">
        <v>12000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111</v>
      </c>
      <c r="P1256">
        <f t="shared" si="96"/>
        <v>94.49</v>
      </c>
      <c r="Q1256" s="11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8" hidden="1" x14ac:dyDescent="0.2">
      <c r="A1257">
        <v>1255</v>
      </c>
      <c r="B1257" s="9" t="s">
        <v>1256</v>
      </c>
      <c r="C1257" s="3" t="s">
        <v>5365</v>
      </c>
      <c r="D1257" s="5">
        <v>11999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51</v>
      </c>
      <c r="P1257">
        <f t="shared" si="96"/>
        <v>55.7</v>
      </c>
      <c r="Q1257" s="11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8" hidden="1" x14ac:dyDescent="0.2">
      <c r="A1258">
        <v>1256</v>
      </c>
      <c r="B1258" s="9" t="s">
        <v>1257</v>
      </c>
      <c r="C1258" s="3" t="s">
        <v>5366</v>
      </c>
      <c r="D1258" s="5">
        <v>11737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302</v>
      </c>
      <c r="P1258">
        <f t="shared" si="96"/>
        <v>98.03</v>
      </c>
      <c r="Q1258" s="11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8" hidden="1" x14ac:dyDescent="0.2">
      <c r="A1259">
        <v>1257</v>
      </c>
      <c r="B1259" s="9" t="s">
        <v>1258</v>
      </c>
      <c r="C1259" s="3" t="s">
        <v>5367</v>
      </c>
      <c r="D1259" s="5">
        <v>11500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141</v>
      </c>
      <c r="P1259">
        <f t="shared" si="96"/>
        <v>92.1</v>
      </c>
      <c r="Q1259" s="11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8" hidden="1" x14ac:dyDescent="0.2">
      <c r="A1260">
        <v>1258</v>
      </c>
      <c r="B1260" s="9" t="s">
        <v>1259</v>
      </c>
      <c r="C1260" s="3" t="s">
        <v>5368</v>
      </c>
      <c r="D1260" s="5">
        <v>11500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222</v>
      </c>
      <c r="P1260">
        <f t="shared" si="96"/>
        <v>38.18</v>
      </c>
      <c r="Q1260" s="11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32" hidden="1" x14ac:dyDescent="0.2">
      <c r="A1261">
        <v>1259</v>
      </c>
      <c r="B1261" s="9" t="s">
        <v>1260</v>
      </c>
      <c r="C1261" s="3" t="s">
        <v>5369</v>
      </c>
      <c r="D1261" s="5">
        <v>11500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23</v>
      </c>
      <c r="P1261">
        <f t="shared" si="96"/>
        <v>27.15</v>
      </c>
      <c r="Q1261" s="1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8" hidden="1" x14ac:dyDescent="0.2">
      <c r="A1262">
        <v>1260</v>
      </c>
      <c r="B1262" s="9" t="s">
        <v>1261</v>
      </c>
      <c r="C1262" s="3" t="s">
        <v>5370</v>
      </c>
      <c r="D1262" s="5">
        <v>11260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33</v>
      </c>
      <c r="P1262">
        <f t="shared" si="96"/>
        <v>50.69</v>
      </c>
      <c r="Q1262" s="11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32" hidden="1" x14ac:dyDescent="0.2">
      <c r="A1263">
        <v>1261</v>
      </c>
      <c r="B1263" s="9" t="s">
        <v>1262</v>
      </c>
      <c r="C1263" s="3" t="s">
        <v>5371</v>
      </c>
      <c r="D1263" s="5">
        <v>11200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18</v>
      </c>
      <c r="P1263">
        <f t="shared" si="96"/>
        <v>38.94</v>
      </c>
      <c r="Q1263" s="11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8" hidden="1" x14ac:dyDescent="0.2">
      <c r="A1264">
        <v>1262</v>
      </c>
      <c r="B1264" s="9" t="s">
        <v>1263</v>
      </c>
      <c r="C1264" s="3" t="s">
        <v>5372</v>
      </c>
      <c r="D1264" s="5">
        <v>11180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73</v>
      </c>
      <c r="P1264">
        <f t="shared" si="96"/>
        <v>77.64</v>
      </c>
      <c r="Q1264" s="11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2" hidden="1" x14ac:dyDescent="0.2">
      <c r="A1265">
        <v>1263</v>
      </c>
      <c r="B1265" s="9" t="s">
        <v>1264</v>
      </c>
      <c r="C1265" s="3" t="s">
        <v>5373</v>
      </c>
      <c r="D1265" s="5">
        <v>11140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16</v>
      </c>
      <c r="P1265">
        <f t="shared" si="96"/>
        <v>43.54</v>
      </c>
      <c r="Q1265" s="11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8" hidden="1" x14ac:dyDescent="0.2">
      <c r="A1266">
        <v>1264</v>
      </c>
      <c r="B1266" s="9" t="s">
        <v>1265</v>
      </c>
      <c r="C1266" s="3" t="s">
        <v>5374</v>
      </c>
      <c r="D1266" s="5">
        <v>11000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10</v>
      </c>
      <c r="P1266">
        <f t="shared" si="96"/>
        <v>31.82</v>
      </c>
      <c r="Q1266" s="11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4" hidden="1" x14ac:dyDescent="0.2">
      <c r="A1267">
        <v>1265</v>
      </c>
      <c r="B1267" s="9" t="s">
        <v>1266</v>
      </c>
      <c r="C1267" s="3" t="s">
        <v>5375</v>
      </c>
      <c r="D1267" s="5">
        <v>11000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38</v>
      </c>
      <c r="P1267">
        <f t="shared" si="96"/>
        <v>63.18</v>
      </c>
      <c r="Q1267" s="11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32" hidden="1" x14ac:dyDescent="0.2">
      <c r="A1268">
        <v>1266</v>
      </c>
      <c r="B1268" s="9" t="s">
        <v>1267</v>
      </c>
      <c r="C1268" s="3" t="s">
        <v>5376</v>
      </c>
      <c r="D1268" s="5">
        <v>11000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87</v>
      </c>
      <c r="P1268">
        <f t="shared" si="96"/>
        <v>190.9</v>
      </c>
      <c r="Q1268" s="11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8" hidden="1" x14ac:dyDescent="0.2">
      <c r="A1269">
        <v>1267</v>
      </c>
      <c r="B1269" s="9" t="s">
        <v>1268</v>
      </c>
      <c r="C1269" s="3" t="s">
        <v>5377</v>
      </c>
      <c r="D1269" s="5">
        <v>11000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204</v>
      </c>
      <c r="P1269">
        <f t="shared" si="96"/>
        <v>140.86000000000001</v>
      </c>
      <c r="Q1269" s="11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32" hidden="1" x14ac:dyDescent="0.2">
      <c r="A1270">
        <v>1268</v>
      </c>
      <c r="B1270" s="9" t="s">
        <v>1269</v>
      </c>
      <c r="C1270" s="3" t="s">
        <v>5378</v>
      </c>
      <c r="D1270" s="5">
        <v>11000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127</v>
      </c>
      <c r="P1270">
        <f t="shared" si="96"/>
        <v>76.92</v>
      </c>
      <c r="Q1270" s="11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8" hidden="1" x14ac:dyDescent="0.2">
      <c r="A1271">
        <v>1269</v>
      </c>
      <c r="B1271" s="9" t="s">
        <v>1270</v>
      </c>
      <c r="C1271" s="3" t="s">
        <v>5379</v>
      </c>
      <c r="D1271" s="5">
        <v>11000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186</v>
      </c>
      <c r="P1271">
        <f t="shared" si="96"/>
        <v>99.16</v>
      </c>
      <c r="Q1271" s="1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32" hidden="1" x14ac:dyDescent="0.2">
      <c r="A1272">
        <v>1270</v>
      </c>
      <c r="B1272" s="9" t="s">
        <v>1271</v>
      </c>
      <c r="C1272" s="3" t="s">
        <v>5380</v>
      </c>
      <c r="D1272" s="5">
        <v>11000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104</v>
      </c>
      <c r="P1272">
        <f t="shared" si="96"/>
        <v>67.88</v>
      </c>
      <c r="Q1272" s="11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8" hidden="1" x14ac:dyDescent="0.2">
      <c r="A1273">
        <v>1271</v>
      </c>
      <c r="B1273" s="9" t="s">
        <v>1272</v>
      </c>
      <c r="C1273" s="3" t="s">
        <v>5381</v>
      </c>
      <c r="D1273" s="5">
        <v>11000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69</v>
      </c>
      <c r="P1273">
        <f t="shared" si="96"/>
        <v>246.29</v>
      </c>
      <c r="Q1273" s="11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8" hidden="1" x14ac:dyDescent="0.2">
      <c r="A1274">
        <v>1272</v>
      </c>
      <c r="B1274" s="9" t="s">
        <v>1273</v>
      </c>
      <c r="C1274" s="3" t="s">
        <v>5382</v>
      </c>
      <c r="D1274" s="5">
        <v>11000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48</v>
      </c>
      <c r="P1274">
        <f t="shared" si="96"/>
        <v>189.29</v>
      </c>
      <c r="Q1274" s="11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32" hidden="1" x14ac:dyDescent="0.2">
      <c r="A1275">
        <v>1273</v>
      </c>
      <c r="B1275" s="9" t="s">
        <v>1274</v>
      </c>
      <c r="C1275" s="3" t="s">
        <v>5383</v>
      </c>
      <c r="D1275" s="5">
        <v>10600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39</v>
      </c>
      <c r="P1275">
        <f t="shared" si="96"/>
        <v>76.67</v>
      </c>
      <c r="Q1275" s="11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8" hidden="1" x14ac:dyDescent="0.2">
      <c r="A1276">
        <v>1274</v>
      </c>
      <c r="B1276" s="9" t="s">
        <v>1275</v>
      </c>
      <c r="C1276" s="3" t="s">
        <v>5384</v>
      </c>
      <c r="D1276" s="5">
        <v>10557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367</v>
      </c>
      <c r="P1276">
        <f t="shared" si="96"/>
        <v>82.96</v>
      </c>
      <c r="Q1276" s="11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8" hidden="1" x14ac:dyDescent="0.2">
      <c r="A1277">
        <v>1275</v>
      </c>
      <c r="B1277" s="9" t="s">
        <v>1276</v>
      </c>
      <c r="C1277" s="3" t="s">
        <v>5385</v>
      </c>
      <c r="D1277" s="5">
        <v>10500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232</v>
      </c>
      <c r="P1277">
        <f t="shared" si="96"/>
        <v>62.52</v>
      </c>
      <c r="Q1277" s="11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2" hidden="1" x14ac:dyDescent="0.2">
      <c r="A1278">
        <v>1276</v>
      </c>
      <c r="B1278" s="9" t="s">
        <v>1277</v>
      </c>
      <c r="C1278" s="3" t="s">
        <v>5386</v>
      </c>
      <c r="D1278" s="5">
        <v>10500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30</v>
      </c>
      <c r="P1278">
        <f t="shared" si="96"/>
        <v>46.07</v>
      </c>
      <c r="Q1278" s="11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8" hidden="1" x14ac:dyDescent="0.2">
      <c r="A1279">
        <v>1277</v>
      </c>
      <c r="B1279" s="9" t="s">
        <v>1278</v>
      </c>
      <c r="C1279" s="3" t="s">
        <v>5387</v>
      </c>
      <c r="D1279" s="5">
        <v>10500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152</v>
      </c>
      <c r="P1279">
        <f t="shared" si="96"/>
        <v>38.54</v>
      </c>
      <c r="Q1279" s="11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8" hidden="1" x14ac:dyDescent="0.2">
      <c r="A1280">
        <v>1278</v>
      </c>
      <c r="B1280" s="9" t="s">
        <v>1279</v>
      </c>
      <c r="C1280" s="3" t="s">
        <v>5388</v>
      </c>
      <c r="D1280" s="5">
        <v>10500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96</v>
      </c>
      <c r="P1280">
        <f t="shared" si="96"/>
        <v>53.01</v>
      </c>
      <c r="Q1280" s="11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8" hidden="1" x14ac:dyDescent="0.2">
      <c r="A1281">
        <v>1279</v>
      </c>
      <c r="B1281" s="9" t="s">
        <v>1280</v>
      </c>
      <c r="C1281" s="3" t="s">
        <v>5389</v>
      </c>
      <c r="D1281" s="5">
        <v>10500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132</v>
      </c>
      <c r="P1281">
        <f t="shared" si="96"/>
        <v>73.36</v>
      </c>
      <c r="Q1281" s="1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8" hidden="1" x14ac:dyDescent="0.2">
      <c r="A1282">
        <v>1280</v>
      </c>
      <c r="B1282" s="9" t="s">
        <v>1281</v>
      </c>
      <c r="C1282" s="3" t="s">
        <v>5390</v>
      </c>
      <c r="D1282" s="5">
        <v>10500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158</v>
      </c>
      <c r="P1282">
        <f t="shared" si="96"/>
        <v>127.98</v>
      </c>
      <c r="Q1282" s="11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8" hidden="1" x14ac:dyDescent="0.2">
      <c r="A1283">
        <v>1281</v>
      </c>
      <c r="B1283" s="9" t="s">
        <v>1282</v>
      </c>
      <c r="C1283" s="3" t="s">
        <v>5391</v>
      </c>
      <c r="D1283" s="5">
        <v>10275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75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5">
        <f t="shared" ref="S1283:S1346" si="102">(((J1283/60)/60/24)+DATE(1970,1,1))</f>
        <v>41463.743472222224</v>
      </c>
      <c r="T1283" s="15">
        <f t="shared" ref="T1283:T1346" si="103">(((I1283/60)/60/24)+DATE(1970,1,1))</f>
        <v>41483.743472222224</v>
      </c>
      <c r="U1283">
        <f t="shared" ref="U1283:U1346" si="104">YEAR(S1283)</f>
        <v>2013</v>
      </c>
    </row>
    <row r="1284" spans="1:21" ht="48" hidden="1" x14ac:dyDescent="0.2">
      <c r="A1284">
        <v>1282</v>
      </c>
      <c r="B1284" s="9" t="s">
        <v>1283</v>
      </c>
      <c r="C1284" s="3" t="s">
        <v>5392</v>
      </c>
      <c r="D1284" s="5">
        <v>10115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183</v>
      </c>
      <c r="P1284">
        <f t="shared" si="101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8" hidden="1" x14ac:dyDescent="0.2">
      <c r="A1285">
        <v>1283</v>
      </c>
      <c r="B1285" s="9" t="s">
        <v>1284</v>
      </c>
      <c r="C1285" s="3" t="s">
        <v>5393</v>
      </c>
      <c r="D1285" s="5">
        <v>10050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</v>
      </c>
      <c r="P1285">
        <f t="shared" si="101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10000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20</v>
      </c>
      <c r="P1286">
        <f t="shared" si="101"/>
        <v>65.16</v>
      </c>
      <c r="Q1286" s="11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10000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20</v>
      </c>
      <c r="P1287">
        <f t="shared" si="101"/>
        <v>32.270000000000003</v>
      </c>
      <c r="Q1287" s="11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10000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16</v>
      </c>
      <c r="P1288">
        <f t="shared" si="101"/>
        <v>81.25</v>
      </c>
      <c r="Q1288" s="11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10000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6</v>
      </c>
      <c r="P1289">
        <f t="shared" si="101"/>
        <v>24.2</v>
      </c>
      <c r="Q1289" s="11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10000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40</v>
      </c>
      <c r="P1290">
        <f t="shared" si="101"/>
        <v>65.87</v>
      </c>
      <c r="Q1290" s="11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10000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19</v>
      </c>
      <c r="P1291">
        <f t="shared" si="101"/>
        <v>36.08</v>
      </c>
      <c r="Q1291" s="11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10000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38</v>
      </c>
      <c r="P1292">
        <f t="shared" si="101"/>
        <v>44.19</v>
      </c>
      <c r="Q1292" s="11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10000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44</v>
      </c>
      <c r="P1293">
        <f t="shared" si="101"/>
        <v>104.07</v>
      </c>
      <c r="Q1293" s="11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10000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19</v>
      </c>
      <c r="P1294">
        <f t="shared" si="101"/>
        <v>35.96</v>
      </c>
      <c r="Q1294" s="11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10000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153</v>
      </c>
      <c r="P1295">
        <f t="shared" si="101"/>
        <v>127.79</v>
      </c>
      <c r="Q1295" s="11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10000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6</v>
      </c>
      <c r="P1296">
        <f t="shared" si="101"/>
        <v>27.73</v>
      </c>
      <c r="Q1296" s="11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10000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25</v>
      </c>
      <c r="P1297">
        <f t="shared" si="101"/>
        <v>39.83</v>
      </c>
      <c r="Q1297" s="11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10000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12</v>
      </c>
      <c r="P1298">
        <f t="shared" si="101"/>
        <v>52.17</v>
      </c>
      <c r="Q1298" s="11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10000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219</v>
      </c>
      <c r="P1299">
        <f t="shared" si="101"/>
        <v>92.04</v>
      </c>
      <c r="Q1299" s="11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10000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21</v>
      </c>
      <c r="P1300">
        <f t="shared" si="101"/>
        <v>63.42</v>
      </c>
      <c r="Q1300" s="11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10000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43</v>
      </c>
      <c r="P1301">
        <f t="shared" si="101"/>
        <v>135.63</v>
      </c>
      <c r="Q1301" s="11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10000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41</v>
      </c>
      <c r="P1302">
        <f t="shared" si="101"/>
        <v>168.75</v>
      </c>
      <c r="Q1302" s="11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10000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21</v>
      </c>
      <c r="P1303">
        <f t="shared" si="101"/>
        <v>70.86</v>
      </c>
      <c r="Q1303" s="11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10000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25</v>
      </c>
      <c r="P1304">
        <f t="shared" si="101"/>
        <v>50</v>
      </c>
      <c r="Q1304" s="11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10000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46</v>
      </c>
      <c r="P1305">
        <f t="shared" si="101"/>
        <v>42.21</v>
      </c>
      <c r="Q1305" s="11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8" hidden="1" x14ac:dyDescent="0.2">
      <c r="A1306">
        <v>1304</v>
      </c>
      <c r="B1306" s="9" t="s">
        <v>1305</v>
      </c>
      <c r="C1306" s="3" t="s">
        <v>5414</v>
      </c>
      <c r="D1306" s="5">
        <v>10000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159</v>
      </c>
      <c r="P1306">
        <f t="shared" si="101"/>
        <v>152.41</v>
      </c>
      <c r="Q1306" s="11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8" hidden="1" x14ac:dyDescent="0.2">
      <c r="A1307">
        <v>1305</v>
      </c>
      <c r="B1307" s="9" t="s">
        <v>1306</v>
      </c>
      <c r="C1307" s="3" t="s">
        <v>5415</v>
      </c>
      <c r="D1307" s="5">
        <v>10000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78</v>
      </c>
      <c r="P1307">
        <f t="shared" si="101"/>
        <v>90.62</v>
      </c>
      <c r="Q1307" s="11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4" hidden="1" x14ac:dyDescent="0.2">
      <c r="A1308">
        <v>1306</v>
      </c>
      <c r="B1308" s="9" t="s">
        <v>1307</v>
      </c>
      <c r="C1308" s="3" t="s">
        <v>5416</v>
      </c>
      <c r="D1308" s="5">
        <v>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718</v>
      </c>
      <c r="P1308">
        <f t="shared" si="101"/>
        <v>201.6</v>
      </c>
      <c r="Q1308" s="11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2" hidden="1" x14ac:dyDescent="0.2">
      <c r="A1309">
        <v>1307</v>
      </c>
      <c r="B1309" s="9" t="s">
        <v>1308</v>
      </c>
      <c r="C1309" s="3" t="s">
        <v>5417</v>
      </c>
      <c r="D1309" s="5">
        <v>10000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58</v>
      </c>
      <c r="P1309">
        <f t="shared" si="101"/>
        <v>127.93</v>
      </c>
      <c r="Q1309" s="11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2" hidden="1" x14ac:dyDescent="0.2">
      <c r="A1311">
        <v>1309</v>
      </c>
      <c r="B1311" s="9" t="s">
        <v>1310</v>
      </c>
      <c r="C1311" s="3" t="s">
        <v>5419</v>
      </c>
      <c r="D1311" s="5">
        <v>10000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129</v>
      </c>
      <c r="P1311">
        <f t="shared" si="101"/>
        <v>367.97</v>
      </c>
      <c r="Q1311" s="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32" hidden="1" x14ac:dyDescent="0.2">
      <c r="A1312">
        <v>1310</v>
      </c>
      <c r="B1312" s="9" t="s">
        <v>1311</v>
      </c>
      <c r="C1312" s="3" t="s">
        <v>5420</v>
      </c>
      <c r="D1312" s="5">
        <v>10000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31</v>
      </c>
      <c r="P1312">
        <f t="shared" si="101"/>
        <v>129.16999999999999</v>
      </c>
      <c r="Q1312" s="11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8" hidden="1" x14ac:dyDescent="0.2">
      <c r="A1313">
        <v>1311</v>
      </c>
      <c r="B1313" s="9" t="s">
        <v>1312</v>
      </c>
      <c r="C1313" s="3" t="s">
        <v>5421</v>
      </c>
      <c r="D1313" s="5">
        <v>10000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801</v>
      </c>
      <c r="P1313">
        <f t="shared" si="101"/>
        <v>800.7</v>
      </c>
      <c r="Q1313" s="11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8" hidden="1" x14ac:dyDescent="0.2">
      <c r="A1314">
        <v>1312</v>
      </c>
      <c r="B1314" s="9" t="s">
        <v>1313</v>
      </c>
      <c r="C1314" s="3" t="s">
        <v>5422</v>
      </c>
      <c r="D1314" s="5">
        <v>10000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0</v>
      </c>
      <c r="P1314">
        <f t="shared" si="101"/>
        <v>28</v>
      </c>
      <c r="Q1314" s="11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8" hidden="1" x14ac:dyDescent="0.2">
      <c r="A1315">
        <v>1313</v>
      </c>
      <c r="B1315" s="9" t="s">
        <v>1314</v>
      </c>
      <c r="C1315" s="3" t="s">
        <v>5423</v>
      </c>
      <c r="D1315" s="5">
        <v>10000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124</v>
      </c>
      <c r="P1315">
        <f t="shared" si="101"/>
        <v>102.02</v>
      </c>
      <c r="Q1315" s="11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8" hidden="1" x14ac:dyDescent="0.2">
      <c r="A1316">
        <v>1314</v>
      </c>
      <c r="B1316" s="9" t="s">
        <v>1315</v>
      </c>
      <c r="C1316" s="3" t="s">
        <v>5424</v>
      </c>
      <c r="D1316" s="5">
        <v>10000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20</v>
      </c>
      <c r="P1316">
        <f t="shared" si="101"/>
        <v>184.36</v>
      </c>
      <c r="Q1316" s="11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2" hidden="1" x14ac:dyDescent="0.2">
      <c r="A1317">
        <v>1315</v>
      </c>
      <c r="B1317" s="9" t="s">
        <v>1316</v>
      </c>
      <c r="C1317" s="3" t="s">
        <v>5425</v>
      </c>
      <c r="D1317" s="5">
        <v>10000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404</v>
      </c>
      <c r="P1317">
        <f t="shared" si="101"/>
        <v>162.91999999999999</v>
      </c>
      <c r="Q1317" s="11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8" hidden="1" x14ac:dyDescent="0.2">
      <c r="A1318">
        <v>1316</v>
      </c>
      <c r="B1318" s="9" t="s">
        <v>1317</v>
      </c>
      <c r="C1318" s="3" t="s">
        <v>5426</v>
      </c>
      <c r="D1318" s="5">
        <v>10000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8" hidden="1" x14ac:dyDescent="0.2">
      <c r="A1319">
        <v>1317</v>
      </c>
      <c r="B1319" s="9" t="s">
        <v>1318</v>
      </c>
      <c r="C1319" s="3" t="s">
        <v>5427</v>
      </c>
      <c r="D1319" s="5">
        <v>10000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115</v>
      </c>
      <c r="P1319">
        <f t="shared" si="101"/>
        <v>603.53</v>
      </c>
      <c r="Q1319" s="11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8" hidden="1" x14ac:dyDescent="0.2">
      <c r="A1320">
        <v>1318</v>
      </c>
      <c r="B1320" s="9" t="s">
        <v>1319</v>
      </c>
      <c r="C1320" s="3" t="s">
        <v>5428</v>
      </c>
      <c r="D1320" s="5">
        <v>10000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61</v>
      </c>
      <c r="P1320">
        <f t="shared" si="101"/>
        <v>45.41</v>
      </c>
      <c r="Q1320" s="11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8" hidden="1" x14ac:dyDescent="0.2">
      <c r="A1321">
        <v>1319</v>
      </c>
      <c r="B1321" s="9" t="s">
        <v>1320</v>
      </c>
      <c r="C1321" s="3" t="s">
        <v>5429</v>
      </c>
      <c r="D1321" s="5">
        <v>10000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9</v>
      </c>
      <c r="P1321">
        <f t="shared" si="101"/>
        <v>97.33</v>
      </c>
      <c r="Q1321" s="1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8" hidden="1" x14ac:dyDescent="0.2">
      <c r="A1322">
        <v>1320</v>
      </c>
      <c r="B1322" s="9" t="s">
        <v>1321</v>
      </c>
      <c r="C1322" s="3" t="s">
        <v>5430</v>
      </c>
      <c r="D1322" s="5">
        <v>10000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5</v>
      </c>
      <c r="P1322">
        <f t="shared" si="101"/>
        <v>167.67</v>
      </c>
      <c r="Q1322" s="11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8" hidden="1" x14ac:dyDescent="0.2">
      <c r="A1323">
        <v>1321</v>
      </c>
      <c r="B1323" s="9" t="s">
        <v>1322</v>
      </c>
      <c r="C1323" s="3" t="s">
        <v>5431</v>
      </c>
      <c r="D1323" s="5">
        <v>10000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60</v>
      </c>
      <c r="P1323">
        <f t="shared" si="101"/>
        <v>859.86</v>
      </c>
      <c r="Q1323" s="11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8" hidden="1" x14ac:dyDescent="0.2">
      <c r="A1324">
        <v>1322</v>
      </c>
      <c r="B1324" s="9" t="s">
        <v>1323</v>
      </c>
      <c r="C1324" s="3" t="s">
        <v>5432</v>
      </c>
      <c r="D1324" s="5">
        <v>10000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1</v>
      </c>
      <c r="P1324">
        <f t="shared" si="101"/>
        <v>26.5</v>
      </c>
      <c r="Q1324" s="11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8" hidden="1" x14ac:dyDescent="0.2">
      <c r="A1325">
        <v>1323</v>
      </c>
      <c r="B1325" s="9" t="s">
        <v>1324</v>
      </c>
      <c r="C1325" s="3" t="s">
        <v>5433</v>
      </c>
      <c r="D1325" s="5">
        <v>10000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13</v>
      </c>
      <c r="P1325">
        <f t="shared" si="101"/>
        <v>30.27</v>
      </c>
      <c r="Q1325" s="11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8" hidden="1" x14ac:dyDescent="0.2">
      <c r="A1326">
        <v>1324</v>
      </c>
      <c r="B1326" s="9" t="s">
        <v>1325</v>
      </c>
      <c r="C1326" s="3" t="s">
        <v>5434</v>
      </c>
      <c r="D1326" s="5">
        <v>10000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49</v>
      </c>
      <c r="P1326">
        <f t="shared" si="101"/>
        <v>54.67</v>
      </c>
      <c r="Q1326" s="11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8" hidden="1" x14ac:dyDescent="0.2">
      <c r="A1327">
        <v>1325</v>
      </c>
      <c r="B1327" s="9" t="s">
        <v>1326</v>
      </c>
      <c r="C1327" s="3" t="s">
        <v>5435</v>
      </c>
      <c r="D1327" s="5">
        <v>10000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5</v>
      </c>
      <c r="P1327">
        <f t="shared" si="101"/>
        <v>60.75</v>
      </c>
      <c r="Q1327" s="11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8" hidden="1" x14ac:dyDescent="0.2">
      <c r="A1328">
        <v>1326</v>
      </c>
      <c r="B1328" s="9" t="s">
        <v>1327</v>
      </c>
      <c r="C1328" s="3" t="s">
        <v>5436</v>
      </c>
      <c r="D1328" s="5">
        <v>10000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11</v>
      </c>
      <c r="P1328">
        <f t="shared" si="101"/>
        <v>102.73</v>
      </c>
      <c r="Q1328" s="11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8" hidden="1" x14ac:dyDescent="0.2">
      <c r="A1329">
        <v>1327</v>
      </c>
      <c r="B1329" s="9" t="s">
        <v>1328</v>
      </c>
      <c r="C1329" s="3" t="s">
        <v>5437</v>
      </c>
      <c r="D1329" s="5">
        <v>10000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17</v>
      </c>
      <c r="P1329">
        <f t="shared" si="101"/>
        <v>41.59</v>
      </c>
      <c r="Q1329" s="11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8" hidden="1" x14ac:dyDescent="0.2">
      <c r="A1330">
        <v>1328</v>
      </c>
      <c r="B1330" s="9" t="s">
        <v>1329</v>
      </c>
      <c r="C1330" s="3" t="s">
        <v>5438</v>
      </c>
      <c r="D1330" s="5">
        <v>10000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17</v>
      </c>
      <c r="P1330">
        <f t="shared" si="101"/>
        <v>116.53</v>
      </c>
      <c r="Q1330" s="11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8" hidden="1" x14ac:dyDescent="0.2">
      <c r="A1331">
        <v>1329</v>
      </c>
      <c r="B1331" s="9" t="s">
        <v>1330</v>
      </c>
      <c r="C1331" s="3" t="s">
        <v>5439</v>
      </c>
      <c r="D1331" s="5">
        <v>10000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4</v>
      </c>
      <c r="P1331">
        <f t="shared" si="101"/>
        <v>45.33</v>
      </c>
      <c r="Q1331" s="1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8" hidden="1" x14ac:dyDescent="0.2">
      <c r="A1332">
        <v>1330</v>
      </c>
      <c r="B1332" s="9" t="s">
        <v>1331</v>
      </c>
      <c r="C1332" s="3" t="s">
        <v>5440</v>
      </c>
      <c r="D1332" s="5">
        <v>10000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79</v>
      </c>
      <c r="P1332">
        <f t="shared" si="101"/>
        <v>157.46</v>
      </c>
      <c r="Q1332" s="11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8" hidden="1" x14ac:dyDescent="0.2">
      <c r="A1333">
        <v>1331</v>
      </c>
      <c r="B1333" s="9" t="s">
        <v>1332</v>
      </c>
      <c r="C1333" s="3" t="s">
        <v>5441</v>
      </c>
      <c r="D1333" s="5">
        <v>10000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34</v>
      </c>
      <c r="P1333">
        <f t="shared" si="101"/>
        <v>100.5</v>
      </c>
      <c r="Q1333" s="11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8" hidden="1" x14ac:dyDescent="0.2">
      <c r="A1334">
        <v>1332</v>
      </c>
      <c r="B1334" s="9" t="s">
        <v>1333</v>
      </c>
      <c r="C1334" s="3" t="s">
        <v>5442</v>
      </c>
      <c r="D1334" s="5">
        <v>10000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8" hidden="1" x14ac:dyDescent="0.2">
      <c r="A1335">
        <v>1333</v>
      </c>
      <c r="B1335" s="9" t="s">
        <v>1334</v>
      </c>
      <c r="C1335" s="3" t="s">
        <v>5443</v>
      </c>
      <c r="D1335" s="5">
        <v>10000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8" hidden="1" x14ac:dyDescent="0.2">
      <c r="A1336">
        <v>1334</v>
      </c>
      <c r="B1336" s="9" t="s">
        <v>1335</v>
      </c>
      <c r="C1336" s="3" t="s">
        <v>5444</v>
      </c>
      <c r="D1336" s="5">
        <v>10000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143</v>
      </c>
      <c r="P1336">
        <f t="shared" si="101"/>
        <v>51.82</v>
      </c>
      <c r="Q1336" s="11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8" hidden="1" x14ac:dyDescent="0.2">
      <c r="A1337">
        <v>1335</v>
      </c>
      <c r="B1337" s="9" t="s">
        <v>1336</v>
      </c>
      <c r="C1337" s="3" t="s">
        <v>5445</v>
      </c>
      <c r="D1337" s="5">
        <v>10000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49</v>
      </c>
      <c r="P1337">
        <f t="shared" si="101"/>
        <v>308.75</v>
      </c>
      <c r="Q1337" s="11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8" hidden="1" x14ac:dyDescent="0.2">
      <c r="A1338">
        <v>1336</v>
      </c>
      <c r="B1338" s="9" t="s">
        <v>1337</v>
      </c>
      <c r="C1338" s="3" t="s">
        <v>5446</v>
      </c>
      <c r="D1338" s="5">
        <v>10000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849</v>
      </c>
      <c r="P1338">
        <f t="shared" si="101"/>
        <v>379.23</v>
      </c>
      <c r="Q1338" s="11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8" hidden="1" x14ac:dyDescent="0.2">
      <c r="A1339">
        <v>1337</v>
      </c>
      <c r="B1339" s="9" t="s">
        <v>1338</v>
      </c>
      <c r="C1339" s="3" t="s">
        <v>5447</v>
      </c>
      <c r="D1339" s="5">
        <v>10000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247</v>
      </c>
      <c r="P1339">
        <f t="shared" si="101"/>
        <v>176.36</v>
      </c>
      <c r="Q1339" s="11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8" hidden="1" x14ac:dyDescent="0.2">
      <c r="A1340">
        <v>1338</v>
      </c>
      <c r="B1340" s="9" t="s">
        <v>1339</v>
      </c>
      <c r="C1340" s="3" t="s">
        <v>5448</v>
      </c>
      <c r="D1340" s="5">
        <v>10000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10</v>
      </c>
      <c r="P1340">
        <f t="shared" si="101"/>
        <v>66.069999999999993</v>
      </c>
      <c r="Q1340" s="11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2" hidden="1" x14ac:dyDescent="0.2">
      <c r="A1341">
        <v>1339</v>
      </c>
      <c r="B1341" s="9" t="s">
        <v>1340</v>
      </c>
      <c r="C1341" s="3" t="s">
        <v>5449</v>
      </c>
      <c r="D1341" s="5">
        <v>10000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33</v>
      </c>
      <c r="P1341">
        <f t="shared" si="101"/>
        <v>89.65</v>
      </c>
      <c r="Q1341" s="1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8" hidden="1" x14ac:dyDescent="0.2">
      <c r="A1342">
        <v>1340</v>
      </c>
      <c r="B1342" s="9" t="s">
        <v>1341</v>
      </c>
      <c r="C1342" s="3" t="s">
        <v>5450</v>
      </c>
      <c r="D1342" s="5">
        <v>10000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8" hidden="1" x14ac:dyDescent="0.2">
      <c r="A1343">
        <v>1341</v>
      </c>
      <c r="B1343" s="9" t="s">
        <v>1342</v>
      </c>
      <c r="C1343" s="3" t="s">
        <v>5451</v>
      </c>
      <c r="D1343" s="5">
        <v>10000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176</v>
      </c>
      <c r="P1343">
        <f t="shared" si="101"/>
        <v>382.39</v>
      </c>
      <c r="Q1343" s="11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8" hidden="1" x14ac:dyDescent="0.2">
      <c r="A1344">
        <v>1342</v>
      </c>
      <c r="B1344" s="9" t="s">
        <v>1343</v>
      </c>
      <c r="C1344" s="3" t="s">
        <v>5452</v>
      </c>
      <c r="D1344" s="5">
        <v>10000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1</v>
      </c>
      <c r="P1344">
        <f t="shared" si="101"/>
        <v>100</v>
      </c>
      <c r="Q1344" s="11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8" hidden="1" x14ac:dyDescent="0.2">
      <c r="A1345">
        <v>1343</v>
      </c>
      <c r="B1345" s="9" t="s">
        <v>1344</v>
      </c>
      <c r="C1345" s="3" t="s">
        <v>5453</v>
      </c>
      <c r="D1345" s="5">
        <v>10000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511</v>
      </c>
      <c r="P1345">
        <f t="shared" si="101"/>
        <v>158.36000000000001</v>
      </c>
      <c r="Q1345" s="11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8" hidden="1" x14ac:dyDescent="0.2">
      <c r="A1346">
        <v>1344</v>
      </c>
      <c r="B1346" s="9" t="s">
        <v>1345</v>
      </c>
      <c r="C1346" s="3" t="s">
        <v>5454</v>
      </c>
      <c r="D1346" s="5">
        <v>10000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57</v>
      </c>
      <c r="P1346">
        <f t="shared" si="101"/>
        <v>40.76</v>
      </c>
      <c r="Q1346" s="11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8" hidden="1" x14ac:dyDescent="0.2">
      <c r="A1347">
        <v>1345</v>
      </c>
      <c r="B1347" s="9" t="s">
        <v>1346</v>
      </c>
      <c r="C1347" s="3" t="s">
        <v>5455</v>
      </c>
      <c r="D1347" s="5">
        <v>10000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4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5">
        <f t="shared" ref="S1347:S1410" si="107">(((J1347/60)/60/24)+DATE(1970,1,1))</f>
        <v>41799.814340277779</v>
      </c>
      <c r="T1347" s="15">
        <f t="shared" ref="T1347:T1410" si="108">(((I1347/60)/60/24)+DATE(1970,1,1))</f>
        <v>41834.814340277779</v>
      </c>
      <c r="U1347">
        <f t="shared" ref="U1347:U1410" si="109">YEAR(S1347)</f>
        <v>2014</v>
      </c>
    </row>
    <row r="1348" spans="1:21" ht="48" hidden="1" x14ac:dyDescent="0.2">
      <c r="A1348">
        <v>1346</v>
      </c>
      <c r="B1348" s="9" t="s">
        <v>1347</v>
      </c>
      <c r="C1348" s="3" t="s">
        <v>5456</v>
      </c>
      <c r="D1348" s="5">
        <v>10000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72</v>
      </c>
      <c r="P1348">
        <f t="shared" si="106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8" hidden="1" x14ac:dyDescent="0.2">
      <c r="A1349">
        <v>1347</v>
      </c>
      <c r="B1349" s="9" t="s">
        <v>1348</v>
      </c>
      <c r="C1349" s="3" t="s">
        <v>5457</v>
      </c>
      <c r="D1349" s="5">
        <v>10000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26</v>
      </c>
      <c r="P1349">
        <f t="shared" si="106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8" hidden="1" x14ac:dyDescent="0.2">
      <c r="A1350">
        <v>1348</v>
      </c>
      <c r="B1350" s="9" t="s">
        <v>1349</v>
      </c>
      <c r="C1350" s="3" t="s">
        <v>5458</v>
      </c>
      <c r="D1350" s="5">
        <v>10000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60</v>
      </c>
      <c r="P1350">
        <f t="shared" si="106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8" hidden="1" x14ac:dyDescent="0.2">
      <c r="A1351">
        <v>1349</v>
      </c>
      <c r="B1351" s="9" t="s">
        <v>1350</v>
      </c>
      <c r="C1351" s="3" t="s">
        <v>5459</v>
      </c>
      <c r="D1351" s="5">
        <v>10000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102</v>
      </c>
      <c r="P1351">
        <f t="shared" si="106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8" hidden="1" x14ac:dyDescent="0.2">
      <c r="A1352">
        <v>1350</v>
      </c>
      <c r="B1352" s="9" t="s">
        <v>1351</v>
      </c>
      <c r="C1352" s="3" t="s">
        <v>5460</v>
      </c>
      <c r="D1352" s="5">
        <v>10000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52</v>
      </c>
      <c r="P1352">
        <f t="shared" si="106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2" hidden="1" x14ac:dyDescent="0.2">
      <c r="A1353">
        <v>1351</v>
      </c>
      <c r="B1353" s="9" t="s">
        <v>1352</v>
      </c>
      <c r="C1353" s="3" t="s">
        <v>5461</v>
      </c>
      <c r="D1353" s="5">
        <v>10000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203</v>
      </c>
      <c r="P1353">
        <f t="shared" si="106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2" hidden="1" x14ac:dyDescent="0.2">
      <c r="A1355">
        <v>1353</v>
      </c>
      <c r="B1355" s="9" t="s">
        <v>1354</v>
      </c>
      <c r="C1355" s="3" t="s">
        <v>5463</v>
      </c>
      <c r="D1355" s="5">
        <v>10000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</v>
      </c>
      <c r="P1355">
        <f t="shared" si="106"/>
        <v>31.81</v>
      </c>
      <c r="Q1355" s="11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8" hidden="1" x14ac:dyDescent="0.2">
      <c r="A1356">
        <v>1354</v>
      </c>
      <c r="B1356" s="9" t="s">
        <v>1355</v>
      </c>
      <c r="C1356" s="3" t="s">
        <v>5464</v>
      </c>
      <c r="D1356" s="5">
        <v>10000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16</v>
      </c>
      <c r="P1356">
        <f t="shared" si="106"/>
        <v>24.42</v>
      </c>
      <c r="Q1356" s="11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8" hidden="1" x14ac:dyDescent="0.2">
      <c r="A1357">
        <v>1355</v>
      </c>
      <c r="B1357" s="9" t="s">
        <v>1356</v>
      </c>
      <c r="C1357" s="3" t="s">
        <v>5465</v>
      </c>
      <c r="D1357" s="5">
        <v>10000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31</v>
      </c>
      <c r="P1357">
        <f t="shared" si="106"/>
        <v>25.35</v>
      </c>
      <c r="Q1357" s="11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8" hidden="1" x14ac:dyDescent="0.2">
      <c r="A1358">
        <v>1356</v>
      </c>
      <c r="B1358" s="9" t="s">
        <v>1357</v>
      </c>
      <c r="C1358" s="3" t="s">
        <v>5466</v>
      </c>
      <c r="D1358" s="5">
        <v>10000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62</v>
      </c>
      <c r="P1358">
        <f t="shared" si="106"/>
        <v>71.44</v>
      </c>
      <c r="Q1358" s="11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8" hidden="1" x14ac:dyDescent="0.2">
      <c r="A1359">
        <v>1357</v>
      </c>
      <c r="B1359" s="9" t="s">
        <v>1358</v>
      </c>
      <c r="C1359" s="3" t="s">
        <v>5467</v>
      </c>
      <c r="D1359" s="5">
        <v>10000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25</v>
      </c>
      <c r="P1359">
        <f t="shared" si="106"/>
        <v>38.549999999999997</v>
      </c>
      <c r="Q1359" s="11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8" hidden="1" x14ac:dyDescent="0.2">
      <c r="A1360">
        <v>1358</v>
      </c>
      <c r="B1360" s="9" t="s">
        <v>1359</v>
      </c>
      <c r="C1360" s="3" t="s">
        <v>5468</v>
      </c>
      <c r="D1360" s="5">
        <v>10000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34</v>
      </c>
      <c r="P1360">
        <f t="shared" si="106"/>
        <v>68.37</v>
      </c>
      <c r="Q1360" s="11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8" hidden="1" x14ac:dyDescent="0.2">
      <c r="A1361">
        <v>1359</v>
      </c>
      <c r="B1361" s="9" t="s">
        <v>1360</v>
      </c>
      <c r="C1361" s="3" t="s">
        <v>5469</v>
      </c>
      <c r="D1361" s="5">
        <v>10000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8</v>
      </c>
      <c r="P1361">
        <f t="shared" si="106"/>
        <v>40.21</v>
      </c>
      <c r="Q1361" s="1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2" hidden="1" x14ac:dyDescent="0.2">
      <c r="A1362">
        <v>1360</v>
      </c>
      <c r="B1362" s="9" t="s">
        <v>1361</v>
      </c>
      <c r="C1362" s="3" t="s">
        <v>5470</v>
      </c>
      <c r="D1362" s="5">
        <v>10000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26</v>
      </c>
      <c r="P1362">
        <f t="shared" si="106"/>
        <v>32.07</v>
      </c>
      <c r="Q1362" s="11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8" hidden="1" x14ac:dyDescent="0.2">
      <c r="A1363">
        <v>1361</v>
      </c>
      <c r="B1363" s="9" t="s">
        <v>1362</v>
      </c>
      <c r="C1363" s="3" t="s">
        <v>5471</v>
      </c>
      <c r="D1363" s="5">
        <v>10000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76</v>
      </c>
      <c r="P1363">
        <f t="shared" si="106"/>
        <v>28.63</v>
      </c>
      <c r="Q1363" s="11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2" hidden="1" x14ac:dyDescent="0.2">
      <c r="A1364">
        <v>1362</v>
      </c>
      <c r="B1364" s="9" t="s">
        <v>1363</v>
      </c>
      <c r="C1364" s="3" t="s">
        <v>5472</v>
      </c>
      <c r="D1364" s="5">
        <v>10000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11</v>
      </c>
      <c r="P1364">
        <f t="shared" si="106"/>
        <v>43.64</v>
      </c>
      <c r="Q1364" s="11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8" hidden="1" x14ac:dyDescent="0.2">
      <c r="A1365">
        <v>1363</v>
      </c>
      <c r="B1365" s="9" t="s">
        <v>1364</v>
      </c>
      <c r="C1365" s="3" t="s">
        <v>5473</v>
      </c>
      <c r="D1365" s="5">
        <v>10000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2</v>
      </c>
      <c r="P1365">
        <f t="shared" si="106"/>
        <v>40</v>
      </c>
      <c r="Q1365" s="11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8" hidden="1" x14ac:dyDescent="0.2">
      <c r="A1366">
        <v>1364</v>
      </c>
      <c r="B1366" s="9" t="s">
        <v>1365</v>
      </c>
      <c r="C1366" s="3" t="s">
        <v>5474</v>
      </c>
      <c r="D1366" s="5">
        <v>10000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498</v>
      </c>
      <c r="P1366">
        <f t="shared" si="106"/>
        <v>346.04</v>
      </c>
      <c r="Q1366" s="11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8" hidden="1" x14ac:dyDescent="0.2">
      <c r="A1367">
        <v>1365</v>
      </c>
      <c r="B1367" s="9" t="s">
        <v>1366</v>
      </c>
      <c r="C1367" s="3" t="s">
        <v>5475</v>
      </c>
      <c r="D1367" s="5">
        <v>10000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75</v>
      </c>
      <c r="P1367">
        <f t="shared" si="106"/>
        <v>81.739999999999995</v>
      </c>
      <c r="Q1367" s="11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6" hidden="1" x14ac:dyDescent="0.2">
      <c r="A1368">
        <v>1366</v>
      </c>
      <c r="B1368" s="9" t="s">
        <v>1367</v>
      </c>
      <c r="C1368" s="3" t="s">
        <v>5476</v>
      </c>
      <c r="D1368" s="5">
        <v>10000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95</v>
      </c>
      <c r="P1368">
        <f t="shared" si="106"/>
        <v>64.540000000000006</v>
      </c>
      <c r="Q1368" s="11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8" hidden="1" x14ac:dyDescent="0.2">
      <c r="A1369">
        <v>1367</v>
      </c>
      <c r="B1369" s="9" t="s">
        <v>1368</v>
      </c>
      <c r="C1369" s="3" t="s">
        <v>5477</v>
      </c>
      <c r="D1369" s="5">
        <v>10000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57</v>
      </c>
      <c r="P1369">
        <f t="shared" si="106"/>
        <v>63.48</v>
      </c>
      <c r="Q1369" s="11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8" hidden="1" x14ac:dyDescent="0.2">
      <c r="A1370">
        <v>1368</v>
      </c>
      <c r="B1370" s="9" t="s">
        <v>1369</v>
      </c>
      <c r="C1370" s="3" t="s">
        <v>5478</v>
      </c>
      <c r="D1370" s="5">
        <v>10000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55</v>
      </c>
      <c r="P1370">
        <f t="shared" si="106"/>
        <v>63.62</v>
      </c>
      <c r="Q1370" s="11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8" hidden="1" x14ac:dyDescent="0.2">
      <c r="A1371">
        <v>1369</v>
      </c>
      <c r="B1371" s="9" t="s">
        <v>1370</v>
      </c>
      <c r="C1371" s="3" t="s">
        <v>5479</v>
      </c>
      <c r="D1371" s="5">
        <v>10000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341</v>
      </c>
      <c r="P1371">
        <f t="shared" si="106"/>
        <v>83.97</v>
      </c>
      <c r="Q1371" s="1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2" hidden="1" x14ac:dyDescent="0.2">
      <c r="A1372">
        <v>1370</v>
      </c>
      <c r="B1372" s="9" t="s">
        <v>1371</v>
      </c>
      <c r="C1372" s="3" t="s">
        <v>5480</v>
      </c>
      <c r="D1372" s="5">
        <v>10000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16</v>
      </c>
      <c r="P1372">
        <f t="shared" si="106"/>
        <v>77.75</v>
      </c>
      <c r="Q1372" s="11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8" hidden="1" x14ac:dyDescent="0.2">
      <c r="A1373">
        <v>1371</v>
      </c>
      <c r="B1373" s="9" t="s">
        <v>1372</v>
      </c>
      <c r="C1373" s="3" t="s">
        <v>5481</v>
      </c>
      <c r="D1373" s="5">
        <v>10000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75</v>
      </c>
      <c r="P1373">
        <f t="shared" si="106"/>
        <v>107.07</v>
      </c>
      <c r="Q1373" s="11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16" hidden="1" x14ac:dyDescent="0.2">
      <c r="A1374">
        <v>1372</v>
      </c>
      <c r="B1374" s="9" t="s">
        <v>1373</v>
      </c>
      <c r="C1374" s="3" t="s">
        <v>5482</v>
      </c>
      <c r="D1374" s="5">
        <v>10000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6</v>
      </c>
      <c r="P1374">
        <f t="shared" si="106"/>
        <v>38.75</v>
      </c>
      <c r="Q1374" s="11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8" hidden="1" x14ac:dyDescent="0.2">
      <c r="A1376">
        <v>1374</v>
      </c>
      <c r="B1376" s="9" t="s">
        <v>1375</v>
      </c>
      <c r="C1376" s="3" t="s">
        <v>5484</v>
      </c>
      <c r="D1376" s="5">
        <v>10000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28</v>
      </c>
      <c r="P1376">
        <f t="shared" si="106"/>
        <v>43.06</v>
      </c>
      <c r="Q1376" s="11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8" hidden="1" x14ac:dyDescent="0.2">
      <c r="A1377">
        <v>1375</v>
      </c>
      <c r="B1377" s="9" t="s">
        <v>1376</v>
      </c>
      <c r="C1377" s="3" t="s">
        <v>5485</v>
      </c>
      <c r="D1377" s="5">
        <v>10000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69</v>
      </c>
      <c r="P1377">
        <f t="shared" si="106"/>
        <v>62.87</v>
      </c>
      <c r="Q1377" s="11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2" hidden="1" x14ac:dyDescent="0.2">
      <c r="A1378">
        <v>1376</v>
      </c>
      <c r="B1378" s="9" t="s">
        <v>1377</v>
      </c>
      <c r="C1378" s="3" t="s">
        <v>5486</v>
      </c>
      <c r="D1378" s="5">
        <v>10000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93</v>
      </c>
      <c r="P1378">
        <f t="shared" si="106"/>
        <v>55.61</v>
      </c>
      <c r="Q1378" s="11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8" hidden="1" x14ac:dyDescent="0.2">
      <c r="A1379">
        <v>1377</v>
      </c>
      <c r="B1379" s="9" t="s">
        <v>1378</v>
      </c>
      <c r="C1379" s="3" t="s">
        <v>5487</v>
      </c>
      <c r="D1379" s="5">
        <v>10000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15</v>
      </c>
      <c r="P1379">
        <f t="shared" si="106"/>
        <v>48.71</v>
      </c>
      <c r="Q1379" s="11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6" hidden="1" x14ac:dyDescent="0.2">
      <c r="A1380">
        <v>1378</v>
      </c>
      <c r="B1380" s="9" t="s">
        <v>1379</v>
      </c>
      <c r="C1380" s="3" t="s">
        <v>5488</v>
      </c>
      <c r="D1380" s="5">
        <v>10000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41</v>
      </c>
      <c r="P1380">
        <f t="shared" si="106"/>
        <v>30.58</v>
      </c>
      <c r="Q1380" s="11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32" hidden="1" x14ac:dyDescent="0.2">
      <c r="A1382">
        <v>1380</v>
      </c>
      <c r="B1382" s="9" t="s">
        <v>1381</v>
      </c>
      <c r="C1382" s="3" t="s">
        <v>5490</v>
      </c>
      <c r="D1382" s="5">
        <v>10000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1</v>
      </c>
      <c r="P1382">
        <f t="shared" si="106"/>
        <v>21.2</v>
      </c>
      <c r="Q1382" s="11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8" hidden="1" x14ac:dyDescent="0.2">
      <c r="A1383">
        <v>1381</v>
      </c>
      <c r="B1383" s="9" t="s">
        <v>1382</v>
      </c>
      <c r="C1383" s="3" t="s">
        <v>5491</v>
      </c>
      <c r="D1383" s="5">
        <v>10000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54</v>
      </c>
      <c r="P1383">
        <f t="shared" si="106"/>
        <v>73.36</v>
      </c>
      <c r="Q1383" s="11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8" hidden="1" x14ac:dyDescent="0.2">
      <c r="A1384">
        <v>1382</v>
      </c>
      <c r="B1384" s="9" t="s">
        <v>1383</v>
      </c>
      <c r="C1384" s="3" t="s">
        <v>5492</v>
      </c>
      <c r="D1384" s="5">
        <v>10000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83</v>
      </c>
      <c r="P1384">
        <f t="shared" si="106"/>
        <v>56.41</v>
      </c>
      <c r="Q1384" s="11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8" hidden="1" x14ac:dyDescent="0.2">
      <c r="A1385">
        <v>1383</v>
      </c>
      <c r="B1385" s="9" t="s">
        <v>1384</v>
      </c>
      <c r="C1385" s="3" t="s">
        <v>5493</v>
      </c>
      <c r="D1385" s="5">
        <v>10000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47</v>
      </c>
      <c r="P1385">
        <f t="shared" si="106"/>
        <v>50.25</v>
      </c>
      <c r="Q1385" s="11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8" hidden="1" x14ac:dyDescent="0.2">
      <c r="A1386">
        <v>1384</v>
      </c>
      <c r="B1386" s="9" t="s">
        <v>1385</v>
      </c>
      <c r="C1386" s="3" t="s">
        <v>5494</v>
      </c>
      <c r="D1386" s="5">
        <v>10000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43</v>
      </c>
      <c r="P1386">
        <f t="shared" si="106"/>
        <v>68.94</v>
      </c>
      <c r="Q1386" s="11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8" hidden="1" x14ac:dyDescent="0.2">
      <c r="A1387">
        <v>1385</v>
      </c>
      <c r="B1387" s="9" t="s">
        <v>1386</v>
      </c>
      <c r="C1387" s="3" t="s">
        <v>5495</v>
      </c>
      <c r="D1387" s="5">
        <v>10000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88</v>
      </c>
      <c r="P1387">
        <f t="shared" si="106"/>
        <v>65.91</v>
      </c>
      <c r="Q1387" s="11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2" hidden="1" x14ac:dyDescent="0.2">
      <c r="A1388">
        <v>1386</v>
      </c>
      <c r="B1388" s="9" t="s">
        <v>1387</v>
      </c>
      <c r="C1388" s="3" t="s">
        <v>5496</v>
      </c>
      <c r="D1388" s="5">
        <v>10000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9</v>
      </c>
      <c r="P1388">
        <f t="shared" si="106"/>
        <v>62.5</v>
      </c>
      <c r="Q1388" s="11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8" hidden="1" x14ac:dyDescent="0.2">
      <c r="A1389">
        <v>1387</v>
      </c>
      <c r="B1389" s="9" t="s">
        <v>1388</v>
      </c>
      <c r="C1389" s="3" t="s">
        <v>5497</v>
      </c>
      <c r="D1389" s="5">
        <v>10000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55</v>
      </c>
      <c r="P1389">
        <f t="shared" si="106"/>
        <v>70.06</v>
      </c>
      <c r="Q1389" s="11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8" hidden="1" x14ac:dyDescent="0.2">
      <c r="A1390">
        <v>1388</v>
      </c>
      <c r="B1390" s="9" t="s">
        <v>1389</v>
      </c>
      <c r="C1390" s="3" t="s">
        <v>5498</v>
      </c>
      <c r="D1390" s="5">
        <v>10000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67</v>
      </c>
      <c r="P1390">
        <f t="shared" si="106"/>
        <v>60.18</v>
      </c>
      <c r="Q1390" s="11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2" hidden="1" x14ac:dyDescent="0.2">
      <c r="A1391">
        <v>1389</v>
      </c>
      <c r="B1391" s="9" t="s">
        <v>1390</v>
      </c>
      <c r="C1391" s="3" t="s">
        <v>5499</v>
      </c>
      <c r="D1391" s="5">
        <v>10000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7</v>
      </c>
      <c r="P1391">
        <f t="shared" si="106"/>
        <v>21.38</v>
      </c>
      <c r="Q1391" s="1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8" hidden="1" x14ac:dyDescent="0.2">
      <c r="A1392">
        <v>1390</v>
      </c>
      <c r="B1392" s="9" t="s">
        <v>1391</v>
      </c>
      <c r="C1392" s="3" t="s">
        <v>5500</v>
      </c>
      <c r="D1392" s="5">
        <v>10000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31</v>
      </c>
      <c r="P1392">
        <f t="shared" si="106"/>
        <v>160.79</v>
      </c>
      <c r="Q1392" s="11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8" hidden="1" x14ac:dyDescent="0.2">
      <c r="A1393">
        <v>1391</v>
      </c>
      <c r="B1393" s="9" t="s">
        <v>1392</v>
      </c>
      <c r="C1393" s="3" t="s">
        <v>5501</v>
      </c>
      <c r="D1393" s="5">
        <v>10000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6</v>
      </c>
      <c r="P1393">
        <f t="shared" si="106"/>
        <v>42.38</v>
      </c>
      <c r="Q1393" s="11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8" hidden="1" x14ac:dyDescent="0.2">
      <c r="A1394">
        <v>1392</v>
      </c>
      <c r="B1394" s="9" t="s">
        <v>1393</v>
      </c>
      <c r="C1394" s="3" t="s">
        <v>5502</v>
      </c>
      <c r="D1394" s="5">
        <v>10000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28</v>
      </c>
      <c r="P1394">
        <f t="shared" si="106"/>
        <v>27.32</v>
      </c>
      <c r="Q1394" s="11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8" hidden="1" x14ac:dyDescent="0.2">
      <c r="A1396">
        <v>1394</v>
      </c>
      <c r="B1396" s="9" t="s">
        <v>1395</v>
      </c>
      <c r="C1396" s="3" t="s">
        <v>5504</v>
      </c>
      <c r="D1396" s="5">
        <v>10000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9</v>
      </c>
      <c r="P1396">
        <f t="shared" si="106"/>
        <v>53.88</v>
      </c>
      <c r="Q1396" s="11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16" hidden="1" x14ac:dyDescent="0.2">
      <c r="A1397">
        <v>1395</v>
      </c>
      <c r="B1397" s="9" t="s">
        <v>1396</v>
      </c>
      <c r="C1397" s="3" t="s">
        <v>5505</v>
      </c>
      <c r="D1397" s="5">
        <v>10000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39</v>
      </c>
      <c r="P1397">
        <f t="shared" si="106"/>
        <v>47.76</v>
      </c>
      <c r="Q1397" s="11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8" hidden="1" x14ac:dyDescent="0.2">
      <c r="A1398">
        <v>1396</v>
      </c>
      <c r="B1398" s="9" t="s">
        <v>1397</v>
      </c>
      <c r="C1398" s="3" t="s">
        <v>5506</v>
      </c>
      <c r="D1398" s="5">
        <v>10000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64</v>
      </c>
      <c r="P1398">
        <f t="shared" si="106"/>
        <v>88.19</v>
      </c>
      <c r="Q1398" s="11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8" hidden="1" x14ac:dyDescent="0.2">
      <c r="A1400">
        <v>1398</v>
      </c>
      <c r="B1400" s="9" t="s">
        <v>1399</v>
      </c>
      <c r="C1400" s="3" t="s">
        <v>5508</v>
      </c>
      <c r="D1400" s="5">
        <v>10000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48</v>
      </c>
      <c r="P1400">
        <f t="shared" si="106"/>
        <v>74.25</v>
      </c>
      <c r="Q1400" s="11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8" hidden="1" x14ac:dyDescent="0.2">
      <c r="A1401">
        <v>1399</v>
      </c>
      <c r="B1401" s="9" t="s">
        <v>1400</v>
      </c>
      <c r="C1401" s="3" t="s">
        <v>5509</v>
      </c>
      <c r="D1401" s="5">
        <v>10000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114</v>
      </c>
      <c r="P1401">
        <f t="shared" si="106"/>
        <v>61.7</v>
      </c>
      <c r="Q1401" s="1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8" hidden="1" x14ac:dyDescent="0.2">
      <c r="A1402">
        <v>1400</v>
      </c>
      <c r="B1402" s="9" t="s">
        <v>1401</v>
      </c>
      <c r="C1402" s="3" t="s">
        <v>5510</v>
      </c>
      <c r="D1402" s="5">
        <v>10000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6</v>
      </c>
      <c r="P1402">
        <f t="shared" si="106"/>
        <v>17.239999999999998</v>
      </c>
      <c r="Q1402" s="11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8" hidden="1" x14ac:dyDescent="0.2">
      <c r="A1403">
        <v>1401</v>
      </c>
      <c r="B1403" s="9" t="s">
        <v>1402</v>
      </c>
      <c r="C1403" s="3" t="s">
        <v>5511</v>
      </c>
      <c r="D1403" s="5">
        <v>10000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124</v>
      </c>
      <c r="P1403">
        <f t="shared" si="106"/>
        <v>51.72</v>
      </c>
      <c r="Q1403" s="11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8" hidden="1" x14ac:dyDescent="0.2">
      <c r="A1404">
        <v>1402</v>
      </c>
      <c r="B1404" s="9" t="s">
        <v>1403</v>
      </c>
      <c r="C1404" s="3" t="s">
        <v>5512</v>
      </c>
      <c r="D1404" s="5">
        <v>10000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27</v>
      </c>
      <c r="P1404">
        <f t="shared" si="106"/>
        <v>24.15</v>
      </c>
      <c r="Q1404" s="11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8" hidden="1" x14ac:dyDescent="0.2">
      <c r="A1405">
        <v>1403</v>
      </c>
      <c r="B1405" s="9" t="s">
        <v>1404</v>
      </c>
      <c r="C1405" s="3" t="s">
        <v>5513</v>
      </c>
      <c r="D1405" s="5">
        <v>10000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41</v>
      </c>
      <c r="P1405">
        <f t="shared" si="106"/>
        <v>62.17</v>
      </c>
      <c r="Q1405" s="11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8" hidden="1" x14ac:dyDescent="0.2">
      <c r="A1406">
        <v>1404</v>
      </c>
      <c r="B1406" s="9" t="s">
        <v>1405</v>
      </c>
      <c r="C1406" s="3" t="s">
        <v>5514</v>
      </c>
      <c r="D1406" s="5">
        <v>10000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2" hidden="1" x14ac:dyDescent="0.2">
      <c r="A1407">
        <v>1405</v>
      </c>
      <c r="B1407" s="9" t="s">
        <v>1406</v>
      </c>
      <c r="C1407" s="3" t="s">
        <v>5515</v>
      </c>
      <c r="D1407" s="5">
        <v>10000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1</v>
      </c>
      <c r="P1407">
        <f t="shared" si="106"/>
        <v>6.18</v>
      </c>
      <c r="Q1407" s="11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16" hidden="1" x14ac:dyDescent="0.2">
      <c r="A1408">
        <v>1406</v>
      </c>
      <c r="B1408" s="9" t="s">
        <v>1407</v>
      </c>
      <c r="C1408" s="3" t="s">
        <v>5516</v>
      </c>
      <c r="D1408" s="5">
        <v>10000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8" hidden="1" x14ac:dyDescent="0.2">
      <c r="A1409">
        <v>1407</v>
      </c>
      <c r="B1409" s="9" t="s">
        <v>1408</v>
      </c>
      <c r="C1409" s="3" t="s">
        <v>5517</v>
      </c>
      <c r="D1409" s="5">
        <v>10000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0</v>
      </c>
      <c r="P1409">
        <f t="shared" si="106"/>
        <v>7.5</v>
      </c>
      <c r="Q1409" s="11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8" hidden="1" x14ac:dyDescent="0.2">
      <c r="A1410">
        <v>1408</v>
      </c>
      <c r="B1410" s="9" t="s">
        <v>1409</v>
      </c>
      <c r="C1410" s="3" t="s">
        <v>5518</v>
      </c>
      <c r="D1410" s="5">
        <v>10000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1</v>
      </c>
      <c r="P1410">
        <f t="shared" si="106"/>
        <v>12</v>
      </c>
      <c r="Q1410" s="11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8" hidden="1" x14ac:dyDescent="0.2">
      <c r="A1411">
        <v>1409</v>
      </c>
      <c r="B1411" s="9" t="s">
        <v>1410</v>
      </c>
      <c r="C1411" s="3" t="s">
        <v>5519</v>
      </c>
      <c r="D1411" s="5">
        <v>10000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5">
        <f t="shared" ref="S1411:S1474" si="112">(((J1411/60)/60/24)+DATE(1970,1,1))</f>
        <v>41945.133506944447</v>
      </c>
      <c r="T1411" s="15">
        <f t="shared" ref="T1411:T1474" si="113">(((I1411/60)/60/24)+DATE(1970,1,1))</f>
        <v>42005.175173611111</v>
      </c>
      <c r="U1411">
        <f t="shared" ref="U1411:U1474" si="114">YEAR(S1411)</f>
        <v>2014</v>
      </c>
    </row>
    <row r="1412" spans="1:21" ht="48" hidden="1" x14ac:dyDescent="0.2">
      <c r="A1412">
        <v>1410</v>
      </c>
      <c r="B1412" s="9" t="s">
        <v>1411</v>
      </c>
      <c r="C1412" s="3" t="s">
        <v>5520</v>
      </c>
      <c r="D1412" s="5">
        <v>10000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8" hidden="1" x14ac:dyDescent="0.2">
      <c r="A1413">
        <v>1411</v>
      </c>
      <c r="B1413" s="9" t="s">
        <v>1412</v>
      </c>
      <c r="C1413" s="3" t="s">
        <v>5521</v>
      </c>
      <c r="D1413" s="5">
        <v>10000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32" hidden="1" x14ac:dyDescent="0.2">
      <c r="A1414">
        <v>1412</v>
      </c>
      <c r="B1414" s="9" t="s">
        <v>1413</v>
      </c>
      <c r="C1414" s="3" t="s">
        <v>5522</v>
      </c>
      <c r="D1414" s="5">
        <v>10000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3</v>
      </c>
      <c r="P1414">
        <f t="shared" si="111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8" hidden="1" x14ac:dyDescent="0.2">
      <c r="A1415">
        <v>1413</v>
      </c>
      <c r="B1415" s="9" t="s">
        <v>1414</v>
      </c>
      <c r="C1415" s="3" t="s">
        <v>5523</v>
      </c>
      <c r="D1415" s="5">
        <v>10000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1</v>
      </c>
      <c r="P1415">
        <f t="shared" si="111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8" hidden="1" x14ac:dyDescent="0.2">
      <c r="A1416">
        <v>1414</v>
      </c>
      <c r="B1416" s="9" t="s">
        <v>1415</v>
      </c>
      <c r="C1416" s="3" t="s">
        <v>5524</v>
      </c>
      <c r="D1416" s="5">
        <v>10000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8" hidden="1" x14ac:dyDescent="0.2">
      <c r="A1417">
        <v>1415</v>
      </c>
      <c r="B1417" s="9" t="s">
        <v>1416</v>
      </c>
      <c r="C1417" s="3" t="s">
        <v>5525</v>
      </c>
      <c r="D1417" s="5">
        <v>10000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8</v>
      </c>
      <c r="P1417">
        <f t="shared" si="111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8" hidden="1" x14ac:dyDescent="0.2">
      <c r="A1418">
        <v>1416</v>
      </c>
      <c r="B1418" s="9" t="s">
        <v>1417</v>
      </c>
      <c r="C1418" s="3" t="s">
        <v>5526</v>
      </c>
      <c r="D1418" s="5">
        <v>10000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8" hidden="1" x14ac:dyDescent="0.2">
      <c r="A1419">
        <v>1417</v>
      </c>
      <c r="B1419" s="9" t="s">
        <v>1418</v>
      </c>
      <c r="C1419" s="3" t="s">
        <v>5527</v>
      </c>
      <c r="D1419" s="5">
        <v>10000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4" hidden="1" x14ac:dyDescent="0.2">
      <c r="A1420">
        <v>1418</v>
      </c>
      <c r="B1420" s="9" t="s">
        <v>1419</v>
      </c>
      <c r="C1420" s="3" t="s">
        <v>5528</v>
      </c>
      <c r="D1420" s="5">
        <v>10000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8" hidden="1" x14ac:dyDescent="0.2">
      <c r="A1421">
        <v>1419</v>
      </c>
      <c r="B1421" s="9" t="s">
        <v>1420</v>
      </c>
      <c r="C1421" s="3" t="s">
        <v>5529</v>
      </c>
      <c r="D1421" s="5">
        <v>10000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4</v>
      </c>
      <c r="P1421">
        <f t="shared" si="111"/>
        <v>44.5</v>
      </c>
      <c r="Q1421" s="1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16" hidden="1" x14ac:dyDescent="0.2">
      <c r="A1422">
        <v>1420</v>
      </c>
      <c r="B1422" s="9" t="s">
        <v>1421</v>
      </c>
      <c r="C1422" s="3" t="s">
        <v>5530</v>
      </c>
      <c r="D1422" s="5">
        <v>10000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0</v>
      </c>
      <c r="P1422">
        <f t="shared" si="111"/>
        <v>1</v>
      </c>
      <c r="Q1422" s="11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8" hidden="1" x14ac:dyDescent="0.2">
      <c r="A1423">
        <v>1421</v>
      </c>
      <c r="B1423" s="9" t="s">
        <v>1422</v>
      </c>
      <c r="C1423" s="3" t="s">
        <v>5531</v>
      </c>
      <c r="D1423" s="5">
        <v>10000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2</v>
      </c>
      <c r="P1423">
        <f t="shared" si="111"/>
        <v>100</v>
      </c>
      <c r="Q1423" s="11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8" hidden="1" x14ac:dyDescent="0.2">
      <c r="A1424">
        <v>1422</v>
      </c>
      <c r="B1424" s="9" t="s">
        <v>1423</v>
      </c>
      <c r="C1424" s="3" t="s">
        <v>5532</v>
      </c>
      <c r="D1424" s="5">
        <v>10000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8" hidden="1" x14ac:dyDescent="0.2">
      <c r="A1425">
        <v>1423</v>
      </c>
      <c r="B1425" s="9" t="s">
        <v>1424</v>
      </c>
      <c r="C1425" s="3" t="s">
        <v>5533</v>
      </c>
      <c r="D1425" s="5">
        <v>10000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1</v>
      </c>
      <c r="P1425">
        <f t="shared" si="111"/>
        <v>100</v>
      </c>
      <c r="Q1425" s="11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8" hidden="1" x14ac:dyDescent="0.2">
      <c r="A1426">
        <v>1424</v>
      </c>
      <c r="B1426" s="9" t="s">
        <v>1425</v>
      </c>
      <c r="C1426" s="3" t="s">
        <v>5534</v>
      </c>
      <c r="D1426" s="5">
        <v>10000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15</v>
      </c>
      <c r="P1426">
        <f t="shared" si="111"/>
        <v>109.07</v>
      </c>
      <c r="Q1426" s="11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8" hidden="1" x14ac:dyDescent="0.2">
      <c r="A1427">
        <v>1425</v>
      </c>
      <c r="B1427" s="9" t="s">
        <v>1426</v>
      </c>
      <c r="C1427" s="3" t="s">
        <v>5535</v>
      </c>
      <c r="D1427" s="5">
        <v>10000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8" hidden="1" x14ac:dyDescent="0.2">
      <c r="A1428">
        <v>1426</v>
      </c>
      <c r="B1428" s="9" t="s">
        <v>1427</v>
      </c>
      <c r="C1428" s="3" t="s">
        <v>5536</v>
      </c>
      <c r="D1428" s="5">
        <v>10000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8" hidden="1" x14ac:dyDescent="0.2">
      <c r="A1429">
        <v>1427</v>
      </c>
      <c r="B1429" s="9" t="s">
        <v>1428</v>
      </c>
      <c r="C1429" s="3" t="s">
        <v>5537</v>
      </c>
      <c r="D1429" s="5">
        <v>10000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4</v>
      </c>
      <c r="P1429">
        <f t="shared" si="111"/>
        <v>104.75</v>
      </c>
      <c r="Q1429" s="11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8" hidden="1" x14ac:dyDescent="0.2">
      <c r="A1430">
        <v>1428</v>
      </c>
      <c r="B1430" s="9" t="s">
        <v>1429</v>
      </c>
      <c r="C1430" s="3" t="s">
        <v>5538</v>
      </c>
      <c r="D1430" s="5">
        <v>10000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0</v>
      </c>
      <c r="P1430">
        <f t="shared" si="111"/>
        <v>15</v>
      </c>
      <c r="Q1430" s="11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8" hidden="1" x14ac:dyDescent="0.2">
      <c r="A1432">
        <v>1430</v>
      </c>
      <c r="B1432" s="9" t="s">
        <v>1431</v>
      </c>
      <c r="C1432" s="3" t="s">
        <v>5540</v>
      </c>
      <c r="D1432" s="5">
        <v>10000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4</v>
      </c>
      <c r="P1432">
        <f t="shared" si="111"/>
        <v>80.599999999999994</v>
      </c>
      <c r="Q1432" s="11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8" hidden="1" x14ac:dyDescent="0.2">
      <c r="A1433">
        <v>1431</v>
      </c>
      <c r="B1433" s="9" t="s">
        <v>1432</v>
      </c>
      <c r="C1433" s="3" t="s">
        <v>5541</v>
      </c>
      <c r="D1433" s="5">
        <v>10000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54</v>
      </c>
      <c r="P1433">
        <f t="shared" si="111"/>
        <v>115.55</v>
      </c>
      <c r="Q1433" s="11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8" hidden="1" x14ac:dyDescent="0.2">
      <c r="A1434">
        <v>1432</v>
      </c>
      <c r="B1434" s="9" t="s">
        <v>1433</v>
      </c>
      <c r="C1434" s="3" t="s">
        <v>5542</v>
      </c>
      <c r="D1434" s="5">
        <v>10000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8" hidden="1" x14ac:dyDescent="0.2">
      <c r="A1435">
        <v>1433</v>
      </c>
      <c r="B1435" s="9" t="s">
        <v>1434</v>
      </c>
      <c r="C1435" s="3" t="s">
        <v>5543</v>
      </c>
      <c r="D1435" s="5">
        <v>10000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8</v>
      </c>
      <c r="P1435">
        <f t="shared" si="111"/>
        <v>80.5</v>
      </c>
      <c r="Q1435" s="11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8" hidden="1" x14ac:dyDescent="0.2">
      <c r="A1436">
        <v>1434</v>
      </c>
      <c r="B1436" s="9" t="s">
        <v>1435</v>
      </c>
      <c r="C1436" s="3" t="s">
        <v>5544</v>
      </c>
      <c r="D1436" s="5">
        <v>10000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82</v>
      </c>
      <c r="P1436">
        <f t="shared" si="111"/>
        <v>744.55</v>
      </c>
      <c r="Q1436" s="11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32" hidden="1" x14ac:dyDescent="0.2">
      <c r="A1437">
        <v>1435</v>
      </c>
      <c r="B1437" s="9" t="s">
        <v>1436</v>
      </c>
      <c r="C1437" s="3" t="s">
        <v>5545</v>
      </c>
      <c r="D1437" s="5">
        <v>10000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8" hidden="1" x14ac:dyDescent="0.2">
      <c r="A1439">
        <v>1437</v>
      </c>
      <c r="B1439" s="9" t="s">
        <v>1438</v>
      </c>
      <c r="C1439" s="3" t="s">
        <v>5547</v>
      </c>
      <c r="D1439" s="5">
        <v>10000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8</v>
      </c>
      <c r="P1439">
        <f t="shared" si="111"/>
        <v>36.68</v>
      </c>
      <c r="Q1439" s="11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8" hidden="1" x14ac:dyDescent="0.2">
      <c r="A1440">
        <v>1438</v>
      </c>
      <c r="B1440" s="9" t="s">
        <v>1439</v>
      </c>
      <c r="C1440" s="3" t="s">
        <v>5548</v>
      </c>
      <c r="D1440" s="5">
        <v>10000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6</v>
      </c>
      <c r="P1440">
        <f t="shared" si="111"/>
        <v>75</v>
      </c>
      <c r="Q1440" s="11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8" hidden="1" x14ac:dyDescent="0.2">
      <c r="A1441">
        <v>1439</v>
      </c>
      <c r="B1441" s="9" t="s">
        <v>1440</v>
      </c>
      <c r="C1441" s="3" t="s">
        <v>5549</v>
      </c>
      <c r="D1441" s="5">
        <v>10000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2</v>
      </c>
      <c r="P1441">
        <f t="shared" si="111"/>
        <v>30</v>
      </c>
      <c r="Q1441" s="1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8" hidden="1" x14ac:dyDescent="0.2">
      <c r="A1442">
        <v>1440</v>
      </c>
      <c r="B1442" s="9" t="s">
        <v>1441</v>
      </c>
      <c r="C1442" s="3" t="s">
        <v>5550</v>
      </c>
      <c r="D1442" s="5">
        <v>10000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8" hidden="1" x14ac:dyDescent="0.2">
      <c r="A1443">
        <v>1441</v>
      </c>
      <c r="B1443" s="9" t="s">
        <v>1442</v>
      </c>
      <c r="C1443" s="3" t="s">
        <v>5551</v>
      </c>
      <c r="D1443" s="5">
        <v>10000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20</v>
      </c>
      <c r="P1443">
        <f t="shared" si="111"/>
        <v>673.33</v>
      </c>
      <c r="Q1443" s="11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8" hidden="1" x14ac:dyDescent="0.2">
      <c r="A1444">
        <v>1442</v>
      </c>
      <c r="B1444" s="9" t="s">
        <v>1443</v>
      </c>
      <c r="C1444" s="3" t="s">
        <v>5552</v>
      </c>
      <c r="D1444" s="5">
        <v>10000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8" hidden="1" x14ac:dyDescent="0.2">
      <c r="A1445">
        <v>1443</v>
      </c>
      <c r="B1445" s="9" t="s">
        <v>1444</v>
      </c>
      <c r="C1445" s="3" t="s">
        <v>5553</v>
      </c>
      <c r="D1445" s="5">
        <v>10000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32" hidden="1" x14ac:dyDescent="0.2">
      <c r="A1446">
        <v>1444</v>
      </c>
      <c r="B1446" s="9" t="s">
        <v>1445</v>
      </c>
      <c r="C1446" s="3" t="s">
        <v>5554</v>
      </c>
      <c r="D1446" s="5">
        <v>10000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8" hidden="1" x14ac:dyDescent="0.2">
      <c r="A1447">
        <v>1445</v>
      </c>
      <c r="B1447" s="9" t="s">
        <v>1446</v>
      </c>
      <c r="C1447" s="3" t="s">
        <v>5555</v>
      </c>
      <c r="D1447" s="5">
        <v>10000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8" hidden="1" x14ac:dyDescent="0.2">
      <c r="A1448">
        <v>1446</v>
      </c>
      <c r="B1448" s="9" t="s">
        <v>1447</v>
      </c>
      <c r="C1448" s="3" t="s">
        <v>5556</v>
      </c>
      <c r="D1448" s="5">
        <v>10000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2" hidden="1" x14ac:dyDescent="0.2">
      <c r="A1449">
        <v>1447</v>
      </c>
      <c r="B1449" s="9" t="s">
        <v>1448</v>
      </c>
      <c r="C1449" s="3" t="s">
        <v>5557</v>
      </c>
      <c r="D1449" s="5">
        <v>10000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1</v>
      </c>
      <c r="P1449">
        <f t="shared" si="111"/>
        <v>25</v>
      </c>
      <c r="Q1449" s="11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8" hidden="1" x14ac:dyDescent="0.2">
      <c r="A1450">
        <v>1448</v>
      </c>
      <c r="B1450" s="9" t="s">
        <v>1449</v>
      </c>
      <c r="C1450" s="3" t="s">
        <v>5558</v>
      </c>
      <c r="D1450" s="5">
        <v>10000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8" hidden="1" x14ac:dyDescent="0.2">
      <c r="A1451">
        <v>1449</v>
      </c>
      <c r="B1451" s="9" t="s">
        <v>1450</v>
      </c>
      <c r="C1451" s="3" t="s">
        <v>5559</v>
      </c>
      <c r="D1451" s="5">
        <v>10000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8" hidden="1" x14ac:dyDescent="0.2">
      <c r="A1452">
        <v>1450</v>
      </c>
      <c r="B1452" s="9" t="s">
        <v>1451</v>
      </c>
      <c r="C1452" s="3" t="s">
        <v>5560</v>
      </c>
      <c r="D1452" s="5">
        <v>10000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32" hidden="1" x14ac:dyDescent="0.2">
      <c r="A1453">
        <v>1451</v>
      </c>
      <c r="B1453" s="9" t="s">
        <v>1452</v>
      </c>
      <c r="C1453" s="3" t="s">
        <v>5561</v>
      </c>
      <c r="D1453" s="5">
        <v>10000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2" hidden="1" x14ac:dyDescent="0.2">
      <c r="A1454">
        <v>1452</v>
      </c>
      <c r="B1454" s="9" t="s">
        <v>1453</v>
      </c>
      <c r="C1454" s="3" t="s">
        <v>5562</v>
      </c>
      <c r="D1454" s="5">
        <v>10000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8" hidden="1" x14ac:dyDescent="0.2">
      <c r="A1455">
        <v>1453</v>
      </c>
      <c r="B1455" s="9" t="s">
        <v>1454</v>
      </c>
      <c r="C1455" s="3" t="s">
        <v>5563</v>
      </c>
      <c r="D1455" s="5">
        <v>10000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8" hidden="1" x14ac:dyDescent="0.2">
      <c r="A1456">
        <v>1454</v>
      </c>
      <c r="B1456" s="9" t="s">
        <v>1455</v>
      </c>
      <c r="C1456" s="3" t="s">
        <v>5564</v>
      </c>
      <c r="D1456" s="5">
        <v>10000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0</v>
      </c>
      <c r="P1456">
        <f t="shared" si="111"/>
        <v>15</v>
      </c>
      <c r="Q1456" s="11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8" hidden="1" x14ac:dyDescent="0.2">
      <c r="A1457">
        <v>1455</v>
      </c>
      <c r="B1457" s="9" t="s">
        <v>1456</v>
      </c>
      <c r="C1457" s="3" t="s">
        <v>5565</v>
      </c>
      <c r="D1457" s="5">
        <v>10000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16</v>
      </c>
      <c r="P1457">
        <f t="shared" si="111"/>
        <v>225</v>
      </c>
      <c r="Q1457" s="11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16" hidden="1" x14ac:dyDescent="0.2">
      <c r="A1458">
        <v>1456</v>
      </c>
      <c r="B1458" s="9" t="s">
        <v>1457</v>
      </c>
      <c r="C1458" s="3" t="s">
        <v>5566</v>
      </c>
      <c r="D1458" s="5">
        <v>10000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1</v>
      </c>
      <c r="P1458">
        <f t="shared" si="111"/>
        <v>48.33</v>
      </c>
      <c r="Q1458" s="11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2" hidden="1" x14ac:dyDescent="0.2">
      <c r="A1459">
        <v>1457</v>
      </c>
      <c r="B1459" s="9" t="s">
        <v>1458</v>
      </c>
      <c r="C1459" s="3" t="s">
        <v>5567</v>
      </c>
      <c r="D1459" s="5">
        <v>10000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8" hidden="1" x14ac:dyDescent="0.2">
      <c r="A1460">
        <v>1458</v>
      </c>
      <c r="B1460" s="9" t="s">
        <v>1459</v>
      </c>
      <c r="C1460" s="3" t="s">
        <v>5568</v>
      </c>
      <c r="D1460" s="5">
        <v>10000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8" hidden="1" x14ac:dyDescent="0.2">
      <c r="A1461">
        <v>1459</v>
      </c>
      <c r="B1461" s="9" t="s">
        <v>1460</v>
      </c>
      <c r="C1461" s="3" t="s">
        <v>5569</v>
      </c>
      <c r="D1461" s="5">
        <v>10000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8" hidden="1" x14ac:dyDescent="0.2">
      <c r="A1462">
        <v>1460</v>
      </c>
      <c r="B1462" s="9" t="s">
        <v>1461</v>
      </c>
      <c r="C1462" s="3" t="s">
        <v>5570</v>
      </c>
      <c r="D1462" s="5">
        <v>10000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2" hidden="1" x14ac:dyDescent="0.2">
      <c r="A1463">
        <v>1461</v>
      </c>
      <c r="B1463" s="9" t="s">
        <v>1462</v>
      </c>
      <c r="C1463" s="3" t="s">
        <v>5571</v>
      </c>
      <c r="D1463" s="5">
        <v>10000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152</v>
      </c>
      <c r="P1463">
        <f t="shared" si="111"/>
        <v>44.67</v>
      </c>
      <c r="Q1463" s="11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2" hidden="1" x14ac:dyDescent="0.2">
      <c r="A1464">
        <v>1462</v>
      </c>
      <c r="B1464" s="9" t="s">
        <v>1463</v>
      </c>
      <c r="C1464" s="3" t="s">
        <v>5572</v>
      </c>
      <c r="D1464" s="5">
        <v>10000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43</v>
      </c>
      <c r="P1464">
        <f t="shared" si="111"/>
        <v>28.94</v>
      </c>
      <c r="Q1464" s="11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8" hidden="1" x14ac:dyDescent="0.2">
      <c r="A1465">
        <v>1463</v>
      </c>
      <c r="B1465" s="9" t="s">
        <v>1464</v>
      </c>
      <c r="C1465" s="3" t="s">
        <v>5573</v>
      </c>
      <c r="D1465" s="5">
        <v>10000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9</v>
      </c>
      <c r="P1465">
        <f t="shared" si="111"/>
        <v>35.44</v>
      </c>
      <c r="Q1465" s="11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6" hidden="1" x14ac:dyDescent="0.2">
      <c r="A1466">
        <v>1464</v>
      </c>
      <c r="B1466" s="9" t="s">
        <v>1465</v>
      </c>
      <c r="C1466" s="3" t="s">
        <v>5574</v>
      </c>
      <c r="D1466" s="5">
        <v>10000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82</v>
      </c>
      <c r="P1466">
        <f t="shared" si="111"/>
        <v>34.869999999999997</v>
      </c>
      <c r="Q1466" s="11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8" hidden="1" x14ac:dyDescent="0.2">
      <c r="A1467">
        <v>1465</v>
      </c>
      <c r="B1467" s="9" t="s">
        <v>1466</v>
      </c>
      <c r="C1467" s="3" t="s">
        <v>5575</v>
      </c>
      <c r="D1467" s="5">
        <v>10000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1369</v>
      </c>
      <c r="P1467">
        <f t="shared" si="111"/>
        <v>52.62</v>
      </c>
      <c r="Q1467" s="11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8" hidden="1" x14ac:dyDescent="0.2">
      <c r="A1468">
        <v>1466</v>
      </c>
      <c r="B1468" s="9" t="s">
        <v>1467</v>
      </c>
      <c r="C1468" s="3" t="s">
        <v>5576</v>
      </c>
      <c r="D1468" s="5">
        <v>10000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173</v>
      </c>
      <c r="P1468">
        <f t="shared" si="111"/>
        <v>69.599999999999994</v>
      </c>
      <c r="Q1468" s="11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2" hidden="1" x14ac:dyDescent="0.2">
      <c r="A1469">
        <v>1467</v>
      </c>
      <c r="B1469" s="9" t="s">
        <v>1468</v>
      </c>
      <c r="C1469" s="3" t="s">
        <v>5577</v>
      </c>
      <c r="D1469" s="5">
        <v>10000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460</v>
      </c>
      <c r="P1469">
        <f t="shared" si="111"/>
        <v>76.72</v>
      </c>
      <c r="Q1469" s="11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8" hidden="1" x14ac:dyDescent="0.2">
      <c r="A1470">
        <v>1468</v>
      </c>
      <c r="B1470" s="9" t="s">
        <v>1469</v>
      </c>
      <c r="C1470" s="3" t="s">
        <v>5578</v>
      </c>
      <c r="D1470" s="5">
        <v>10000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97</v>
      </c>
      <c r="P1470">
        <f t="shared" si="111"/>
        <v>33.19</v>
      </c>
      <c r="Q1470" s="11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32" hidden="1" x14ac:dyDescent="0.2">
      <c r="A1471">
        <v>1469</v>
      </c>
      <c r="B1471" s="9" t="s">
        <v>1470</v>
      </c>
      <c r="C1471" s="3" t="s">
        <v>5579</v>
      </c>
      <c r="D1471" s="5">
        <v>10000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480</v>
      </c>
      <c r="P1471">
        <f t="shared" si="111"/>
        <v>149.46</v>
      </c>
      <c r="Q1471" s="11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8" hidden="1" x14ac:dyDescent="0.2">
      <c r="A1472">
        <v>1470</v>
      </c>
      <c r="B1472" s="9" t="s">
        <v>1471</v>
      </c>
      <c r="C1472" s="3" t="s">
        <v>5580</v>
      </c>
      <c r="D1472" s="5">
        <v>10000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19</v>
      </c>
      <c r="P1472">
        <f t="shared" si="111"/>
        <v>23.17</v>
      </c>
      <c r="Q1472" s="11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8" hidden="1" x14ac:dyDescent="0.2">
      <c r="A1473">
        <v>1471</v>
      </c>
      <c r="B1473" s="9" t="s">
        <v>1472</v>
      </c>
      <c r="C1473" s="3" t="s">
        <v>5581</v>
      </c>
      <c r="D1473" s="5">
        <v>10000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332</v>
      </c>
      <c r="P1473">
        <f t="shared" si="111"/>
        <v>96.88</v>
      </c>
      <c r="Q1473" s="11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8" hidden="1" x14ac:dyDescent="0.2">
      <c r="A1474">
        <v>1472</v>
      </c>
      <c r="B1474" s="9" t="s">
        <v>1473</v>
      </c>
      <c r="C1474" s="3" t="s">
        <v>5582</v>
      </c>
      <c r="D1474" s="5">
        <v>10000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347</v>
      </c>
      <c r="P1474">
        <f t="shared" si="111"/>
        <v>103.2</v>
      </c>
      <c r="Q1474" s="11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t="16" hidden="1" x14ac:dyDescent="0.2">
      <c r="A1475">
        <v>1473</v>
      </c>
      <c r="B1475" s="9" t="s">
        <v>1474</v>
      </c>
      <c r="C1475" s="3" t="s">
        <v>5583</v>
      </c>
      <c r="D1475" s="5">
        <v>10000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18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5">
        <f t="shared" ref="S1475:S1538" si="117">(((J1475/60)/60/24)+DATE(1970,1,1))</f>
        <v>40939.979618055557</v>
      </c>
      <c r="T1475" s="15">
        <f t="shared" ref="T1475:T1538" si="118">(((I1475/60)/60/24)+DATE(1970,1,1))</f>
        <v>40969.979618055557</v>
      </c>
      <c r="U1475">
        <f t="shared" ref="U1475:U1538" si="119">YEAR(S1475)</f>
        <v>2012</v>
      </c>
    </row>
    <row r="1476" spans="1:21" ht="48" hidden="1" x14ac:dyDescent="0.2">
      <c r="A1476">
        <v>1474</v>
      </c>
      <c r="B1476" s="9" t="s">
        <v>1475</v>
      </c>
      <c r="C1476" s="3" t="s">
        <v>5584</v>
      </c>
      <c r="D1476" s="5">
        <v>10000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34</v>
      </c>
      <c r="P1476">
        <f t="shared" si="116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8" hidden="1" x14ac:dyDescent="0.2">
      <c r="A1477">
        <v>1475</v>
      </c>
      <c r="B1477" s="9" t="s">
        <v>1476</v>
      </c>
      <c r="C1477" s="3" t="s">
        <v>5585</v>
      </c>
      <c r="D1477" s="5">
        <v>10000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283</v>
      </c>
      <c r="P1477">
        <f t="shared" si="116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32" hidden="1" x14ac:dyDescent="0.2">
      <c r="A1478">
        <v>1476</v>
      </c>
      <c r="B1478" s="9" t="s">
        <v>1477</v>
      </c>
      <c r="C1478" s="3" t="s">
        <v>5586</v>
      </c>
      <c r="D1478" s="5">
        <v>10000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397</v>
      </c>
      <c r="P1478">
        <f t="shared" si="116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8" hidden="1" x14ac:dyDescent="0.2">
      <c r="A1479">
        <v>1477</v>
      </c>
      <c r="B1479" s="9" t="s">
        <v>1478</v>
      </c>
      <c r="C1479" s="3" t="s">
        <v>5587</v>
      </c>
      <c r="D1479" s="5">
        <v>10000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334</v>
      </c>
      <c r="P1479">
        <f t="shared" si="116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8" hidden="1" x14ac:dyDescent="0.2">
      <c r="A1480">
        <v>1478</v>
      </c>
      <c r="B1480" s="9" t="s">
        <v>1479</v>
      </c>
      <c r="C1480" s="3" t="s">
        <v>5588</v>
      </c>
      <c r="D1480" s="5">
        <v>10000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5908</v>
      </c>
      <c r="P1480">
        <f t="shared" si="116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8" hidden="1" x14ac:dyDescent="0.2">
      <c r="A1481">
        <v>1479</v>
      </c>
      <c r="B1481" s="9" t="s">
        <v>1480</v>
      </c>
      <c r="C1481" s="3" t="s">
        <v>5589</v>
      </c>
      <c r="D1481" s="5">
        <v>10000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22</v>
      </c>
      <c r="P1481">
        <f t="shared" si="116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8" hidden="1" x14ac:dyDescent="0.2">
      <c r="A1482">
        <v>1480</v>
      </c>
      <c r="B1482" s="9" t="s">
        <v>1481</v>
      </c>
      <c r="C1482" s="3" t="s">
        <v>5590</v>
      </c>
      <c r="D1482" s="5">
        <v>10000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585</v>
      </c>
      <c r="P1482">
        <f t="shared" si="116"/>
        <v>92.16</v>
      </c>
      <c r="Q1482" s="11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8" hidden="1" x14ac:dyDescent="0.2">
      <c r="A1483">
        <v>1481</v>
      </c>
      <c r="B1483" s="9" t="s">
        <v>1482</v>
      </c>
      <c r="C1483" s="3" t="s">
        <v>5591</v>
      </c>
      <c r="D1483" s="5">
        <v>10000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1</v>
      </c>
      <c r="P1483">
        <f t="shared" si="116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8" hidden="1" x14ac:dyDescent="0.2">
      <c r="A1484">
        <v>1482</v>
      </c>
      <c r="B1484" s="9" t="s">
        <v>1483</v>
      </c>
      <c r="C1484" s="3" t="s">
        <v>5592</v>
      </c>
      <c r="D1484" s="5">
        <v>10000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8" hidden="1" x14ac:dyDescent="0.2">
      <c r="A1485">
        <v>1483</v>
      </c>
      <c r="B1485" s="9" t="s">
        <v>1484</v>
      </c>
      <c r="C1485" s="3" t="s">
        <v>5593</v>
      </c>
      <c r="D1485" s="5">
        <v>10000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6" hidden="1" x14ac:dyDescent="0.2">
      <c r="A1486">
        <v>1484</v>
      </c>
      <c r="B1486" s="9" t="s">
        <v>1485</v>
      </c>
      <c r="C1486" s="3" t="s">
        <v>5594</v>
      </c>
      <c r="D1486" s="5">
        <v>10000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8" hidden="1" x14ac:dyDescent="0.2">
      <c r="A1487">
        <v>1485</v>
      </c>
      <c r="B1487" s="9" t="s">
        <v>1486</v>
      </c>
      <c r="C1487" s="3" t="s">
        <v>5595</v>
      </c>
      <c r="D1487" s="5">
        <v>10000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8" hidden="1" x14ac:dyDescent="0.2">
      <c r="A1488">
        <v>1486</v>
      </c>
      <c r="B1488" s="9" t="s">
        <v>1487</v>
      </c>
      <c r="C1488" s="3" t="s">
        <v>5596</v>
      </c>
      <c r="D1488" s="5">
        <v>10000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8" hidden="1" x14ac:dyDescent="0.2">
      <c r="A1490">
        <v>1488</v>
      </c>
      <c r="B1490" s="9" t="s">
        <v>1489</v>
      </c>
      <c r="C1490" s="3" t="s">
        <v>5598</v>
      </c>
      <c r="D1490" s="5">
        <v>10000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4</v>
      </c>
      <c r="P1490">
        <f t="shared" si="116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8" hidden="1" x14ac:dyDescent="0.2">
      <c r="A1491">
        <v>1489</v>
      </c>
      <c r="B1491" s="9" t="s">
        <v>1490</v>
      </c>
      <c r="C1491" s="3" t="s">
        <v>5599</v>
      </c>
      <c r="D1491" s="5">
        <v>10000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8" hidden="1" x14ac:dyDescent="0.2">
      <c r="A1492">
        <v>1490</v>
      </c>
      <c r="B1492" s="9" t="s">
        <v>1491</v>
      </c>
      <c r="C1492" s="3" t="s">
        <v>5600</v>
      </c>
      <c r="D1492" s="5">
        <v>10000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9</v>
      </c>
      <c r="P1492">
        <f t="shared" si="116"/>
        <v>47.11</v>
      </c>
      <c r="Q1492" s="11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32" hidden="1" x14ac:dyDescent="0.2">
      <c r="A1493">
        <v>1491</v>
      </c>
      <c r="B1493" s="9" t="s">
        <v>1492</v>
      </c>
      <c r="C1493" s="3" t="s">
        <v>5601</v>
      </c>
      <c r="D1493" s="5">
        <v>10000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1</v>
      </c>
      <c r="P1493">
        <f t="shared" si="116"/>
        <v>100</v>
      </c>
      <c r="Q1493" s="11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8" hidden="1" x14ac:dyDescent="0.2">
      <c r="A1494">
        <v>1492</v>
      </c>
      <c r="B1494" s="9" t="s">
        <v>1493</v>
      </c>
      <c r="C1494" s="3" t="s">
        <v>5602</v>
      </c>
      <c r="D1494" s="5">
        <v>10000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0</v>
      </c>
      <c r="P1494">
        <f t="shared" si="116"/>
        <v>15</v>
      </c>
      <c r="Q1494" s="11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2" hidden="1" x14ac:dyDescent="0.2">
      <c r="A1495">
        <v>1493</v>
      </c>
      <c r="B1495" s="9" t="s">
        <v>1494</v>
      </c>
      <c r="C1495" s="3" t="s">
        <v>5603</v>
      </c>
      <c r="D1495" s="5">
        <v>10000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8" hidden="1" x14ac:dyDescent="0.2">
      <c r="A1496">
        <v>1494</v>
      </c>
      <c r="B1496" s="9" t="s">
        <v>1495</v>
      </c>
      <c r="C1496" s="3" t="s">
        <v>5604</v>
      </c>
      <c r="D1496" s="5">
        <v>10000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4</v>
      </c>
      <c r="P1496">
        <f t="shared" si="116"/>
        <v>40.450000000000003</v>
      </c>
      <c r="Q1496" s="11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2" hidden="1" x14ac:dyDescent="0.2">
      <c r="A1497">
        <v>1495</v>
      </c>
      <c r="B1497" s="9" t="s">
        <v>1496</v>
      </c>
      <c r="C1497" s="3" t="s">
        <v>5605</v>
      </c>
      <c r="D1497" s="5">
        <v>10000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8" hidden="1" x14ac:dyDescent="0.2">
      <c r="A1498">
        <v>1496</v>
      </c>
      <c r="B1498" s="9" t="s">
        <v>1497</v>
      </c>
      <c r="C1498" s="3" t="s">
        <v>5606</v>
      </c>
      <c r="D1498" s="5">
        <v>10000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8" hidden="1" x14ac:dyDescent="0.2">
      <c r="A1499">
        <v>1497</v>
      </c>
      <c r="B1499" s="9" t="s">
        <v>1498</v>
      </c>
      <c r="C1499" s="3" t="s">
        <v>5607</v>
      </c>
      <c r="D1499" s="5">
        <v>10000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8" hidden="1" x14ac:dyDescent="0.2">
      <c r="A1500">
        <v>1498</v>
      </c>
      <c r="B1500" s="9" t="s">
        <v>1499</v>
      </c>
      <c r="C1500" s="3" t="s">
        <v>5608</v>
      </c>
      <c r="D1500" s="5">
        <v>10000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1</v>
      </c>
      <c r="P1500">
        <f t="shared" si="116"/>
        <v>19</v>
      </c>
      <c r="Q1500" s="11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8" hidden="1" x14ac:dyDescent="0.2">
      <c r="A1501">
        <v>1499</v>
      </c>
      <c r="B1501" s="9" t="s">
        <v>1500</v>
      </c>
      <c r="C1501" s="3" t="s">
        <v>5609</v>
      </c>
      <c r="D1501" s="5">
        <v>10000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8" hidden="1" x14ac:dyDescent="0.2">
      <c r="A1502">
        <v>1500</v>
      </c>
      <c r="B1502" s="9" t="s">
        <v>1501</v>
      </c>
      <c r="C1502" s="3" t="s">
        <v>5610</v>
      </c>
      <c r="D1502" s="5">
        <v>10000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7</v>
      </c>
      <c r="P1502">
        <f t="shared" si="116"/>
        <v>46.73</v>
      </c>
      <c r="Q1502" s="11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32" hidden="1" x14ac:dyDescent="0.2">
      <c r="A1503">
        <v>1501</v>
      </c>
      <c r="B1503" s="9" t="s">
        <v>1502</v>
      </c>
      <c r="C1503" s="3" t="s">
        <v>5611</v>
      </c>
      <c r="D1503" s="5">
        <v>10000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865</v>
      </c>
      <c r="P1503">
        <f t="shared" si="116"/>
        <v>97.73</v>
      </c>
      <c r="Q1503" s="11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8" hidden="1" x14ac:dyDescent="0.2">
      <c r="A1504">
        <v>1502</v>
      </c>
      <c r="B1504" s="9" t="s">
        <v>1503</v>
      </c>
      <c r="C1504" s="3" t="s">
        <v>5612</v>
      </c>
      <c r="D1504" s="5">
        <v>10000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223</v>
      </c>
      <c r="P1504">
        <f t="shared" si="116"/>
        <v>67.84</v>
      </c>
      <c r="Q1504" s="11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8" hidden="1" x14ac:dyDescent="0.2">
      <c r="A1505">
        <v>1503</v>
      </c>
      <c r="B1505" s="9" t="s">
        <v>1504</v>
      </c>
      <c r="C1505" s="3" t="s">
        <v>5613</v>
      </c>
      <c r="D1505" s="5">
        <v>10000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40</v>
      </c>
      <c r="P1505">
        <f t="shared" si="116"/>
        <v>56.98</v>
      </c>
      <c r="Q1505" s="11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2" hidden="1" x14ac:dyDescent="0.2">
      <c r="A1506">
        <v>1504</v>
      </c>
      <c r="B1506" s="9" t="s">
        <v>1505</v>
      </c>
      <c r="C1506" s="3" t="s">
        <v>5614</v>
      </c>
      <c r="D1506" s="5">
        <v>10000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181</v>
      </c>
      <c r="P1506">
        <f t="shared" si="116"/>
        <v>67.16</v>
      </c>
      <c r="Q1506" s="11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8" hidden="1" x14ac:dyDescent="0.2">
      <c r="A1507">
        <v>1505</v>
      </c>
      <c r="B1507" s="9" t="s">
        <v>1506</v>
      </c>
      <c r="C1507" s="3" t="s">
        <v>5615</v>
      </c>
      <c r="D1507" s="5">
        <v>10000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166</v>
      </c>
      <c r="P1507">
        <f t="shared" si="116"/>
        <v>48.04</v>
      </c>
      <c r="Q1507" s="11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8" hidden="1" x14ac:dyDescent="0.2">
      <c r="A1508">
        <v>1506</v>
      </c>
      <c r="B1508" s="9" t="s">
        <v>1507</v>
      </c>
      <c r="C1508" s="3" t="s">
        <v>5616</v>
      </c>
      <c r="D1508" s="5">
        <v>9999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17</v>
      </c>
      <c r="P1508">
        <f t="shared" si="116"/>
        <v>38.86</v>
      </c>
      <c r="Q1508" s="11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8" hidden="1" x14ac:dyDescent="0.2">
      <c r="A1509">
        <v>1507</v>
      </c>
      <c r="B1509" s="9" t="s">
        <v>1508</v>
      </c>
      <c r="C1509" s="3" t="s">
        <v>5617</v>
      </c>
      <c r="D1509" s="5">
        <v>9999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26</v>
      </c>
      <c r="P1509">
        <f t="shared" si="116"/>
        <v>78.180000000000007</v>
      </c>
      <c r="Q1509" s="11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8" hidden="1" x14ac:dyDescent="0.2">
      <c r="A1510">
        <v>1508</v>
      </c>
      <c r="B1510" s="9" t="s">
        <v>1509</v>
      </c>
      <c r="C1510" s="3" t="s">
        <v>5618</v>
      </c>
      <c r="D1510" s="5">
        <v>9999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205</v>
      </c>
      <c r="P1510">
        <f t="shared" si="116"/>
        <v>97.11</v>
      </c>
      <c r="Q1510" s="11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8" hidden="1" x14ac:dyDescent="0.2">
      <c r="A1511">
        <v>1509</v>
      </c>
      <c r="B1511" s="9" t="s">
        <v>1510</v>
      </c>
      <c r="C1511" s="3" t="s">
        <v>5619</v>
      </c>
      <c r="D1511" s="5">
        <v>9850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220</v>
      </c>
      <c r="P1511">
        <f t="shared" si="116"/>
        <v>110.39</v>
      </c>
      <c r="Q1511" s="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8" hidden="1" x14ac:dyDescent="0.2">
      <c r="A1512">
        <v>1510</v>
      </c>
      <c r="B1512" s="9" t="s">
        <v>1511</v>
      </c>
      <c r="C1512" s="3" t="s">
        <v>5620</v>
      </c>
      <c r="D1512" s="5">
        <v>9800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165</v>
      </c>
      <c r="P1512">
        <f t="shared" si="116"/>
        <v>39.92</v>
      </c>
      <c r="Q1512" s="11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8" hidden="1" x14ac:dyDescent="0.2">
      <c r="A1513">
        <v>1511</v>
      </c>
      <c r="B1513" s="9" t="s">
        <v>1512</v>
      </c>
      <c r="C1513" s="3" t="s">
        <v>5621</v>
      </c>
      <c r="D1513" s="5">
        <v>9800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160</v>
      </c>
      <c r="P1513">
        <f t="shared" si="116"/>
        <v>75.98</v>
      </c>
      <c r="Q1513" s="11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8" hidden="1" x14ac:dyDescent="0.2">
      <c r="A1514">
        <v>1512</v>
      </c>
      <c r="B1514" s="9" t="s">
        <v>1513</v>
      </c>
      <c r="C1514" s="3" t="s">
        <v>5622</v>
      </c>
      <c r="D1514" s="5">
        <v>9665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202</v>
      </c>
      <c r="P1514">
        <f t="shared" si="116"/>
        <v>58.38</v>
      </c>
      <c r="Q1514" s="11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8" hidden="1" x14ac:dyDescent="0.2">
      <c r="A1515">
        <v>1513</v>
      </c>
      <c r="B1515" s="9" t="s">
        <v>1514</v>
      </c>
      <c r="C1515" s="3" t="s">
        <v>5623</v>
      </c>
      <c r="D1515" s="5">
        <v>9600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125</v>
      </c>
      <c r="P1515">
        <f t="shared" si="116"/>
        <v>55.82</v>
      </c>
      <c r="Q1515" s="11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8" hidden="1" x14ac:dyDescent="0.2">
      <c r="A1516">
        <v>1514</v>
      </c>
      <c r="B1516" s="9" t="s">
        <v>1515</v>
      </c>
      <c r="C1516" s="3" t="s">
        <v>5624</v>
      </c>
      <c r="D1516" s="5">
        <v>9600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277</v>
      </c>
      <c r="P1516">
        <f t="shared" si="116"/>
        <v>151.24</v>
      </c>
      <c r="Q1516" s="11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8" hidden="1" x14ac:dyDescent="0.2">
      <c r="A1517">
        <v>1515</v>
      </c>
      <c r="B1517" s="9" t="s">
        <v>1516</v>
      </c>
      <c r="C1517" s="3" t="s">
        <v>5625</v>
      </c>
      <c r="D1517" s="5">
        <v>9500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4964</v>
      </c>
      <c r="P1517">
        <f t="shared" si="116"/>
        <v>849.67</v>
      </c>
      <c r="Q1517" s="11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8" hidden="1" x14ac:dyDescent="0.2">
      <c r="A1518">
        <v>1516</v>
      </c>
      <c r="B1518" s="9" t="s">
        <v>1517</v>
      </c>
      <c r="C1518" s="3" t="s">
        <v>5626</v>
      </c>
      <c r="D1518" s="5">
        <v>9500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194</v>
      </c>
      <c r="P1518">
        <f t="shared" si="116"/>
        <v>159.24</v>
      </c>
      <c r="Q1518" s="11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8" hidden="1" x14ac:dyDescent="0.2">
      <c r="A1519">
        <v>1517</v>
      </c>
      <c r="B1519" s="9" t="s">
        <v>1518</v>
      </c>
      <c r="C1519" s="3" t="s">
        <v>5627</v>
      </c>
      <c r="D1519" s="5">
        <v>9500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256</v>
      </c>
      <c r="P1519">
        <f t="shared" si="116"/>
        <v>39.51</v>
      </c>
      <c r="Q1519" s="11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2" hidden="1" x14ac:dyDescent="0.2">
      <c r="A1520">
        <v>1518</v>
      </c>
      <c r="B1520" s="9" t="s">
        <v>1519</v>
      </c>
      <c r="C1520" s="3" t="s">
        <v>5628</v>
      </c>
      <c r="D1520" s="5">
        <v>9500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324</v>
      </c>
      <c r="P1520">
        <f t="shared" si="116"/>
        <v>130.53</v>
      </c>
      <c r="Q1520" s="11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8" hidden="1" x14ac:dyDescent="0.2">
      <c r="A1521">
        <v>1519</v>
      </c>
      <c r="B1521" s="9" t="s">
        <v>1520</v>
      </c>
      <c r="C1521" s="3" t="s">
        <v>5629</v>
      </c>
      <c r="D1521" s="5">
        <v>9500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98</v>
      </c>
      <c r="P1521">
        <f t="shared" si="116"/>
        <v>64.16</v>
      </c>
      <c r="Q1521" s="1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32" hidden="1" x14ac:dyDescent="0.2">
      <c r="A1522">
        <v>1520</v>
      </c>
      <c r="B1522" s="9" t="s">
        <v>1521</v>
      </c>
      <c r="C1522" s="3" t="s">
        <v>5630</v>
      </c>
      <c r="D1522" s="5">
        <v>9500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196</v>
      </c>
      <c r="P1522">
        <f t="shared" si="116"/>
        <v>111.53</v>
      </c>
      <c r="Q1522" s="11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8" hidden="1" x14ac:dyDescent="0.2">
      <c r="A1523">
        <v>1521</v>
      </c>
      <c r="B1523" s="9" t="s">
        <v>1522</v>
      </c>
      <c r="C1523" s="3" t="s">
        <v>5631</v>
      </c>
      <c r="D1523" s="5">
        <v>9500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422</v>
      </c>
      <c r="P1523">
        <f t="shared" si="116"/>
        <v>170.45</v>
      </c>
      <c r="Q1523" s="11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8" hidden="1" x14ac:dyDescent="0.2">
      <c r="A1524">
        <v>1522</v>
      </c>
      <c r="B1524" s="9" t="s">
        <v>1523</v>
      </c>
      <c r="C1524" s="3" t="s">
        <v>5632</v>
      </c>
      <c r="D1524" s="5">
        <v>9500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636</v>
      </c>
      <c r="P1524">
        <f t="shared" si="116"/>
        <v>133.74</v>
      </c>
      <c r="Q1524" s="11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8" hidden="1" x14ac:dyDescent="0.2">
      <c r="A1525">
        <v>1523</v>
      </c>
      <c r="B1525" s="9" t="s">
        <v>1524</v>
      </c>
      <c r="C1525" s="3" t="s">
        <v>5633</v>
      </c>
      <c r="D1525" s="5">
        <v>9500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243</v>
      </c>
      <c r="P1525">
        <f t="shared" si="116"/>
        <v>95.83</v>
      </c>
      <c r="Q1525" s="11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8" hidden="1" x14ac:dyDescent="0.2">
      <c r="A1526">
        <v>1524</v>
      </c>
      <c r="B1526" s="9" t="s">
        <v>1525</v>
      </c>
      <c r="C1526" s="3" t="s">
        <v>5634</v>
      </c>
      <c r="D1526" s="5">
        <v>9300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67</v>
      </c>
      <c r="P1526">
        <f t="shared" si="116"/>
        <v>221.79</v>
      </c>
      <c r="Q1526" s="11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8" hidden="1" x14ac:dyDescent="0.2">
      <c r="A1527">
        <v>1525</v>
      </c>
      <c r="B1527" s="9" t="s">
        <v>1526</v>
      </c>
      <c r="C1527" s="3" t="s">
        <v>5635</v>
      </c>
      <c r="D1527" s="5">
        <v>9072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50</v>
      </c>
      <c r="P1527">
        <f t="shared" si="116"/>
        <v>32.32</v>
      </c>
      <c r="Q1527" s="11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8" hidden="1" x14ac:dyDescent="0.2">
      <c r="A1528">
        <v>1526</v>
      </c>
      <c r="B1528" s="9" t="s">
        <v>1527</v>
      </c>
      <c r="C1528" s="3" t="s">
        <v>5636</v>
      </c>
      <c r="D1528" s="5">
        <v>9041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306</v>
      </c>
      <c r="P1528">
        <f t="shared" si="116"/>
        <v>98.84</v>
      </c>
      <c r="Q1528" s="11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32" hidden="1" x14ac:dyDescent="0.2">
      <c r="A1529">
        <v>1527</v>
      </c>
      <c r="B1529" s="9" t="s">
        <v>1528</v>
      </c>
      <c r="C1529" s="3" t="s">
        <v>5637</v>
      </c>
      <c r="D1529" s="5">
        <v>9000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43</v>
      </c>
      <c r="P1529">
        <f t="shared" si="116"/>
        <v>55.22</v>
      </c>
      <c r="Q1529" s="11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2" hidden="1" x14ac:dyDescent="0.2">
      <c r="A1530">
        <v>1528</v>
      </c>
      <c r="B1530" s="9" t="s">
        <v>1529</v>
      </c>
      <c r="C1530" s="3" t="s">
        <v>5638</v>
      </c>
      <c r="D1530" s="5">
        <v>9000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94</v>
      </c>
      <c r="P1530">
        <f t="shared" si="116"/>
        <v>52.79</v>
      </c>
      <c r="Q1530" s="11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32" hidden="1" x14ac:dyDescent="0.2">
      <c r="A1531">
        <v>1529</v>
      </c>
      <c r="B1531" s="9" t="s">
        <v>1530</v>
      </c>
      <c r="C1531" s="3" t="s">
        <v>5639</v>
      </c>
      <c r="D1531" s="5">
        <v>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213</v>
      </c>
      <c r="P1531">
        <f t="shared" si="116"/>
        <v>135.66999999999999</v>
      </c>
      <c r="Q1531" s="1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8" hidden="1" x14ac:dyDescent="0.2">
      <c r="A1532">
        <v>1530</v>
      </c>
      <c r="B1532" s="9" t="s">
        <v>1531</v>
      </c>
      <c r="C1532" s="3" t="s">
        <v>5640</v>
      </c>
      <c r="D1532" s="5">
        <v>9000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524</v>
      </c>
      <c r="P1532">
        <f t="shared" si="116"/>
        <v>53.99</v>
      </c>
      <c r="Q1532" s="11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8" hidden="1" x14ac:dyDescent="0.2">
      <c r="A1533">
        <v>1531</v>
      </c>
      <c r="B1533" s="9" t="s">
        <v>1532</v>
      </c>
      <c r="C1533" s="3" t="s">
        <v>5641</v>
      </c>
      <c r="D1533" s="5">
        <v>9000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46</v>
      </c>
      <c r="P1533">
        <f t="shared" si="116"/>
        <v>56.64</v>
      </c>
      <c r="Q1533" s="11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8" hidden="1" x14ac:dyDescent="0.2">
      <c r="A1534">
        <v>1532</v>
      </c>
      <c r="B1534" s="9" t="s">
        <v>1533</v>
      </c>
      <c r="C1534" s="3" t="s">
        <v>5642</v>
      </c>
      <c r="D1534" s="5">
        <v>9000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269</v>
      </c>
      <c r="P1534">
        <f t="shared" si="116"/>
        <v>82.32</v>
      </c>
      <c r="Q1534" s="11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32" hidden="1" x14ac:dyDescent="0.2">
      <c r="A1535">
        <v>1533</v>
      </c>
      <c r="B1535" s="9" t="s">
        <v>1534</v>
      </c>
      <c r="C1535" s="3" t="s">
        <v>5643</v>
      </c>
      <c r="D1535" s="5">
        <v>9000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726</v>
      </c>
      <c r="P1535">
        <f t="shared" si="116"/>
        <v>88.26</v>
      </c>
      <c r="Q1535" s="11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8" hidden="1" x14ac:dyDescent="0.2">
      <c r="A1536">
        <v>1534</v>
      </c>
      <c r="B1536" s="9" t="s">
        <v>1535</v>
      </c>
      <c r="C1536" s="3" t="s">
        <v>5644</v>
      </c>
      <c r="D1536" s="5">
        <v>9000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348</v>
      </c>
      <c r="P1536">
        <f t="shared" si="116"/>
        <v>84.91</v>
      </c>
      <c r="Q1536" s="11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8" hidden="1" x14ac:dyDescent="0.2">
      <c r="A1537">
        <v>1535</v>
      </c>
      <c r="B1537" s="9" t="s">
        <v>1536</v>
      </c>
      <c r="C1537" s="3" t="s">
        <v>5645</v>
      </c>
      <c r="D1537" s="5">
        <v>9000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59</v>
      </c>
      <c r="P1537">
        <f t="shared" si="116"/>
        <v>48.15</v>
      </c>
      <c r="Q1537" s="11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8" hidden="1" x14ac:dyDescent="0.2">
      <c r="A1538">
        <v>1536</v>
      </c>
      <c r="B1538" s="9" t="s">
        <v>1537</v>
      </c>
      <c r="C1538" s="3" t="s">
        <v>5646</v>
      </c>
      <c r="D1538" s="5">
        <v>9000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334</v>
      </c>
      <c r="P1538">
        <f t="shared" si="116"/>
        <v>66.02</v>
      </c>
      <c r="Q1538" s="11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8" hidden="1" x14ac:dyDescent="0.2">
      <c r="A1539">
        <v>1537</v>
      </c>
      <c r="B1539" s="9" t="s">
        <v>1538</v>
      </c>
      <c r="C1539" s="3" t="s">
        <v>5647</v>
      </c>
      <c r="D1539" s="5">
        <v>9000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240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5">
        <f t="shared" ref="S1539:S1602" si="122">(((J1539/60)/60/24)+DATE(1970,1,1))</f>
        <v>42552.315127314811</v>
      </c>
      <c r="T1539" s="15">
        <f t="shared" ref="T1539:T1602" si="123">(((I1539/60)/60/24)+DATE(1970,1,1))</f>
        <v>42588.75</v>
      </c>
      <c r="U1539">
        <f t="shared" ref="U1539:U1602" si="124">YEAR(S1539)</f>
        <v>2016</v>
      </c>
    </row>
    <row r="1540" spans="1:21" ht="48" hidden="1" x14ac:dyDescent="0.2">
      <c r="A1540">
        <v>1538</v>
      </c>
      <c r="B1540" s="9" t="s">
        <v>1539</v>
      </c>
      <c r="C1540" s="3" t="s">
        <v>5648</v>
      </c>
      <c r="D1540" s="5">
        <v>9000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80</v>
      </c>
      <c r="P1540">
        <f t="shared" si="121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8" hidden="1" x14ac:dyDescent="0.2">
      <c r="A1541">
        <v>1539</v>
      </c>
      <c r="B1541" s="9" t="s">
        <v>1540</v>
      </c>
      <c r="C1541" s="3" t="s">
        <v>5649</v>
      </c>
      <c r="D1541" s="5">
        <v>9000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302</v>
      </c>
      <c r="P1541">
        <f t="shared" si="121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8" hidden="1" x14ac:dyDescent="0.2">
      <c r="A1542">
        <v>1540</v>
      </c>
      <c r="B1542" s="9" t="s">
        <v>1541</v>
      </c>
      <c r="C1542" s="3" t="s">
        <v>5650</v>
      </c>
      <c r="D1542" s="5">
        <v>9000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196</v>
      </c>
      <c r="P1542">
        <f t="shared" si="121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8" hidden="1" x14ac:dyDescent="0.2">
      <c r="A1543">
        <v>1541</v>
      </c>
      <c r="B1543" s="9" t="s">
        <v>1542</v>
      </c>
      <c r="C1543" s="3" t="s">
        <v>5651</v>
      </c>
      <c r="D1543" s="5">
        <v>9000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8" hidden="1" x14ac:dyDescent="0.2">
      <c r="A1544">
        <v>1542</v>
      </c>
      <c r="B1544" s="9" t="s">
        <v>1543</v>
      </c>
      <c r="C1544" s="3" t="s">
        <v>5652</v>
      </c>
      <c r="D1544" s="5">
        <v>9000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0</v>
      </c>
      <c r="P1544">
        <f t="shared" si="121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8" hidden="1" x14ac:dyDescent="0.2">
      <c r="A1545">
        <v>1543</v>
      </c>
      <c r="B1545" s="9" t="s">
        <v>1544</v>
      </c>
      <c r="C1545" s="3" t="s">
        <v>5653</v>
      </c>
      <c r="D1545" s="5">
        <v>9000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8" hidden="1" x14ac:dyDescent="0.2">
      <c r="A1546">
        <v>1544</v>
      </c>
      <c r="B1546" s="9" t="s">
        <v>1545</v>
      </c>
      <c r="C1546" s="3" t="s">
        <v>5654</v>
      </c>
      <c r="D1546" s="5">
        <v>9000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8" hidden="1" x14ac:dyDescent="0.2">
      <c r="A1547">
        <v>1545</v>
      </c>
      <c r="B1547" s="9" t="s">
        <v>1546</v>
      </c>
      <c r="C1547" s="3" t="s">
        <v>5655</v>
      </c>
      <c r="D1547" s="5">
        <v>9000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8" hidden="1" x14ac:dyDescent="0.2">
      <c r="A1548">
        <v>1546</v>
      </c>
      <c r="B1548" s="9" t="s">
        <v>1547</v>
      </c>
      <c r="C1548" s="3" t="s">
        <v>5656</v>
      </c>
      <c r="D1548" s="5">
        <v>9000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3</v>
      </c>
      <c r="P1548">
        <f t="shared" si="121"/>
        <v>26.27</v>
      </c>
      <c r="Q1548" s="11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8" hidden="1" x14ac:dyDescent="0.2">
      <c r="A1549">
        <v>1547</v>
      </c>
      <c r="B1549" s="9" t="s">
        <v>1548</v>
      </c>
      <c r="C1549" s="3" t="s">
        <v>5657</v>
      </c>
      <c r="D1549" s="5">
        <v>9000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2" hidden="1" x14ac:dyDescent="0.2">
      <c r="A1550">
        <v>1548</v>
      </c>
      <c r="B1550" s="9" t="s">
        <v>1549</v>
      </c>
      <c r="C1550" s="3" t="s">
        <v>5658</v>
      </c>
      <c r="D1550" s="5">
        <v>8925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1</v>
      </c>
      <c r="P1550">
        <f t="shared" si="121"/>
        <v>60</v>
      </c>
      <c r="Q1550" s="11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8" hidden="1" x14ac:dyDescent="0.2">
      <c r="A1551">
        <v>1549</v>
      </c>
      <c r="B1551" s="9" t="s">
        <v>1550</v>
      </c>
      <c r="C1551" s="3" t="s">
        <v>5659</v>
      </c>
      <c r="D1551" s="5">
        <v>8888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2</v>
      </c>
      <c r="P1551">
        <f t="shared" si="121"/>
        <v>28.33</v>
      </c>
      <c r="Q1551" s="1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8" hidden="1" x14ac:dyDescent="0.2">
      <c r="A1552">
        <v>1550</v>
      </c>
      <c r="B1552" s="9" t="s">
        <v>1551</v>
      </c>
      <c r="C1552" s="3" t="s">
        <v>5660</v>
      </c>
      <c r="D1552" s="5">
        <v>8888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</v>
      </c>
      <c r="P1552">
        <f t="shared" si="121"/>
        <v>14.43</v>
      </c>
      <c r="Q1552" s="11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8" hidden="1" x14ac:dyDescent="0.2">
      <c r="A1553">
        <v>1551</v>
      </c>
      <c r="B1553" s="9" t="s">
        <v>1552</v>
      </c>
      <c r="C1553" s="3" t="s">
        <v>5661</v>
      </c>
      <c r="D1553" s="5">
        <v>8880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8" hidden="1" x14ac:dyDescent="0.2">
      <c r="A1554">
        <v>1552</v>
      </c>
      <c r="B1554" s="9" t="s">
        <v>1553</v>
      </c>
      <c r="C1554" s="3" t="s">
        <v>5662</v>
      </c>
      <c r="D1554" s="5">
        <v>8800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24</v>
      </c>
      <c r="P1554">
        <f t="shared" si="121"/>
        <v>132.19</v>
      </c>
      <c r="Q1554" s="11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8" hidden="1" x14ac:dyDescent="0.2">
      <c r="A1555">
        <v>1553</v>
      </c>
      <c r="B1555" s="9" t="s">
        <v>1554</v>
      </c>
      <c r="C1555" s="3" t="s">
        <v>5663</v>
      </c>
      <c r="D1555" s="5">
        <v>8750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8" hidden="1" x14ac:dyDescent="0.2">
      <c r="A1556">
        <v>1554</v>
      </c>
      <c r="B1556" s="9" t="s">
        <v>1555</v>
      </c>
      <c r="C1556" s="3" t="s">
        <v>5664</v>
      </c>
      <c r="D1556" s="5">
        <v>8750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8" hidden="1" x14ac:dyDescent="0.2">
      <c r="A1557">
        <v>1555</v>
      </c>
      <c r="B1557" s="9" t="s">
        <v>1556</v>
      </c>
      <c r="C1557" s="3" t="s">
        <v>5665</v>
      </c>
      <c r="D1557" s="5">
        <v>8750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8" hidden="1" x14ac:dyDescent="0.2">
      <c r="A1558">
        <v>1556</v>
      </c>
      <c r="B1558" s="9" t="s">
        <v>1557</v>
      </c>
      <c r="C1558" s="3" t="s">
        <v>5666</v>
      </c>
      <c r="D1558" s="5">
        <v>8600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8</v>
      </c>
      <c r="P1558">
        <f t="shared" si="121"/>
        <v>56.42</v>
      </c>
      <c r="Q1558" s="11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8" hidden="1" x14ac:dyDescent="0.2">
      <c r="A1559">
        <v>1557</v>
      </c>
      <c r="B1559" s="9" t="s">
        <v>1558</v>
      </c>
      <c r="C1559" s="3" t="s">
        <v>5667</v>
      </c>
      <c r="D1559" s="5">
        <v>8500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1</v>
      </c>
      <c r="P1559">
        <f t="shared" si="121"/>
        <v>100</v>
      </c>
      <c r="Q1559" s="11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32" hidden="1" x14ac:dyDescent="0.2">
      <c r="A1560">
        <v>1558</v>
      </c>
      <c r="B1560" s="9" t="s">
        <v>1559</v>
      </c>
      <c r="C1560" s="3" t="s">
        <v>5668</v>
      </c>
      <c r="D1560" s="5">
        <v>8500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0</v>
      </c>
      <c r="P1560">
        <f t="shared" si="121"/>
        <v>11.67</v>
      </c>
      <c r="Q1560" s="11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32" hidden="1" x14ac:dyDescent="0.2">
      <c r="A1561">
        <v>1559</v>
      </c>
      <c r="B1561" s="9" t="s">
        <v>1560</v>
      </c>
      <c r="C1561" s="3" t="s">
        <v>5669</v>
      </c>
      <c r="D1561" s="5">
        <v>8500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1</v>
      </c>
      <c r="P1561">
        <f t="shared" si="121"/>
        <v>50</v>
      </c>
      <c r="Q1561" s="1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8" hidden="1" x14ac:dyDescent="0.2">
      <c r="A1562">
        <v>1560</v>
      </c>
      <c r="B1562" s="9" t="s">
        <v>1561</v>
      </c>
      <c r="C1562" s="3" t="s">
        <v>5670</v>
      </c>
      <c r="D1562" s="5">
        <v>8500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1</v>
      </c>
      <c r="P1562">
        <f t="shared" si="121"/>
        <v>23.5</v>
      </c>
      <c r="Q1562" s="11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8" hidden="1" x14ac:dyDescent="0.2">
      <c r="A1563">
        <v>1561</v>
      </c>
      <c r="B1563" s="9" t="s">
        <v>1562</v>
      </c>
      <c r="C1563" s="3" t="s">
        <v>5671</v>
      </c>
      <c r="D1563" s="5">
        <v>8500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8" hidden="1" x14ac:dyDescent="0.2">
      <c r="A1564">
        <v>1562</v>
      </c>
      <c r="B1564" s="9" t="s">
        <v>1563</v>
      </c>
      <c r="C1564" s="3" t="s">
        <v>5672</v>
      </c>
      <c r="D1564" s="5">
        <v>8500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8" hidden="1" x14ac:dyDescent="0.2">
      <c r="A1565">
        <v>1563</v>
      </c>
      <c r="B1565" s="9" t="s">
        <v>1564</v>
      </c>
      <c r="C1565" s="3" t="s">
        <v>5673</v>
      </c>
      <c r="D1565" s="5">
        <v>8500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8" hidden="1" x14ac:dyDescent="0.2">
      <c r="A1566">
        <v>1564</v>
      </c>
      <c r="B1566" s="9" t="s">
        <v>1565</v>
      </c>
      <c r="C1566" s="3" t="s">
        <v>5674</v>
      </c>
      <c r="D1566" s="5">
        <v>8500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8" hidden="1" x14ac:dyDescent="0.2">
      <c r="A1567">
        <v>1565</v>
      </c>
      <c r="B1567" s="9" t="s">
        <v>1566</v>
      </c>
      <c r="C1567" s="3" t="s">
        <v>5675</v>
      </c>
      <c r="D1567" s="5">
        <v>8500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1</v>
      </c>
      <c r="P1567">
        <f t="shared" si="121"/>
        <v>100</v>
      </c>
      <c r="Q1567" s="11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8" hidden="1" x14ac:dyDescent="0.2">
      <c r="A1568">
        <v>1566</v>
      </c>
      <c r="B1568" s="9" t="s">
        <v>1567</v>
      </c>
      <c r="C1568" s="3" t="s">
        <v>5676</v>
      </c>
      <c r="D1568" s="5">
        <v>8500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75</v>
      </c>
      <c r="P1568">
        <f t="shared" si="121"/>
        <v>108.05</v>
      </c>
      <c r="Q1568" s="11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8" hidden="1" x14ac:dyDescent="0.2">
      <c r="A1570">
        <v>1568</v>
      </c>
      <c r="B1570" s="9" t="s">
        <v>1569</v>
      </c>
      <c r="C1570" s="3" t="s">
        <v>5678</v>
      </c>
      <c r="D1570" s="5">
        <v>8500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40</v>
      </c>
      <c r="P1570">
        <f t="shared" si="121"/>
        <v>155</v>
      </c>
      <c r="Q1570" s="11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6" hidden="1" x14ac:dyDescent="0.2">
      <c r="A1571">
        <v>1569</v>
      </c>
      <c r="B1571" s="9" t="s">
        <v>1570</v>
      </c>
      <c r="C1571" s="3" t="s">
        <v>5679</v>
      </c>
      <c r="D1571" s="5">
        <v>8500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2" hidden="1" x14ac:dyDescent="0.2">
      <c r="A1572">
        <v>1570</v>
      </c>
      <c r="B1572" s="9" t="s">
        <v>1571</v>
      </c>
      <c r="C1572" s="3" t="s">
        <v>5680</v>
      </c>
      <c r="D1572" s="5">
        <v>8500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29</v>
      </c>
      <c r="P1572">
        <f t="shared" si="121"/>
        <v>47.77</v>
      </c>
      <c r="Q1572" s="11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8" hidden="1" x14ac:dyDescent="0.2">
      <c r="A1573">
        <v>1571</v>
      </c>
      <c r="B1573" s="9" t="s">
        <v>1572</v>
      </c>
      <c r="C1573" s="3" t="s">
        <v>5681</v>
      </c>
      <c r="D1573" s="5">
        <v>8500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8" hidden="1" x14ac:dyDescent="0.2">
      <c r="A1574">
        <v>1572</v>
      </c>
      <c r="B1574" s="9" t="s">
        <v>1573</v>
      </c>
      <c r="C1574" s="3" t="s">
        <v>5682</v>
      </c>
      <c r="D1574" s="5">
        <v>8500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1</v>
      </c>
      <c r="P1574">
        <f t="shared" si="121"/>
        <v>41.67</v>
      </c>
      <c r="Q1574" s="11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8" hidden="1" x14ac:dyDescent="0.2">
      <c r="A1575">
        <v>1573</v>
      </c>
      <c r="B1575" s="9" t="s">
        <v>1574</v>
      </c>
      <c r="C1575" s="3" t="s">
        <v>5683</v>
      </c>
      <c r="D1575" s="5">
        <v>8400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3</v>
      </c>
      <c r="P1575">
        <f t="shared" si="121"/>
        <v>74.33</v>
      </c>
      <c r="Q1575" s="11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8" hidden="1" x14ac:dyDescent="0.2">
      <c r="A1576">
        <v>1574</v>
      </c>
      <c r="B1576" s="9" t="s">
        <v>1575</v>
      </c>
      <c r="C1576" s="3" t="s">
        <v>5684</v>
      </c>
      <c r="D1576" s="5">
        <v>8400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6</v>
      </c>
      <c r="P1576">
        <f t="shared" si="121"/>
        <v>84.33</v>
      </c>
      <c r="Q1576" s="11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8" hidden="1" x14ac:dyDescent="0.2">
      <c r="A1577">
        <v>1575</v>
      </c>
      <c r="B1577" s="9" t="s">
        <v>1576</v>
      </c>
      <c r="C1577" s="3" t="s">
        <v>5685</v>
      </c>
      <c r="D1577" s="5">
        <v>8300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28</v>
      </c>
      <c r="P1577">
        <f t="shared" si="121"/>
        <v>65.459999999999994</v>
      </c>
      <c r="Q1577" s="11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32" hidden="1" x14ac:dyDescent="0.2">
      <c r="A1578">
        <v>1576</v>
      </c>
      <c r="B1578" s="9" t="s">
        <v>1577</v>
      </c>
      <c r="C1578" s="3" t="s">
        <v>5686</v>
      </c>
      <c r="D1578" s="5">
        <v>8200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8</v>
      </c>
      <c r="P1578">
        <f t="shared" si="121"/>
        <v>65</v>
      </c>
      <c r="Q1578" s="11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8" hidden="1" x14ac:dyDescent="0.2">
      <c r="A1579">
        <v>1577</v>
      </c>
      <c r="B1579" s="9" t="s">
        <v>1578</v>
      </c>
      <c r="C1579" s="3" t="s">
        <v>5687</v>
      </c>
      <c r="D1579" s="5">
        <v>8012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4" hidden="1" x14ac:dyDescent="0.2">
      <c r="A1580">
        <v>1578</v>
      </c>
      <c r="B1580" s="9" t="s">
        <v>1579</v>
      </c>
      <c r="C1580" s="3" t="s">
        <v>5688</v>
      </c>
      <c r="D1580" s="5">
        <v>8000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3</v>
      </c>
      <c r="P1580">
        <f t="shared" si="121"/>
        <v>51.25</v>
      </c>
      <c r="Q1580" s="11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32" hidden="1" x14ac:dyDescent="0.2">
      <c r="A1581">
        <v>1579</v>
      </c>
      <c r="B1581" s="9" t="s">
        <v>1580</v>
      </c>
      <c r="C1581" s="3" t="s">
        <v>5689</v>
      </c>
      <c r="D1581" s="5">
        <v>8000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0</v>
      </c>
      <c r="P1581">
        <f t="shared" si="121"/>
        <v>14</v>
      </c>
      <c r="Q1581" s="11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8" hidden="1" x14ac:dyDescent="0.2">
      <c r="A1582">
        <v>1580</v>
      </c>
      <c r="B1582" s="9" t="s">
        <v>1581</v>
      </c>
      <c r="C1582" s="3" t="s">
        <v>5690</v>
      </c>
      <c r="D1582" s="5">
        <v>8000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8" hidden="1" x14ac:dyDescent="0.2">
      <c r="A1583">
        <v>1581</v>
      </c>
      <c r="B1583" s="9" t="s">
        <v>1582</v>
      </c>
      <c r="C1583" s="3" t="s">
        <v>5691</v>
      </c>
      <c r="D1583" s="5">
        <v>8000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0</v>
      </c>
      <c r="P1583">
        <f t="shared" si="121"/>
        <v>5</v>
      </c>
      <c r="Q1583" s="11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2" hidden="1" x14ac:dyDescent="0.2">
      <c r="A1584">
        <v>1582</v>
      </c>
      <c r="B1584" s="9" t="s">
        <v>1583</v>
      </c>
      <c r="C1584" s="3" t="s">
        <v>5692</v>
      </c>
      <c r="D1584" s="5">
        <v>8000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1</v>
      </c>
      <c r="P1584">
        <f t="shared" si="121"/>
        <v>31</v>
      </c>
      <c r="Q1584" s="11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8" hidden="1" x14ac:dyDescent="0.2">
      <c r="A1585">
        <v>1583</v>
      </c>
      <c r="B1585" s="9" t="s">
        <v>1584</v>
      </c>
      <c r="C1585" s="3" t="s">
        <v>5693</v>
      </c>
      <c r="D1585" s="5">
        <v>8000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8" hidden="1" x14ac:dyDescent="0.2">
      <c r="A1586">
        <v>1584</v>
      </c>
      <c r="B1586" s="9" t="s">
        <v>1585</v>
      </c>
      <c r="C1586" s="3" t="s">
        <v>5694</v>
      </c>
      <c r="D1586" s="5">
        <v>8000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8" hidden="1" x14ac:dyDescent="0.2">
      <c r="A1587">
        <v>1585</v>
      </c>
      <c r="B1587" s="9" t="s">
        <v>1586</v>
      </c>
      <c r="C1587" s="3" t="s">
        <v>5695</v>
      </c>
      <c r="D1587" s="5">
        <v>8000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20</v>
      </c>
      <c r="P1587">
        <f t="shared" si="121"/>
        <v>131.66999999999999</v>
      </c>
      <c r="Q1587" s="11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2" hidden="1" x14ac:dyDescent="0.2">
      <c r="A1588">
        <v>1586</v>
      </c>
      <c r="B1588" s="9" t="s">
        <v>1587</v>
      </c>
      <c r="C1588" s="3" t="s">
        <v>5696</v>
      </c>
      <c r="D1588" s="5">
        <v>8000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8" hidden="1" x14ac:dyDescent="0.2">
      <c r="A1589">
        <v>1587</v>
      </c>
      <c r="B1589" s="9" t="s">
        <v>1588</v>
      </c>
      <c r="C1589" s="3" t="s">
        <v>5697</v>
      </c>
      <c r="D1589" s="5">
        <v>8000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2" hidden="1" x14ac:dyDescent="0.2">
      <c r="A1590">
        <v>1588</v>
      </c>
      <c r="B1590" s="9" t="s">
        <v>1589</v>
      </c>
      <c r="C1590" s="3" t="s">
        <v>5698</v>
      </c>
      <c r="D1590" s="5">
        <v>8000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8" hidden="1" x14ac:dyDescent="0.2">
      <c r="A1591">
        <v>1589</v>
      </c>
      <c r="B1591" s="9" t="s">
        <v>1590</v>
      </c>
      <c r="C1591" s="3" t="s">
        <v>5699</v>
      </c>
      <c r="D1591" s="5">
        <v>8000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6" hidden="1" x14ac:dyDescent="0.2">
      <c r="A1592">
        <v>1590</v>
      </c>
      <c r="B1592" s="9" t="s">
        <v>1591</v>
      </c>
      <c r="C1592" s="3" t="s">
        <v>5700</v>
      </c>
      <c r="D1592" s="5">
        <v>8000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13</v>
      </c>
      <c r="P1592">
        <f t="shared" si="121"/>
        <v>510</v>
      </c>
      <c r="Q1592" s="11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8" hidden="1" x14ac:dyDescent="0.2">
      <c r="A1593">
        <v>1591</v>
      </c>
      <c r="B1593" s="9" t="s">
        <v>1592</v>
      </c>
      <c r="C1593" s="3" t="s">
        <v>5701</v>
      </c>
      <c r="D1593" s="5">
        <v>8000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51</v>
      </c>
      <c r="P1593">
        <f t="shared" si="121"/>
        <v>44.48</v>
      </c>
      <c r="Q1593" s="11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2" hidden="1" x14ac:dyDescent="0.2">
      <c r="A1594">
        <v>1592</v>
      </c>
      <c r="B1594" s="9" t="s">
        <v>1593</v>
      </c>
      <c r="C1594" s="3" t="s">
        <v>5702</v>
      </c>
      <c r="D1594" s="5">
        <v>8000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32" hidden="1" x14ac:dyDescent="0.2">
      <c r="A1595">
        <v>1593</v>
      </c>
      <c r="B1595" s="9" t="s">
        <v>1594</v>
      </c>
      <c r="C1595" s="3" t="s">
        <v>5703</v>
      </c>
      <c r="D1595" s="5">
        <v>8000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32" hidden="1" x14ac:dyDescent="0.2">
      <c r="A1596">
        <v>1594</v>
      </c>
      <c r="B1596" s="9" t="s">
        <v>1595</v>
      </c>
      <c r="C1596" s="3" t="s">
        <v>5704</v>
      </c>
      <c r="D1596" s="5">
        <v>8000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3</v>
      </c>
      <c r="P1596">
        <f t="shared" si="121"/>
        <v>20.5</v>
      </c>
      <c r="Q1596" s="11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8" hidden="1" x14ac:dyDescent="0.2">
      <c r="A1597">
        <v>1595</v>
      </c>
      <c r="B1597" s="9" t="s">
        <v>1596</v>
      </c>
      <c r="C1597" s="3" t="s">
        <v>5705</v>
      </c>
      <c r="D1597" s="5">
        <v>8000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4</v>
      </c>
      <c r="P1597">
        <f t="shared" si="121"/>
        <v>40</v>
      </c>
      <c r="Q1597" s="11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32" hidden="1" x14ac:dyDescent="0.2">
      <c r="A1598">
        <v>1596</v>
      </c>
      <c r="B1598" s="9" t="s">
        <v>1597</v>
      </c>
      <c r="C1598" s="3" t="s">
        <v>5706</v>
      </c>
      <c r="D1598" s="5">
        <v>8000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1</v>
      </c>
      <c r="P1598">
        <f t="shared" si="121"/>
        <v>25</v>
      </c>
      <c r="Q1598" s="11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8" hidden="1" x14ac:dyDescent="0.2">
      <c r="A1599">
        <v>1597</v>
      </c>
      <c r="B1599" s="9" t="s">
        <v>1598</v>
      </c>
      <c r="C1599" s="3" t="s">
        <v>5707</v>
      </c>
      <c r="D1599" s="5">
        <v>8000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8" hidden="1" x14ac:dyDescent="0.2">
      <c r="A1600">
        <v>1598</v>
      </c>
      <c r="B1600" s="9" t="s">
        <v>1599</v>
      </c>
      <c r="C1600" s="3" t="s">
        <v>5708</v>
      </c>
      <c r="D1600" s="5">
        <v>8000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8" hidden="1" x14ac:dyDescent="0.2">
      <c r="A1601">
        <v>1599</v>
      </c>
      <c r="B1601" s="9" t="s">
        <v>1600</v>
      </c>
      <c r="C1601" s="3" t="s">
        <v>5709</v>
      </c>
      <c r="D1601" s="5">
        <v>8000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8" hidden="1" x14ac:dyDescent="0.2">
      <c r="A1602">
        <v>1600</v>
      </c>
      <c r="B1602" s="9" t="s">
        <v>1601</v>
      </c>
      <c r="C1602" s="3" t="s">
        <v>5710</v>
      </c>
      <c r="D1602" s="5">
        <v>8000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5</v>
      </c>
      <c r="P1602">
        <f t="shared" si="121"/>
        <v>40.78</v>
      </c>
      <c r="Q1602" s="11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8" hidden="1" x14ac:dyDescent="0.2">
      <c r="A1603">
        <v>1601</v>
      </c>
      <c r="B1603" s="9" t="s">
        <v>1602</v>
      </c>
      <c r="C1603" s="3" t="s">
        <v>5711</v>
      </c>
      <c r="D1603" s="5">
        <v>8000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34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5">
        <f t="shared" ref="S1603:S1666" si="127">(((J1603/60)/60/24)+DATE(1970,1,1))</f>
        <v>40638.092974537038</v>
      </c>
      <c r="T1603" s="15">
        <f t="shared" ref="T1603:T1666" si="128">(((I1603/60)/60/24)+DATE(1970,1,1))</f>
        <v>40668.092974537038</v>
      </c>
      <c r="U1603">
        <f t="shared" ref="U1603:U1666" si="129">YEAR(S1603)</f>
        <v>2011</v>
      </c>
    </row>
    <row r="1604" spans="1:21" ht="48" hidden="1" x14ac:dyDescent="0.2">
      <c r="A1604">
        <v>1602</v>
      </c>
      <c r="B1604" s="9" t="s">
        <v>1603</v>
      </c>
      <c r="C1604" s="3" t="s">
        <v>5712</v>
      </c>
      <c r="D1604" s="5">
        <v>8000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19</v>
      </c>
      <c r="P1604">
        <f t="shared" si="126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2" hidden="1" x14ac:dyDescent="0.2">
      <c r="A1605">
        <v>1603</v>
      </c>
      <c r="B1605" s="9" t="s">
        <v>1604</v>
      </c>
      <c r="C1605" s="3" t="s">
        <v>5713</v>
      </c>
      <c r="D1605" s="5">
        <v>8000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25</v>
      </c>
      <c r="P1605">
        <f t="shared" si="126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8" hidden="1" x14ac:dyDescent="0.2">
      <c r="A1606">
        <v>1604</v>
      </c>
      <c r="B1606" s="9" t="s">
        <v>1605</v>
      </c>
      <c r="C1606" s="3" t="s">
        <v>5714</v>
      </c>
      <c r="D1606" s="5">
        <v>8000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43</v>
      </c>
      <c r="P1606">
        <f t="shared" si="126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8" hidden="1" x14ac:dyDescent="0.2">
      <c r="A1607">
        <v>1605</v>
      </c>
      <c r="B1607" s="9" t="s">
        <v>1606</v>
      </c>
      <c r="C1607" s="3" t="s">
        <v>5715</v>
      </c>
      <c r="D1607" s="5">
        <v>8000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76</v>
      </c>
      <c r="P1607">
        <f t="shared" si="126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8" hidden="1" x14ac:dyDescent="0.2">
      <c r="A1609">
        <v>1607</v>
      </c>
      <c r="B1609" s="9" t="s">
        <v>1608</v>
      </c>
      <c r="C1609" s="3" t="s">
        <v>5717</v>
      </c>
      <c r="D1609" s="5">
        <v>8000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181</v>
      </c>
      <c r="P1609">
        <f t="shared" si="126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2" hidden="1" x14ac:dyDescent="0.2">
      <c r="A1610">
        <v>1608</v>
      </c>
      <c r="B1610" s="9" t="s">
        <v>1609</v>
      </c>
      <c r="C1610" s="3" t="s">
        <v>5718</v>
      </c>
      <c r="D1610" s="5">
        <v>8000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15</v>
      </c>
      <c r="P1610">
        <f t="shared" si="126"/>
        <v>52.83</v>
      </c>
      <c r="Q1610" s="11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8" hidden="1" x14ac:dyDescent="0.2">
      <c r="A1611">
        <v>1609</v>
      </c>
      <c r="B1611" s="9" t="s">
        <v>1610</v>
      </c>
      <c r="C1611" s="3" t="s">
        <v>5719</v>
      </c>
      <c r="D1611" s="5">
        <v>8000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22</v>
      </c>
      <c r="P1611">
        <f t="shared" si="126"/>
        <v>443.75</v>
      </c>
      <c r="Q1611" s="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2" hidden="1" x14ac:dyDescent="0.2">
      <c r="A1612">
        <v>1610</v>
      </c>
      <c r="B1612" s="9" t="s">
        <v>1611</v>
      </c>
      <c r="C1612" s="3" t="s">
        <v>5720</v>
      </c>
      <c r="D1612" s="5">
        <v>8000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68</v>
      </c>
      <c r="P1612">
        <f t="shared" si="126"/>
        <v>48.54</v>
      </c>
      <c r="Q1612" s="11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6" hidden="1" x14ac:dyDescent="0.2">
      <c r="A1613">
        <v>1611</v>
      </c>
      <c r="B1613" s="9" t="s">
        <v>1612</v>
      </c>
      <c r="C1613" s="3" t="s">
        <v>5721</v>
      </c>
      <c r="D1613" s="5">
        <v>8000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13</v>
      </c>
      <c r="P1613">
        <f t="shared" si="126"/>
        <v>37.07</v>
      </c>
      <c r="Q1613" s="11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2" hidden="1" x14ac:dyDescent="0.2">
      <c r="A1614">
        <v>1612</v>
      </c>
      <c r="B1614" s="9" t="s">
        <v>1613</v>
      </c>
      <c r="C1614" s="3" t="s">
        <v>5722</v>
      </c>
      <c r="D1614" s="5">
        <v>8000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7</v>
      </c>
      <c r="P1614">
        <f t="shared" si="126"/>
        <v>50</v>
      </c>
      <c r="Q1614" s="11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8" hidden="1" x14ac:dyDescent="0.2">
      <c r="A1615">
        <v>1613</v>
      </c>
      <c r="B1615" s="9" t="s">
        <v>1614</v>
      </c>
      <c r="C1615" s="3" t="s">
        <v>5723</v>
      </c>
      <c r="D1615" s="5">
        <v>8000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13</v>
      </c>
      <c r="P1615">
        <f t="shared" si="126"/>
        <v>39.04</v>
      </c>
      <c r="Q1615" s="11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8" hidden="1" x14ac:dyDescent="0.2">
      <c r="A1616">
        <v>1614</v>
      </c>
      <c r="B1616" s="9" t="s">
        <v>1615</v>
      </c>
      <c r="C1616" s="3" t="s">
        <v>5724</v>
      </c>
      <c r="D1616" s="5">
        <v>8000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64</v>
      </c>
      <c r="P1616">
        <f t="shared" si="126"/>
        <v>66.69</v>
      </c>
      <c r="Q1616" s="11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8" hidden="1" x14ac:dyDescent="0.2">
      <c r="A1618">
        <v>1616</v>
      </c>
      <c r="B1618" s="9" t="s">
        <v>1617</v>
      </c>
      <c r="C1618" s="3" t="s">
        <v>5726</v>
      </c>
      <c r="D1618" s="5">
        <v>8000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130</v>
      </c>
      <c r="P1618">
        <f t="shared" si="126"/>
        <v>66.37</v>
      </c>
      <c r="Q1618" s="11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2" hidden="1" x14ac:dyDescent="0.2">
      <c r="A1619">
        <v>1617</v>
      </c>
      <c r="B1619" s="9" t="s">
        <v>1618</v>
      </c>
      <c r="C1619" s="3" t="s">
        <v>5727</v>
      </c>
      <c r="D1619" s="5">
        <v>8000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128</v>
      </c>
      <c r="P1619">
        <f t="shared" si="126"/>
        <v>64.62</v>
      </c>
      <c r="Q1619" s="11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32" hidden="1" x14ac:dyDescent="0.2">
      <c r="A1620">
        <v>1618</v>
      </c>
      <c r="B1620" s="9" t="s">
        <v>1619</v>
      </c>
      <c r="C1620" s="3" t="s">
        <v>5728</v>
      </c>
      <c r="D1620" s="5">
        <v>8000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20</v>
      </c>
      <c r="P1620">
        <f t="shared" si="126"/>
        <v>58.37</v>
      </c>
      <c r="Q1620" s="11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8" hidden="1" x14ac:dyDescent="0.2">
      <c r="A1621">
        <v>1619</v>
      </c>
      <c r="B1621" s="9" t="s">
        <v>1620</v>
      </c>
      <c r="C1621" s="3" t="s">
        <v>5729</v>
      </c>
      <c r="D1621" s="5">
        <v>8000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25</v>
      </c>
      <c r="P1621">
        <f t="shared" si="126"/>
        <v>86.96</v>
      </c>
      <c r="Q1621" s="1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2" hidden="1" x14ac:dyDescent="0.2">
      <c r="A1622">
        <v>1620</v>
      </c>
      <c r="B1622" s="9" t="s">
        <v>1621</v>
      </c>
      <c r="C1622" s="3" t="s">
        <v>5730</v>
      </c>
      <c r="D1622" s="5">
        <v>8000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14</v>
      </c>
      <c r="P1622">
        <f t="shared" si="126"/>
        <v>66.47</v>
      </c>
      <c r="Q1622" s="11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8" hidden="1" x14ac:dyDescent="0.2">
      <c r="A1623">
        <v>1621</v>
      </c>
      <c r="B1623" s="9" t="s">
        <v>1622</v>
      </c>
      <c r="C1623" s="3" t="s">
        <v>5731</v>
      </c>
      <c r="D1623" s="5">
        <v>8000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76</v>
      </c>
      <c r="P1623">
        <f t="shared" si="126"/>
        <v>163.78</v>
      </c>
      <c r="Q1623" s="11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8" hidden="1" x14ac:dyDescent="0.2">
      <c r="A1624">
        <v>1622</v>
      </c>
      <c r="B1624" s="9" t="s">
        <v>1623</v>
      </c>
      <c r="C1624" s="3" t="s">
        <v>5732</v>
      </c>
      <c r="D1624" s="5">
        <v>8000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88</v>
      </c>
      <c r="P1624">
        <f t="shared" si="126"/>
        <v>107.98</v>
      </c>
      <c r="Q1624" s="11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8" hidden="1" x14ac:dyDescent="0.2">
      <c r="A1625">
        <v>1623</v>
      </c>
      <c r="B1625" s="9" t="s">
        <v>1624</v>
      </c>
      <c r="C1625" s="3" t="s">
        <v>5733</v>
      </c>
      <c r="D1625" s="5">
        <v>8000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9</v>
      </c>
      <c r="P1625">
        <f t="shared" si="126"/>
        <v>42.11</v>
      </c>
      <c r="Q1625" s="11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32" hidden="1" x14ac:dyDescent="0.2">
      <c r="A1626">
        <v>1624</v>
      </c>
      <c r="B1626" s="9" t="s">
        <v>1625</v>
      </c>
      <c r="C1626" s="3" t="s">
        <v>5734</v>
      </c>
      <c r="D1626" s="5">
        <v>8000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15</v>
      </c>
      <c r="P1626">
        <f t="shared" si="126"/>
        <v>47.2</v>
      </c>
      <c r="Q1626" s="11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8" hidden="1" x14ac:dyDescent="0.2">
      <c r="A1627">
        <v>1625</v>
      </c>
      <c r="B1627" s="9" t="s">
        <v>1626</v>
      </c>
      <c r="C1627" s="3" t="s">
        <v>5735</v>
      </c>
      <c r="D1627" s="5">
        <v>8000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146</v>
      </c>
      <c r="P1627">
        <f t="shared" si="126"/>
        <v>112.02</v>
      </c>
      <c r="Q1627" s="11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8" hidden="1" x14ac:dyDescent="0.2">
      <c r="A1629">
        <v>1627</v>
      </c>
      <c r="B1629" s="9" t="s">
        <v>1628</v>
      </c>
      <c r="C1629" s="3" t="s">
        <v>5737</v>
      </c>
      <c r="D1629" s="5">
        <v>8000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29</v>
      </c>
      <c r="P1629">
        <f t="shared" si="126"/>
        <v>61.58</v>
      </c>
      <c r="Q1629" s="11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2" hidden="1" x14ac:dyDescent="0.2">
      <c r="A1630">
        <v>1628</v>
      </c>
      <c r="B1630" s="9" t="s">
        <v>1629</v>
      </c>
      <c r="C1630" s="3" t="s">
        <v>5738</v>
      </c>
      <c r="D1630" s="5">
        <v>8000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50</v>
      </c>
      <c r="P1630">
        <f t="shared" si="126"/>
        <v>45.88</v>
      </c>
      <c r="Q1630" s="11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2" hidden="1" x14ac:dyDescent="0.2">
      <c r="A1631">
        <v>1629</v>
      </c>
      <c r="B1631" s="9" t="s">
        <v>1630</v>
      </c>
      <c r="C1631" s="3" t="s">
        <v>5739</v>
      </c>
      <c r="D1631" s="5">
        <v>8000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78</v>
      </c>
      <c r="P1631">
        <f t="shared" si="126"/>
        <v>75.849999999999994</v>
      </c>
      <c r="Q1631" s="1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8" hidden="1" x14ac:dyDescent="0.2">
      <c r="A1632">
        <v>1630</v>
      </c>
      <c r="B1632" s="9" t="s">
        <v>1631</v>
      </c>
      <c r="C1632" s="3" t="s">
        <v>5740</v>
      </c>
      <c r="D1632" s="5">
        <v>8000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133</v>
      </c>
      <c r="P1632">
        <f t="shared" si="126"/>
        <v>84.21</v>
      </c>
      <c r="Q1632" s="11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8" hidden="1" x14ac:dyDescent="0.2">
      <c r="A1633">
        <v>1631</v>
      </c>
      <c r="B1633" s="9" t="s">
        <v>1632</v>
      </c>
      <c r="C1633" s="3" t="s">
        <v>5741</v>
      </c>
      <c r="D1633" s="5">
        <v>8000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195</v>
      </c>
      <c r="P1633">
        <f t="shared" si="126"/>
        <v>117.23</v>
      </c>
      <c r="Q1633" s="11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8" hidden="1" x14ac:dyDescent="0.2">
      <c r="A1634">
        <v>1632</v>
      </c>
      <c r="B1634" s="9" t="s">
        <v>1633</v>
      </c>
      <c r="C1634" s="3" t="s">
        <v>5742</v>
      </c>
      <c r="D1634" s="5">
        <v>8000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51</v>
      </c>
      <c r="P1634">
        <f t="shared" si="126"/>
        <v>86.49</v>
      </c>
      <c r="Q1634" s="11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8" hidden="1" x14ac:dyDescent="0.2">
      <c r="A1635">
        <v>1633</v>
      </c>
      <c r="B1635" s="9" t="s">
        <v>1634</v>
      </c>
      <c r="C1635" s="3" t="s">
        <v>5743</v>
      </c>
      <c r="D1635" s="5">
        <v>8000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125</v>
      </c>
      <c r="P1635">
        <f t="shared" si="126"/>
        <v>172.41</v>
      </c>
      <c r="Q1635" s="11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32" hidden="1" x14ac:dyDescent="0.2">
      <c r="A1636">
        <v>1634</v>
      </c>
      <c r="B1636" s="9" t="s">
        <v>1635</v>
      </c>
      <c r="C1636" s="3" t="s">
        <v>5744</v>
      </c>
      <c r="D1636" s="5">
        <v>8000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25</v>
      </c>
      <c r="P1636">
        <f t="shared" si="126"/>
        <v>62.81</v>
      </c>
      <c r="Q1636" s="11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8" hidden="1" x14ac:dyDescent="0.2">
      <c r="A1637">
        <v>1635</v>
      </c>
      <c r="B1637" s="9" t="s">
        <v>1636</v>
      </c>
      <c r="C1637" s="3" t="s">
        <v>5745</v>
      </c>
      <c r="D1637" s="5">
        <v>8000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31</v>
      </c>
      <c r="P1637">
        <f t="shared" si="126"/>
        <v>67.73</v>
      </c>
      <c r="Q1637" s="11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8" hidden="1" x14ac:dyDescent="0.2">
      <c r="A1638">
        <v>1636</v>
      </c>
      <c r="B1638" s="9" t="s">
        <v>1637</v>
      </c>
      <c r="C1638" s="3" t="s">
        <v>5746</v>
      </c>
      <c r="D1638" s="5">
        <v>8000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58</v>
      </c>
      <c r="P1638">
        <f t="shared" si="126"/>
        <v>53.56</v>
      </c>
      <c r="Q1638" s="11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8" hidden="1" x14ac:dyDescent="0.2">
      <c r="A1639">
        <v>1637</v>
      </c>
      <c r="B1639" s="9" t="s">
        <v>1638</v>
      </c>
      <c r="C1639" s="3" t="s">
        <v>5747</v>
      </c>
      <c r="D1639" s="5">
        <v>8000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6</v>
      </c>
      <c r="P1639">
        <f t="shared" si="126"/>
        <v>34.6</v>
      </c>
      <c r="Q1639" s="11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2" hidden="1" x14ac:dyDescent="0.2">
      <c r="A1640">
        <v>1638</v>
      </c>
      <c r="B1640" s="9" t="s">
        <v>1639</v>
      </c>
      <c r="C1640" s="3" t="s">
        <v>5748</v>
      </c>
      <c r="D1640" s="5">
        <v>8000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13</v>
      </c>
      <c r="P1640">
        <f t="shared" si="126"/>
        <v>38.89</v>
      </c>
      <c r="Q1640" s="11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8" hidden="1" x14ac:dyDescent="0.2">
      <c r="A1641">
        <v>1639</v>
      </c>
      <c r="B1641" s="9" t="s">
        <v>1640</v>
      </c>
      <c r="C1641" s="3" t="s">
        <v>5749</v>
      </c>
      <c r="D1641" s="5">
        <v>8000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23</v>
      </c>
      <c r="P1641">
        <f t="shared" si="126"/>
        <v>94.74</v>
      </c>
      <c r="Q1641" s="1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8" hidden="1" x14ac:dyDescent="0.2">
      <c r="A1642">
        <v>1640</v>
      </c>
      <c r="B1642" s="9" t="s">
        <v>1641</v>
      </c>
      <c r="C1642" s="3" t="s">
        <v>5750</v>
      </c>
      <c r="D1642" s="5">
        <v>8000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8</v>
      </c>
      <c r="P1642">
        <f t="shared" si="126"/>
        <v>39.97</v>
      </c>
      <c r="Q1642" s="11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2" hidden="1" x14ac:dyDescent="0.2">
      <c r="A1643">
        <v>1641</v>
      </c>
      <c r="B1643" s="9" t="s">
        <v>1642</v>
      </c>
      <c r="C1643" s="3" t="s">
        <v>5751</v>
      </c>
      <c r="D1643" s="5">
        <v>8000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32</v>
      </c>
      <c r="P1643">
        <f t="shared" si="126"/>
        <v>97.5</v>
      </c>
      <c r="Q1643" s="11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8" hidden="1" x14ac:dyDescent="0.2">
      <c r="A1644">
        <v>1642</v>
      </c>
      <c r="B1644" s="9" t="s">
        <v>1643</v>
      </c>
      <c r="C1644" s="3" t="s">
        <v>5752</v>
      </c>
      <c r="D1644" s="5">
        <v>8000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15</v>
      </c>
      <c r="P1644">
        <f t="shared" si="126"/>
        <v>42.86</v>
      </c>
      <c r="Q1644" s="11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2" hidden="1" x14ac:dyDescent="0.2">
      <c r="A1645">
        <v>1643</v>
      </c>
      <c r="B1645" s="9" t="s">
        <v>1644</v>
      </c>
      <c r="C1645" s="3" t="s">
        <v>5753</v>
      </c>
      <c r="D1645" s="5">
        <v>8000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78</v>
      </c>
      <c r="P1645">
        <f t="shared" si="126"/>
        <v>168.51</v>
      </c>
      <c r="Q1645" s="11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8" hidden="1" x14ac:dyDescent="0.2">
      <c r="A1646">
        <v>1644</v>
      </c>
      <c r="B1646" s="9" t="s">
        <v>1645</v>
      </c>
      <c r="C1646" s="3" t="s">
        <v>5754</v>
      </c>
      <c r="D1646" s="5">
        <v>8000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137</v>
      </c>
      <c r="P1646">
        <f t="shared" si="126"/>
        <v>85.55</v>
      </c>
      <c r="Q1646" s="11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8" hidden="1" x14ac:dyDescent="0.2">
      <c r="A1647">
        <v>1645</v>
      </c>
      <c r="B1647" s="9" t="s">
        <v>1646</v>
      </c>
      <c r="C1647" s="3" t="s">
        <v>5755</v>
      </c>
      <c r="D1647" s="5">
        <v>8000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69</v>
      </c>
      <c r="P1647">
        <f t="shared" si="126"/>
        <v>554</v>
      </c>
      <c r="Q1647" s="11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8" hidden="1" x14ac:dyDescent="0.2">
      <c r="A1648">
        <v>1646</v>
      </c>
      <c r="B1648" s="9" t="s">
        <v>1647</v>
      </c>
      <c r="C1648" s="3" t="s">
        <v>5756</v>
      </c>
      <c r="D1648" s="5">
        <v>8000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28</v>
      </c>
      <c r="P1648">
        <f t="shared" si="126"/>
        <v>26.55</v>
      </c>
      <c r="Q1648" s="11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8" hidden="1" x14ac:dyDescent="0.2">
      <c r="A1649">
        <v>1647</v>
      </c>
      <c r="B1649" s="9" t="s">
        <v>1648</v>
      </c>
      <c r="C1649" s="3" t="s">
        <v>5757</v>
      </c>
      <c r="D1649" s="5">
        <v>8000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65</v>
      </c>
      <c r="P1649">
        <f t="shared" si="126"/>
        <v>113.83</v>
      </c>
      <c r="Q1649" s="11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8" hidden="1" x14ac:dyDescent="0.2">
      <c r="A1650">
        <v>1648</v>
      </c>
      <c r="B1650" s="9" t="s">
        <v>1649</v>
      </c>
      <c r="C1650" s="3" t="s">
        <v>5758</v>
      </c>
      <c r="D1650" s="5">
        <v>8000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36</v>
      </c>
      <c r="P1650">
        <f t="shared" si="126"/>
        <v>32.01</v>
      </c>
      <c r="Q1650" s="11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8" hidden="1" x14ac:dyDescent="0.2">
      <c r="A1651">
        <v>1649</v>
      </c>
      <c r="B1651" s="9" t="s">
        <v>1650</v>
      </c>
      <c r="C1651" s="3" t="s">
        <v>5759</v>
      </c>
      <c r="D1651" s="5">
        <v>8000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48</v>
      </c>
      <c r="P1651">
        <f t="shared" si="126"/>
        <v>47.19</v>
      </c>
      <c r="Q1651" s="11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32" hidden="1" x14ac:dyDescent="0.2">
      <c r="A1652">
        <v>1650</v>
      </c>
      <c r="B1652" s="9" t="s">
        <v>1651</v>
      </c>
      <c r="C1652" s="3" t="s">
        <v>5760</v>
      </c>
      <c r="D1652" s="5">
        <v>8000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35</v>
      </c>
      <c r="P1652">
        <f t="shared" si="126"/>
        <v>88.47</v>
      </c>
      <c r="Q1652" s="11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8" hidden="1" x14ac:dyDescent="0.2">
      <c r="A1653">
        <v>1651</v>
      </c>
      <c r="B1653" s="9" t="s">
        <v>1652</v>
      </c>
      <c r="C1653" s="3" t="s">
        <v>5761</v>
      </c>
      <c r="D1653" s="5">
        <v>8000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25</v>
      </c>
      <c r="P1653">
        <f t="shared" si="126"/>
        <v>100.75</v>
      </c>
      <c r="Q1653" s="11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8" hidden="1" x14ac:dyDescent="0.2">
      <c r="A1654">
        <v>1652</v>
      </c>
      <c r="B1654" s="9" t="s">
        <v>1653</v>
      </c>
      <c r="C1654" s="3" t="s">
        <v>5762</v>
      </c>
      <c r="D1654" s="5">
        <v>8000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57</v>
      </c>
      <c r="P1654">
        <f t="shared" si="126"/>
        <v>64.709999999999994</v>
      </c>
      <c r="Q1654" s="11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8" hidden="1" x14ac:dyDescent="0.2">
      <c r="A1655">
        <v>1653</v>
      </c>
      <c r="B1655" s="9" t="s">
        <v>1654</v>
      </c>
      <c r="C1655" s="3" t="s">
        <v>5763</v>
      </c>
      <c r="D1655" s="5">
        <v>8000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109</v>
      </c>
      <c r="P1655">
        <f t="shared" si="126"/>
        <v>51.85</v>
      </c>
      <c r="Q1655" s="11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8" hidden="1" x14ac:dyDescent="0.2">
      <c r="A1656">
        <v>1654</v>
      </c>
      <c r="B1656" s="9" t="s">
        <v>1655</v>
      </c>
      <c r="C1656" s="3" t="s">
        <v>5764</v>
      </c>
      <c r="D1656" s="5">
        <v>8000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16</v>
      </c>
      <c r="P1656">
        <f t="shared" si="126"/>
        <v>38.79</v>
      </c>
      <c r="Q1656" s="11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32" hidden="1" x14ac:dyDescent="0.2">
      <c r="A1657">
        <v>1655</v>
      </c>
      <c r="B1657" s="9" t="s">
        <v>1656</v>
      </c>
      <c r="C1657" s="3" t="s">
        <v>5765</v>
      </c>
      <c r="D1657" s="5">
        <v>8000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27</v>
      </c>
      <c r="P1657">
        <f t="shared" si="126"/>
        <v>44.65</v>
      </c>
      <c r="Q1657" s="11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4" hidden="1" x14ac:dyDescent="0.2">
      <c r="A1658">
        <v>1656</v>
      </c>
      <c r="B1658" s="9" t="s">
        <v>1657</v>
      </c>
      <c r="C1658" s="3" t="s">
        <v>5766</v>
      </c>
      <c r="D1658" s="5">
        <v>8000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94</v>
      </c>
      <c r="P1658">
        <f t="shared" si="126"/>
        <v>156.77000000000001</v>
      </c>
      <c r="Q1658" s="11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8" hidden="1" x14ac:dyDescent="0.2">
      <c r="A1659">
        <v>1657</v>
      </c>
      <c r="B1659" s="9" t="s">
        <v>1658</v>
      </c>
      <c r="C1659" s="3" t="s">
        <v>5767</v>
      </c>
      <c r="D1659" s="5">
        <v>8000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328</v>
      </c>
      <c r="P1659">
        <f t="shared" si="126"/>
        <v>118.7</v>
      </c>
      <c r="Q1659" s="11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8" hidden="1" x14ac:dyDescent="0.2">
      <c r="A1660">
        <v>1658</v>
      </c>
      <c r="B1660" s="9" t="s">
        <v>1659</v>
      </c>
      <c r="C1660" s="3" t="s">
        <v>5768</v>
      </c>
      <c r="D1660" s="5">
        <v>8000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99</v>
      </c>
      <c r="P1660">
        <f t="shared" si="126"/>
        <v>74.150000000000006</v>
      </c>
      <c r="Q1660" s="11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8" hidden="1" x14ac:dyDescent="0.2">
      <c r="A1661">
        <v>1659</v>
      </c>
      <c r="B1661" s="9" t="s">
        <v>1660</v>
      </c>
      <c r="C1661" s="3" t="s">
        <v>5769</v>
      </c>
      <c r="D1661" s="5">
        <v>8000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7</v>
      </c>
      <c r="P1661">
        <f t="shared" si="126"/>
        <v>12.53</v>
      </c>
      <c r="Q1661" s="11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8" hidden="1" x14ac:dyDescent="0.2">
      <c r="A1662">
        <v>1660</v>
      </c>
      <c r="B1662" s="9" t="s">
        <v>1661</v>
      </c>
      <c r="C1662" s="3" t="s">
        <v>5770</v>
      </c>
      <c r="D1662" s="5">
        <v>7900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13</v>
      </c>
      <c r="P1662">
        <f t="shared" si="126"/>
        <v>27.86</v>
      </c>
      <c r="Q1662" s="11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8" hidden="1" x14ac:dyDescent="0.2">
      <c r="A1664">
        <v>1662</v>
      </c>
      <c r="B1664" s="9" t="s">
        <v>1663</v>
      </c>
      <c r="C1664" s="3" t="s">
        <v>5772</v>
      </c>
      <c r="D1664" s="5">
        <v>7900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104</v>
      </c>
      <c r="P1664">
        <f t="shared" si="126"/>
        <v>132.44</v>
      </c>
      <c r="Q1664" s="11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32" hidden="1" x14ac:dyDescent="0.2">
      <c r="A1665">
        <v>1663</v>
      </c>
      <c r="B1665" s="9" t="s">
        <v>1664</v>
      </c>
      <c r="C1665" s="3" t="s">
        <v>5773</v>
      </c>
      <c r="D1665" s="5">
        <v>7777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14</v>
      </c>
      <c r="P1665">
        <f t="shared" si="126"/>
        <v>33.75</v>
      </c>
      <c r="Q1665" s="11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8" hidden="1" x14ac:dyDescent="0.2">
      <c r="A1666">
        <v>1664</v>
      </c>
      <c r="B1666" s="9" t="s">
        <v>1665</v>
      </c>
      <c r="C1666" s="3" t="s">
        <v>5774</v>
      </c>
      <c r="D1666" s="5">
        <v>7777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39</v>
      </c>
      <c r="P1666">
        <f t="shared" si="126"/>
        <v>34.380000000000003</v>
      </c>
      <c r="Q1666" s="11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8" hidden="1" x14ac:dyDescent="0.2">
      <c r="A1667">
        <v>1665</v>
      </c>
      <c r="B1667" s="9" t="s">
        <v>1666</v>
      </c>
      <c r="C1667" s="3" t="s">
        <v>5775</v>
      </c>
      <c r="D1667" s="5">
        <v>7750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54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5">
        <f t="shared" ref="S1667:S1730" si="132">(((J1667/60)/60/24)+DATE(1970,1,1))</f>
        <v>40564.649456018517</v>
      </c>
      <c r="T1667" s="15">
        <f t="shared" ref="T1667:T1730" si="133">(((I1667/60)/60/24)+DATE(1970,1,1))</f>
        <v>40596.125</v>
      </c>
      <c r="U1667">
        <f t="shared" ref="U1667:U1730" si="134">YEAR(S1667)</f>
        <v>2011</v>
      </c>
    </row>
    <row r="1668" spans="1:21" ht="48" hidden="1" x14ac:dyDescent="0.2">
      <c r="A1668">
        <v>1666</v>
      </c>
      <c r="B1668" s="9" t="s">
        <v>1667</v>
      </c>
      <c r="C1668" s="3" t="s">
        <v>5776</v>
      </c>
      <c r="D1668" s="5">
        <v>7534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53</v>
      </c>
      <c r="P1668">
        <f t="shared" si="131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8" hidden="1" x14ac:dyDescent="0.2">
      <c r="A1669">
        <v>1667</v>
      </c>
      <c r="B1669" s="9" t="s">
        <v>1668</v>
      </c>
      <c r="C1669" s="3" t="s">
        <v>5777</v>
      </c>
      <c r="D1669" s="5">
        <v>7501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57</v>
      </c>
      <c r="P1669">
        <f t="shared" si="131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8" hidden="1" x14ac:dyDescent="0.2">
      <c r="A1670">
        <v>1668</v>
      </c>
      <c r="B1670" s="9" t="s">
        <v>1669</v>
      </c>
      <c r="C1670" s="3" t="s">
        <v>5778</v>
      </c>
      <c r="D1670" s="5">
        <v>7500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109</v>
      </c>
      <c r="P1670">
        <f t="shared" si="131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8" hidden="1" x14ac:dyDescent="0.2">
      <c r="A1671">
        <v>1669</v>
      </c>
      <c r="B1671" s="9" t="s">
        <v>1670</v>
      </c>
      <c r="C1671" s="3" t="s">
        <v>5779</v>
      </c>
      <c r="D1671" s="5">
        <v>7500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37</v>
      </c>
      <c r="P1671">
        <f t="shared" si="131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4" hidden="1" x14ac:dyDescent="0.2">
      <c r="A1672">
        <v>1670</v>
      </c>
      <c r="B1672" s="9" t="s">
        <v>1671</v>
      </c>
      <c r="C1672" s="3" t="s">
        <v>5780</v>
      </c>
      <c r="D1672" s="5">
        <v>7500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14</v>
      </c>
      <c r="P1672">
        <f t="shared" si="131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2" hidden="1" x14ac:dyDescent="0.2">
      <c r="A1673">
        <v>1671</v>
      </c>
      <c r="B1673" s="9" t="s">
        <v>1672</v>
      </c>
      <c r="C1673" s="3" t="s">
        <v>5781</v>
      </c>
      <c r="D1673" s="5">
        <v>7500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27</v>
      </c>
      <c r="P1673">
        <f t="shared" si="131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2" hidden="1" x14ac:dyDescent="0.2">
      <c r="A1674">
        <v>1672</v>
      </c>
      <c r="B1674" s="9" t="s">
        <v>1673</v>
      </c>
      <c r="C1674" s="3" t="s">
        <v>5782</v>
      </c>
      <c r="D1674" s="5">
        <v>7500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26</v>
      </c>
      <c r="P1674">
        <f t="shared" si="131"/>
        <v>39.18</v>
      </c>
      <c r="Q1674" s="11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8" hidden="1" x14ac:dyDescent="0.2">
      <c r="A1675">
        <v>1673</v>
      </c>
      <c r="B1675" s="9" t="s">
        <v>1674</v>
      </c>
      <c r="C1675" s="3" t="s">
        <v>5783</v>
      </c>
      <c r="D1675" s="5">
        <v>7500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36</v>
      </c>
      <c r="P1675">
        <f t="shared" si="131"/>
        <v>45.59</v>
      </c>
      <c r="Q1675" s="11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8" hidden="1" x14ac:dyDescent="0.2">
      <c r="A1676">
        <v>1674</v>
      </c>
      <c r="B1676" s="9" t="s">
        <v>1675</v>
      </c>
      <c r="C1676" s="3" t="s">
        <v>5784</v>
      </c>
      <c r="D1676" s="5">
        <v>7500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134</v>
      </c>
      <c r="P1676">
        <f t="shared" si="131"/>
        <v>89.25</v>
      </c>
      <c r="Q1676" s="11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2" hidden="1" x14ac:dyDescent="0.2">
      <c r="A1677">
        <v>1675</v>
      </c>
      <c r="B1677" s="9" t="s">
        <v>1676</v>
      </c>
      <c r="C1677" s="3" t="s">
        <v>5785</v>
      </c>
      <c r="D1677" s="5">
        <v>7500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18</v>
      </c>
      <c r="P1677">
        <f t="shared" si="131"/>
        <v>40.42</v>
      </c>
      <c r="Q1677" s="11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32" hidden="1" x14ac:dyDescent="0.2">
      <c r="A1678">
        <v>1676</v>
      </c>
      <c r="B1678" s="9" t="s">
        <v>1677</v>
      </c>
      <c r="C1678" s="3" t="s">
        <v>5786</v>
      </c>
      <c r="D1678" s="5">
        <v>7500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46</v>
      </c>
      <c r="P1678">
        <f t="shared" si="131"/>
        <v>82.38</v>
      </c>
      <c r="Q1678" s="11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8" hidden="1" x14ac:dyDescent="0.2">
      <c r="A1679">
        <v>1677</v>
      </c>
      <c r="B1679" s="9" t="s">
        <v>1678</v>
      </c>
      <c r="C1679" s="3" t="s">
        <v>5787</v>
      </c>
      <c r="D1679" s="5">
        <v>7500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89</v>
      </c>
      <c r="P1679">
        <f t="shared" si="131"/>
        <v>159.52000000000001</v>
      </c>
      <c r="Q1679" s="11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32" hidden="1" x14ac:dyDescent="0.2">
      <c r="A1680">
        <v>1678</v>
      </c>
      <c r="B1680" s="9" t="s">
        <v>1679</v>
      </c>
      <c r="C1680" s="3" t="s">
        <v>5788</v>
      </c>
      <c r="D1680" s="5">
        <v>7500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24</v>
      </c>
      <c r="P1680">
        <f t="shared" si="131"/>
        <v>36.24</v>
      </c>
      <c r="Q1680" s="11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4" hidden="1" x14ac:dyDescent="0.2">
      <c r="A1681">
        <v>1679</v>
      </c>
      <c r="B1681" s="9" t="s">
        <v>1680</v>
      </c>
      <c r="C1681" s="3" t="s">
        <v>5789</v>
      </c>
      <c r="D1681" s="5">
        <v>7500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47</v>
      </c>
      <c r="P1681">
        <f t="shared" si="131"/>
        <v>62.5</v>
      </c>
      <c r="Q1681" s="1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2" hidden="1" x14ac:dyDescent="0.2">
      <c r="A1682">
        <v>1680</v>
      </c>
      <c r="B1682" s="9" t="s">
        <v>1681</v>
      </c>
      <c r="C1682" s="3" t="s">
        <v>5790</v>
      </c>
      <c r="D1682" s="5">
        <v>7500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16</v>
      </c>
      <c r="P1682">
        <f t="shared" si="131"/>
        <v>47</v>
      </c>
      <c r="Q1682" s="11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8" hidden="1" x14ac:dyDescent="0.2">
      <c r="A1683">
        <v>1681</v>
      </c>
      <c r="B1683" s="9" t="s">
        <v>1682</v>
      </c>
      <c r="C1683" s="3" t="s">
        <v>5791</v>
      </c>
      <c r="D1683" s="5">
        <v>7500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879</v>
      </c>
      <c r="P1683">
        <f t="shared" si="131"/>
        <v>74.58</v>
      </c>
      <c r="Q1683" s="11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2" hidden="1" x14ac:dyDescent="0.2">
      <c r="A1684">
        <v>1682</v>
      </c>
      <c r="B1684" s="9" t="s">
        <v>1683</v>
      </c>
      <c r="C1684" s="3" t="s">
        <v>5792</v>
      </c>
      <c r="D1684" s="5">
        <v>7500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8" hidden="1" x14ac:dyDescent="0.2">
      <c r="A1685">
        <v>1683</v>
      </c>
      <c r="B1685" s="9" t="s">
        <v>1684</v>
      </c>
      <c r="C1685" s="3" t="s">
        <v>5793</v>
      </c>
      <c r="D1685" s="5">
        <v>7500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10</v>
      </c>
      <c r="P1685">
        <f t="shared" si="131"/>
        <v>76</v>
      </c>
      <c r="Q1685" s="11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2" hidden="1" x14ac:dyDescent="0.2">
      <c r="A1686">
        <v>1684</v>
      </c>
      <c r="B1686" s="9" t="s">
        <v>1685</v>
      </c>
      <c r="C1686" s="3" t="s">
        <v>5794</v>
      </c>
      <c r="D1686" s="5">
        <v>7500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116</v>
      </c>
      <c r="P1686">
        <f t="shared" si="131"/>
        <v>86.44</v>
      </c>
      <c r="Q1686" s="11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8" hidden="1" x14ac:dyDescent="0.2">
      <c r="A1687">
        <v>1685</v>
      </c>
      <c r="B1687" s="9" t="s">
        <v>1686</v>
      </c>
      <c r="C1687" s="3" t="s">
        <v>5795</v>
      </c>
      <c r="D1687" s="5">
        <v>7500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5</v>
      </c>
      <c r="P1687">
        <f t="shared" si="131"/>
        <v>24</v>
      </c>
      <c r="Q1687" s="11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8" hidden="1" x14ac:dyDescent="0.2">
      <c r="A1688">
        <v>1686</v>
      </c>
      <c r="B1688" s="9" t="s">
        <v>1687</v>
      </c>
      <c r="C1688" s="3" t="s">
        <v>5796</v>
      </c>
      <c r="D1688" s="5">
        <v>7500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8" hidden="1" x14ac:dyDescent="0.2">
      <c r="A1689">
        <v>1687</v>
      </c>
      <c r="B1689" s="9" t="s">
        <v>1688</v>
      </c>
      <c r="C1689" s="3" t="s">
        <v>5797</v>
      </c>
      <c r="D1689" s="5">
        <v>7500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42</v>
      </c>
      <c r="P1689">
        <f t="shared" si="131"/>
        <v>80.13</v>
      </c>
      <c r="Q1689" s="11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4" hidden="1" x14ac:dyDescent="0.2">
      <c r="A1690">
        <v>1688</v>
      </c>
      <c r="B1690" s="9" t="s">
        <v>1689</v>
      </c>
      <c r="C1690" s="3" t="s">
        <v>5798</v>
      </c>
      <c r="D1690" s="5">
        <v>7500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24</v>
      </c>
      <c r="P1690">
        <f t="shared" si="131"/>
        <v>253.14</v>
      </c>
      <c r="Q1690" s="11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6" hidden="1" x14ac:dyDescent="0.2">
      <c r="A1691">
        <v>1689</v>
      </c>
      <c r="B1691" s="9" t="s">
        <v>1690</v>
      </c>
      <c r="C1691" s="3" t="s">
        <v>5799</v>
      </c>
      <c r="D1691" s="5">
        <v>7500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32</v>
      </c>
      <c r="P1691">
        <f t="shared" si="131"/>
        <v>171.43</v>
      </c>
      <c r="Q1691" s="1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8" hidden="1" x14ac:dyDescent="0.2">
      <c r="A1692">
        <v>1690</v>
      </c>
      <c r="B1692" s="9" t="s">
        <v>1691</v>
      </c>
      <c r="C1692" s="3" t="s">
        <v>5800</v>
      </c>
      <c r="D1692" s="5">
        <v>7500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8</v>
      </c>
      <c r="P1692">
        <f t="shared" si="131"/>
        <v>57.73</v>
      </c>
      <c r="Q1692" s="11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8" hidden="1" x14ac:dyDescent="0.2">
      <c r="A1693">
        <v>1691</v>
      </c>
      <c r="B1693" s="9" t="s">
        <v>1692</v>
      </c>
      <c r="C1693" s="3" t="s">
        <v>5801</v>
      </c>
      <c r="D1693" s="5">
        <v>7500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134</v>
      </c>
      <c r="P1693">
        <f t="shared" si="131"/>
        <v>264.26</v>
      </c>
      <c r="Q1693" s="11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8" hidden="1" x14ac:dyDescent="0.2">
      <c r="A1694">
        <v>1692</v>
      </c>
      <c r="B1694" s="9" t="s">
        <v>1693</v>
      </c>
      <c r="C1694" s="3" t="s">
        <v>5802</v>
      </c>
      <c r="D1694" s="5">
        <v>7500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32</v>
      </c>
      <c r="P1694">
        <f t="shared" si="131"/>
        <v>159.33000000000001</v>
      </c>
      <c r="Q1694" s="11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8" hidden="1" x14ac:dyDescent="0.2">
      <c r="A1695">
        <v>1693</v>
      </c>
      <c r="B1695" s="9" t="s">
        <v>1694</v>
      </c>
      <c r="C1695" s="3" t="s">
        <v>5803</v>
      </c>
      <c r="D1695" s="5">
        <v>7500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4</v>
      </c>
      <c r="P1695">
        <f t="shared" si="131"/>
        <v>35</v>
      </c>
      <c r="Q1695" s="11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8" hidden="1" x14ac:dyDescent="0.2">
      <c r="A1696">
        <v>1694</v>
      </c>
      <c r="B1696" s="9" t="s">
        <v>1695</v>
      </c>
      <c r="C1696" s="3" t="s">
        <v>5804</v>
      </c>
      <c r="D1696" s="5">
        <v>7500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8" hidden="1" x14ac:dyDescent="0.2">
      <c r="A1697">
        <v>1695</v>
      </c>
      <c r="B1697" s="9" t="s">
        <v>1696</v>
      </c>
      <c r="C1697" s="3" t="s">
        <v>5805</v>
      </c>
      <c r="D1697" s="5">
        <v>7500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19</v>
      </c>
      <c r="P1697">
        <f t="shared" si="131"/>
        <v>61.09</v>
      </c>
      <c r="Q1697" s="11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8" hidden="1" x14ac:dyDescent="0.2">
      <c r="A1698">
        <v>1696</v>
      </c>
      <c r="B1698" s="9" t="s">
        <v>1697</v>
      </c>
      <c r="C1698" s="3" t="s">
        <v>5806</v>
      </c>
      <c r="D1698" s="5">
        <v>7500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8" hidden="1" x14ac:dyDescent="0.2">
      <c r="A1699">
        <v>1697</v>
      </c>
      <c r="B1699" s="9" t="s">
        <v>1698</v>
      </c>
      <c r="C1699" s="3" t="s">
        <v>5807</v>
      </c>
      <c r="D1699" s="5">
        <v>7500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34</v>
      </c>
      <c r="P1699">
        <f t="shared" si="131"/>
        <v>114.82</v>
      </c>
      <c r="Q1699" s="11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80" hidden="1" x14ac:dyDescent="0.2">
      <c r="A1700">
        <v>1698</v>
      </c>
      <c r="B1700" s="9" t="s">
        <v>1699</v>
      </c>
      <c r="C1700" s="3" t="s">
        <v>5808</v>
      </c>
      <c r="D1700" s="5">
        <v>7500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8" hidden="1" x14ac:dyDescent="0.2">
      <c r="A1701">
        <v>1699</v>
      </c>
      <c r="B1701" s="9" t="s">
        <v>1700</v>
      </c>
      <c r="C1701" s="3" t="s">
        <v>5809</v>
      </c>
      <c r="D1701" s="5">
        <v>7500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3</v>
      </c>
      <c r="P1701">
        <f t="shared" si="131"/>
        <v>54</v>
      </c>
      <c r="Q1701" s="1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8" hidden="1" x14ac:dyDescent="0.2">
      <c r="A1702">
        <v>1700</v>
      </c>
      <c r="B1702" s="9" t="s">
        <v>1701</v>
      </c>
      <c r="C1702" s="3" t="s">
        <v>5810</v>
      </c>
      <c r="D1702" s="5">
        <v>7500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69</v>
      </c>
      <c r="P1702">
        <f t="shared" si="131"/>
        <v>65.97</v>
      </c>
      <c r="Q1702" s="11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8" hidden="1" x14ac:dyDescent="0.2">
      <c r="A1703">
        <v>1701</v>
      </c>
      <c r="B1703" s="9" t="s">
        <v>1702</v>
      </c>
      <c r="C1703" s="3" t="s">
        <v>5811</v>
      </c>
      <c r="D1703" s="5">
        <v>7500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16" hidden="1" x14ac:dyDescent="0.2">
      <c r="A1704">
        <v>1702</v>
      </c>
      <c r="B1704" s="9" t="s">
        <v>1703</v>
      </c>
      <c r="C1704" s="3" t="s">
        <v>5812</v>
      </c>
      <c r="D1704" s="5">
        <v>7500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8" hidden="1" x14ac:dyDescent="0.2">
      <c r="A1705">
        <v>1703</v>
      </c>
      <c r="B1705" s="9" t="s">
        <v>1704</v>
      </c>
      <c r="C1705" s="3" t="s">
        <v>5813</v>
      </c>
      <c r="D1705" s="5">
        <v>7500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32" hidden="1" x14ac:dyDescent="0.2">
      <c r="A1706">
        <v>1704</v>
      </c>
      <c r="B1706" s="9" t="s">
        <v>1705</v>
      </c>
      <c r="C1706" s="3" t="s">
        <v>5814</v>
      </c>
      <c r="D1706" s="5">
        <v>7500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17</v>
      </c>
      <c r="P1706">
        <f t="shared" si="131"/>
        <v>118.36</v>
      </c>
      <c r="Q1706" s="11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8" hidden="1" x14ac:dyDescent="0.2">
      <c r="A1707">
        <v>1705</v>
      </c>
      <c r="B1707" s="9" t="s">
        <v>1706</v>
      </c>
      <c r="C1707" s="3" t="s">
        <v>5815</v>
      </c>
      <c r="D1707" s="5">
        <v>7500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8" hidden="1" x14ac:dyDescent="0.2">
      <c r="A1708">
        <v>1706</v>
      </c>
      <c r="B1708" s="9" t="s">
        <v>1707</v>
      </c>
      <c r="C1708" s="3" t="s">
        <v>5816</v>
      </c>
      <c r="D1708" s="5">
        <v>7500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8" hidden="1" x14ac:dyDescent="0.2">
      <c r="A1709">
        <v>1707</v>
      </c>
      <c r="B1709" s="9" t="s">
        <v>1708</v>
      </c>
      <c r="C1709" s="3" t="s">
        <v>5817</v>
      </c>
      <c r="D1709" s="5">
        <v>7500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6</v>
      </c>
      <c r="P1709">
        <f t="shared" si="131"/>
        <v>54.11</v>
      </c>
      <c r="Q1709" s="11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8" hidden="1" x14ac:dyDescent="0.2">
      <c r="A1710">
        <v>1708</v>
      </c>
      <c r="B1710" s="9" t="s">
        <v>1709</v>
      </c>
      <c r="C1710" s="3" t="s">
        <v>5818</v>
      </c>
      <c r="D1710" s="5">
        <v>7500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8" hidden="1" x14ac:dyDescent="0.2">
      <c r="A1711">
        <v>1709</v>
      </c>
      <c r="B1711" s="9" t="s">
        <v>1710</v>
      </c>
      <c r="C1711" s="3" t="s">
        <v>5819</v>
      </c>
      <c r="D1711" s="5">
        <v>7500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1</v>
      </c>
      <c r="P1711">
        <f t="shared" si="131"/>
        <v>21.25</v>
      </c>
      <c r="Q1711" s="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2" hidden="1" x14ac:dyDescent="0.2">
      <c r="A1712">
        <v>1710</v>
      </c>
      <c r="B1712" s="9" t="s">
        <v>1711</v>
      </c>
      <c r="C1712" s="3" t="s">
        <v>5820</v>
      </c>
      <c r="D1712" s="5">
        <v>7500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0</v>
      </c>
      <c r="P1712">
        <f t="shared" si="131"/>
        <v>34</v>
      </c>
      <c r="Q1712" s="11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8" hidden="1" x14ac:dyDescent="0.2">
      <c r="A1713">
        <v>1711</v>
      </c>
      <c r="B1713" s="9" t="s">
        <v>1712</v>
      </c>
      <c r="C1713" s="3" t="s">
        <v>5821</v>
      </c>
      <c r="D1713" s="5">
        <v>7500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14</v>
      </c>
      <c r="P1713">
        <f t="shared" si="131"/>
        <v>525</v>
      </c>
      <c r="Q1713" s="11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8" hidden="1" x14ac:dyDescent="0.2">
      <c r="A1714">
        <v>1712</v>
      </c>
      <c r="B1714" s="9" t="s">
        <v>1713</v>
      </c>
      <c r="C1714" s="3" t="s">
        <v>5822</v>
      </c>
      <c r="D1714" s="5">
        <v>7500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48" hidden="1" x14ac:dyDescent="0.2">
      <c r="A1715">
        <v>1713</v>
      </c>
      <c r="B1715" s="9" t="s">
        <v>1714</v>
      </c>
      <c r="C1715" s="3" t="s">
        <v>5823</v>
      </c>
      <c r="D1715" s="5">
        <v>7500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1</v>
      </c>
      <c r="P1715">
        <f t="shared" si="131"/>
        <v>50</v>
      </c>
      <c r="Q1715" s="11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8" hidden="1" x14ac:dyDescent="0.2">
      <c r="A1716">
        <v>1714</v>
      </c>
      <c r="B1716" s="9" t="s">
        <v>1715</v>
      </c>
      <c r="C1716" s="3" t="s">
        <v>5824</v>
      </c>
      <c r="D1716" s="5">
        <v>7500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26</v>
      </c>
      <c r="P1716">
        <f t="shared" si="131"/>
        <v>115.71</v>
      </c>
      <c r="Q1716" s="11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8" hidden="1" x14ac:dyDescent="0.2">
      <c r="A1717">
        <v>1715</v>
      </c>
      <c r="B1717" s="9" t="s">
        <v>1716</v>
      </c>
      <c r="C1717" s="3" t="s">
        <v>5825</v>
      </c>
      <c r="D1717" s="5">
        <v>7214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8" hidden="1" x14ac:dyDescent="0.2">
      <c r="A1718">
        <v>1716</v>
      </c>
      <c r="B1718" s="9" t="s">
        <v>1717</v>
      </c>
      <c r="C1718" s="3" t="s">
        <v>5826</v>
      </c>
      <c r="D1718" s="5">
        <v>7200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2</v>
      </c>
      <c r="P1718">
        <f t="shared" si="131"/>
        <v>50</v>
      </c>
      <c r="Q1718" s="11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8" hidden="1" x14ac:dyDescent="0.2">
      <c r="A1719">
        <v>1717</v>
      </c>
      <c r="B1719" s="9" t="s">
        <v>1718</v>
      </c>
      <c r="C1719" s="3" t="s">
        <v>5827</v>
      </c>
      <c r="D1719" s="5">
        <v>7200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19</v>
      </c>
      <c r="P1719">
        <f t="shared" si="131"/>
        <v>34.020000000000003</v>
      </c>
      <c r="Q1719" s="11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6" hidden="1" x14ac:dyDescent="0.2">
      <c r="A1720">
        <v>1718</v>
      </c>
      <c r="B1720" s="9" t="s">
        <v>1719</v>
      </c>
      <c r="C1720" s="3" t="s">
        <v>5828</v>
      </c>
      <c r="D1720" s="5">
        <v>7175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1</v>
      </c>
      <c r="P1720">
        <f t="shared" si="131"/>
        <v>37.5</v>
      </c>
      <c r="Q1720" s="11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8" hidden="1" x14ac:dyDescent="0.2">
      <c r="A1721">
        <v>1719</v>
      </c>
      <c r="B1721" s="9" t="s">
        <v>1720</v>
      </c>
      <c r="C1721" s="3" t="s">
        <v>5829</v>
      </c>
      <c r="D1721" s="5">
        <v>7000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8" hidden="1" x14ac:dyDescent="0.2">
      <c r="A1722">
        <v>1720</v>
      </c>
      <c r="B1722" s="9" t="s">
        <v>1721</v>
      </c>
      <c r="C1722" s="3" t="s">
        <v>5830</v>
      </c>
      <c r="D1722" s="5">
        <v>7000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3</v>
      </c>
      <c r="P1722">
        <f t="shared" si="131"/>
        <v>28.13</v>
      </c>
      <c r="Q1722" s="11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8" hidden="1" x14ac:dyDescent="0.2">
      <c r="A1723">
        <v>1721</v>
      </c>
      <c r="B1723" s="9" t="s">
        <v>1722</v>
      </c>
      <c r="C1723" s="3" t="s">
        <v>5831</v>
      </c>
      <c r="D1723" s="5">
        <v>7000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8" hidden="1" x14ac:dyDescent="0.2">
      <c r="A1724">
        <v>1722</v>
      </c>
      <c r="B1724" s="9" t="s">
        <v>1723</v>
      </c>
      <c r="C1724" s="3" t="s">
        <v>5832</v>
      </c>
      <c r="D1724" s="5">
        <v>7000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8" hidden="1" x14ac:dyDescent="0.2">
      <c r="A1725">
        <v>1723</v>
      </c>
      <c r="B1725" s="9" t="s">
        <v>1724</v>
      </c>
      <c r="C1725" s="3" t="s">
        <v>5833</v>
      </c>
      <c r="D1725" s="5">
        <v>7000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9</v>
      </c>
      <c r="P1725">
        <f t="shared" si="131"/>
        <v>216.67</v>
      </c>
      <c r="Q1725" s="11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8" hidden="1" x14ac:dyDescent="0.2">
      <c r="A1726">
        <v>1724</v>
      </c>
      <c r="B1726" s="9" t="s">
        <v>1725</v>
      </c>
      <c r="C1726" s="3" t="s">
        <v>5834</v>
      </c>
      <c r="D1726" s="5">
        <v>7000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8" hidden="1" x14ac:dyDescent="0.2">
      <c r="A1727">
        <v>1725</v>
      </c>
      <c r="B1727" s="9" t="s">
        <v>1726</v>
      </c>
      <c r="C1727" s="3" t="s">
        <v>5835</v>
      </c>
      <c r="D1727" s="5">
        <v>7000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8</v>
      </c>
      <c r="P1727">
        <f t="shared" si="131"/>
        <v>62.22</v>
      </c>
      <c r="Q1727" s="11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2" hidden="1" x14ac:dyDescent="0.2">
      <c r="A1728">
        <v>1726</v>
      </c>
      <c r="B1728" s="9" t="s">
        <v>1727</v>
      </c>
      <c r="C1728" s="3" t="s">
        <v>5836</v>
      </c>
      <c r="D1728" s="5">
        <v>7000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31</v>
      </c>
      <c r="P1728">
        <f t="shared" si="131"/>
        <v>137.25</v>
      </c>
      <c r="Q1728" s="11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8" hidden="1" x14ac:dyDescent="0.2">
      <c r="A1729">
        <v>1727</v>
      </c>
      <c r="B1729" s="9" t="s">
        <v>1728</v>
      </c>
      <c r="C1729" s="3" t="s">
        <v>5837</v>
      </c>
      <c r="D1729" s="5">
        <v>7000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8" hidden="1" x14ac:dyDescent="0.2">
      <c r="A1730">
        <v>1728</v>
      </c>
      <c r="B1730" s="9" t="s">
        <v>1729</v>
      </c>
      <c r="C1730" s="3" t="s">
        <v>5838</v>
      </c>
      <c r="D1730" s="5">
        <v>7000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12</v>
      </c>
      <c r="P1730">
        <f t="shared" si="131"/>
        <v>122.14</v>
      </c>
      <c r="Q1730" s="11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8" hidden="1" x14ac:dyDescent="0.2">
      <c r="A1731">
        <v>1729</v>
      </c>
      <c r="B1731" s="9" t="s">
        <v>1730</v>
      </c>
      <c r="C1731" s="3" t="s">
        <v>5839</v>
      </c>
      <c r="D1731" s="5">
        <v>7000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5">
        <f t="shared" ref="S1731:S1794" si="137">(((J1731/60)/60/24)+DATE(1970,1,1))</f>
        <v>42471.052152777775</v>
      </c>
      <c r="T1731" s="15">
        <f t="shared" ref="T1731:T1794" si="138">(((I1731/60)/60/24)+DATE(1970,1,1))</f>
        <v>42531.052152777775</v>
      </c>
      <c r="U1731">
        <f t="shared" ref="U1731:U1794" si="139">YEAR(S1731)</f>
        <v>2016</v>
      </c>
    </row>
    <row r="1732" spans="1:21" ht="48" hidden="1" x14ac:dyDescent="0.2">
      <c r="A1732">
        <v>1730</v>
      </c>
      <c r="B1732" s="9" t="s">
        <v>1731</v>
      </c>
      <c r="C1732" s="3" t="s">
        <v>5840</v>
      </c>
      <c r="D1732" s="5">
        <v>7000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2" hidden="1" x14ac:dyDescent="0.2">
      <c r="A1733">
        <v>1731</v>
      </c>
      <c r="B1733" s="9" t="s">
        <v>1732</v>
      </c>
      <c r="C1733" s="3" t="s">
        <v>5841</v>
      </c>
      <c r="D1733" s="5">
        <v>7000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8" hidden="1" x14ac:dyDescent="0.2">
      <c r="A1734">
        <v>1732</v>
      </c>
      <c r="B1734" s="9" t="s">
        <v>1733</v>
      </c>
      <c r="C1734" s="3" t="s">
        <v>5842</v>
      </c>
      <c r="D1734" s="5">
        <v>7000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8" hidden="1" x14ac:dyDescent="0.2">
      <c r="A1735">
        <v>1733</v>
      </c>
      <c r="B1735" s="9" t="s">
        <v>1734</v>
      </c>
      <c r="C1735" s="3" t="s">
        <v>5843</v>
      </c>
      <c r="D1735" s="5">
        <v>7000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8" hidden="1" x14ac:dyDescent="0.2">
      <c r="A1736">
        <v>1734</v>
      </c>
      <c r="B1736" s="9" t="s">
        <v>1735</v>
      </c>
      <c r="C1736" s="3" t="s">
        <v>5844</v>
      </c>
      <c r="D1736" s="5">
        <v>7000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8" hidden="1" x14ac:dyDescent="0.2">
      <c r="A1737">
        <v>1735</v>
      </c>
      <c r="B1737" s="9" t="s">
        <v>1736</v>
      </c>
      <c r="C1737" s="3" t="s">
        <v>5845</v>
      </c>
      <c r="D1737" s="5">
        <v>7000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2</v>
      </c>
      <c r="P1737">
        <f t="shared" si="136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2" hidden="1" x14ac:dyDescent="0.2">
      <c r="A1738">
        <v>1736</v>
      </c>
      <c r="B1738" s="9" t="s">
        <v>1737</v>
      </c>
      <c r="C1738" s="3" t="s">
        <v>5846</v>
      </c>
      <c r="D1738" s="5">
        <v>7000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0</v>
      </c>
      <c r="P1738">
        <f t="shared" si="136"/>
        <v>22</v>
      </c>
      <c r="Q1738" s="11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8" hidden="1" x14ac:dyDescent="0.2">
      <c r="A1739">
        <v>1737</v>
      </c>
      <c r="B1739" s="9" t="s">
        <v>1738</v>
      </c>
      <c r="C1739" s="3" t="s">
        <v>5847</v>
      </c>
      <c r="D1739" s="5">
        <v>7000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12</v>
      </c>
      <c r="P1739">
        <f t="shared" si="136"/>
        <v>56.67</v>
      </c>
      <c r="Q1739" s="11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32" hidden="1" x14ac:dyDescent="0.2">
      <c r="A1740">
        <v>1738</v>
      </c>
      <c r="B1740" s="9" t="s">
        <v>1739</v>
      </c>
      <c r="C1740" s="3" t="s">
        <v>5848</v>
      </c>
      <c r="D1740" s="5">
        <v>7000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8" hidden="1" x14ac:dyDescent="0.2">
      <c r="A1741">
        <v>1739</v>
      </c>
      <c r="B1741" s="9" t="s">
        <v>1740</v>
      </c>
      <c r="C1741" s="3" t="s">
        <v>5849</v>
      </c>
      <c r="D1741" s="5">
        <v>7000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8" hidden="1" x14ac:dyDescent="0.2">
      <c r="A1742">
        <v>1740</v>
      </c>
      <c r="B1742" s="9" t="s">
        <v>1741</v>
      </c>
      <c r="C1742" s="3" t="s">
        <v>5850</v>
      </c>
      <c r="D1742" s="5">
        <v>7000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32" hidden="1" x14ac:dyDescent="0.2">
      <c r="A1743">
        <v>1741</v>
      </c>
      <c r="B1743" s="9" t="s">
        <v>1742</v>
      </c>
      <c r="C1743" s="3" t="s">
        <v>5851</v>
      </c>
      <c r="D1743" s="5">
        <v>7000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19</v>
      </c>
      <c r="P1743">
        <f t="shared" si="136"/>
        <v>25.58</v>
      </c>
      <c r="Q1743" s="11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8" hidden="1" x14ac:dyDescent="0.2">
      <c r="A1744">
        <v>1742</v>
      </c>
      <c r="B1744" s="9" t="s">
        <v>1743</v>
      </c>
      <c r="C1744" s="3" t="s">
        <v>5852</v>
      </c>
      <c r="D1744" s="5">
        <v>7000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31</v>
      </c>
      <c r="P1744">
        <f t="shared" si="136"/>
        <v>63.97</v>
      </c>
      <c r="Q1744" s="11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8" hidden="1" x14ac:dyDescent="0.2">
      <c r="A1745">
        <v>1743</v>
      </c>
      <c r="B1745" s="9" t="s">
        <v>1744</v>
      </c>
      <c r="C1745" s="3" t="s">
        <v>5853</v>
      </c>
      <c r="D1745" s="5">
        <v>7000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86</v>
      </c>
      <c r="P1745">
        <f t="shared" si="136"/>
        <v>89.93</v>
      </c>
      <c r="Q1745" s="11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8" hidden="1" x14ac:dyDescent="0.2">
      <c r="A1746">
        <v>1744</v>
      </c>
      <c r="B1746" s="9" t="s">
        <v>1745</v>
      </c>
      <c r="C1746" s="3" t="s">
        <v>5854</v>
      </c>
      <c r="D1746" s="5">
        <v>7000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93</v>
      </c>
      <c r="P1746">
        <f t="shared" si="136"/>
        <v>93.07</v>
      </c>
      <c r="Q1746" s="11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8" hidden="1" x14ac:dyDescent="0.2">
      <c r="A1748">
        <v>1746</v>
      </c>
      <c r="B1748" s="9" t="s">
        <v>1747</v>
      </c>
      <c r="C1748" s="3" t="s">
        <v>5856</v>
      </c>
      <c r="D1748" s="5">
        <v>7000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317</v>
      </c>
      <c r="P1748">
        <f t="shared" si="136"/>
        <v>207.62</v>
      </c>
      <c r="Q1748" s="11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8" hidden="1" x14ac:dyDescent="0.2">
      <c r="A1749">
        <v>1747</v>
      </c>
      <c r="B1749" s="9" t="s">
        <v>1748</v>
      </c>
      <c r="C1749" s="3" t="s">
        <v>5857</v>
      </c>
      <c r="D1749" s="5">
        <v>7000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135</v>
      </c>
      <c r="P1749">
        <f t="shared" si="136"/>
        <v>59.41</v>
      </c>
      <c r="Q1749" s="11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2" hidden="1" x14ac:dyDescent="0.2">
      <c r="A1750">
        <v>1748</v>
      </c>
      <c r="B1750" s="9" t="s">
        <v>1749</v>
      </c>
      <c r="C1750" s="3" t="s">
        <v>5858</v>
      </c>
      <c r="D1750" s="5">
        <v>7000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928</v>
      </c>
      <c r="P1750">
        <f t="shared" si="136"/>
        <v>358.97</v>
      </c>
      <c r="Q1750" s="11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2" hidden="1" x14ac:dyDescent="0.2">
      <c r="A1751">
        <v>1749</v>
      </c>
      <c r="B1751" s="9" t="s">
        <v>1750</v>
      </c>
      <c r="C1751" s="3" t="s">
        <v>5859</v>
      </c>
      <c r="D1751" s="5">
        <v>7000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177</v>
      </c>
      <c r="P1751">
        <f t="shared" si="136"/>
        <v>94.74</v>
      </c>
      <c r="Q1751" s="1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8" hidden="1" x14ac:dyDescent="0.2">
      <c r="A1752">
        <v>1750</v>
      </c>
      <c r="B1752" s="9" t="s">
        <v>1751</v>
      </c>
      <c r="C1752" s="3" t="s">
        <v>5860</v>
      </c>
      <c r="D1752" s="5">
        <v>7000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144</v>
      </c>
      <c r="P1752">
        <f t="shared" si="136"/>
        <v>80.650000000000006</v>
      </c>
      <c r="Q1752" s="11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2" hidden="1" x14ac:dyDescent="0.2">
      <c r="A1753">
        <v>1751</v>
      </c>
      <c r="B1753" s="9" t="s">
        <v>1752</v>
      </c>
      <c r="C1753" s="3" t="s">
        <v>5861</v>
      </c>
      <c r="D1753" s="5">
        <v>7000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147</v>
      </c>
      <c r="P1753">
        <f t="shared" si="136"/>
        <v>168.69</v>
      </c>
      <c r="Q1753" s="11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2" hidden="1" x14ac:dyDescent="0.2">
      <c r="A1754">
        <v>1752</v>
      </c>
      <c r="B1754" s="9" t="s">
        <v>1753</v>
      </c>
      <c r="C1754" s="3" t="s">
        <v>5862</v>
      </c>
      <c r="D1754" s="5">
        <v>7000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45</v>
      </c>
      <c r="P1754">
        <f t="shared" si="136"/>
        <v>34.69</v>
      </c>
      <c r="Q1754" s="11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8" hidden="1" x14ac:dyDescent="0.2">
      <c r="A1755">
        <v>1753</v>
      </c>
      <c r="B1755" s="9" t="s">
        <v>1754</v>
      </c>
      <c r="C1755" s="3" t="s">
        <v>5863</v>
      </c>
      <c r="D1755" s="5">
        <v>7000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231</v>
      </c>
      <c r="P1755">
        <f t="shared" si="136"/>
        <v>462.86</v>
      </c>
      <c r="Q1755" s="11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8" hidden="1" x14ac:dyDescent="0.2">
      <c r="A1756">
        <v>1754</v>
      </c>
      <c r="B1756" s="9" t="s">
        <v>1755</v>
      </c>
      <c r="C1756" s="3" t="s">
        <v>5864</v>
      </c>
      <c r="D1756" s="5">
        <v>7000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134</v>
      </c>
      <c r="P1756">
        <f t="shared" si="136"/>
        <v>104.39</v>
      </c>
      <c r="Q1756" s="11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8" hidden="1" x14ac:dyDescent="0.2">
      <c r="A1757">
        <v>1755</v>
      </c>
      <c r="B1757" s="9" t="s">
        <v>1756</v>
      </c>
      <c r="C1757" s="3" t="s">
        <v>5865</v>
      </c>
      <c r="D1757" s="5">
        <v>7000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0</v>
      </c>
      <c r="P1757">
        <f t="shared" si="136"/>
        <v>7.5</v>
      </c>
      <c r="Q1757" s="11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8" hidden="1" x14ac:dyDescent="0.2">
      <c r="A1758">
        <v>1756</v>
      </c>
      <c r="B1758" s="9" t="s">
        <v>1757</v>
      </c>
      <c r="C1758" s="3" t="s">
        <v>5866</v>
      </c>
      <c r="D1758" s="5">
        <v>7000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81</v>
      </c>
      <c r="P1758">
        <f t="shared" si="136"/>
        <v>47.13</v>
      </c>
      <c r="Q1758" s="11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2" hidden="1" x14ac:dyDescent="0.2">
      <c r="A1759">
        <v>1757</v>
      </c>
      <c r="B1759" s="9" t="s">
        <v>1758</v>
      </c>
      <c r="C1759" s="3" t="s">
        <v>5867</v>
      </c>
      <c r="D1759" s="5">
        <v>7000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83</v>
      </c>
      <c r="P1759">
        <f t="shared" si="136"/>
        <v>414.29</v>
      </c>
      <c r="Q1759" s="11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8" hidden="1" x14ac:dyDescent="0.2">
      <c r="A1760">
        <v>1758</v>
      </c>
      <c r="B1760" s="9" t="s">
        <v>1759</v>
      </c>
      <c r="C1760" s="3" t="s">
        <v>5868</v>
      </c>
      <c r="D1760" s="5">
        <v>7000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16</v>
      </c>
      <c r="P1760">
        <f t="shared" si="136"/>
        <v>42.48</v>
      </c>
      <c r="Q1760" s="11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2" hidden="1" x14ac:dyDescent="0.2">
      <c r="A1761">
        <v>1759</v>
      </c>
      <c r="B1761" s="9" t="s">
        <v>1760</v>
      </c>
      <c r="C1761" s="3" t="s">
        <v>5869</v>
      </c>
      <c r="D1761" s="5">
        <v>7000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76</v>
      </c>
      <c r="P1761">
        <f t="shared" si="136"/>
        <v>108.78</v>
      </c>
      <c r="Q1761" s="1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8" hidden="1" x14ac:dyDescent="0.2">
      <c r="A1762">
        <v>1760</v>
      </c>
      <c r="B1762" s="9" t="s">
        <v>1761</v>
      </c>
      <c r="C1762" s="3" t="s">
        <v>5870</v>
      </c>
      <c r="D1762" s="5">
        <v>7000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118</v>
      </c>
      <c r="P1762">
        <f t="shared" si="136"/>
        <v>81.099999999999994</v>
      </c>
      <c r="Q1762" s="11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2" hidden="1" x14ac:dyDescent="0.2">
      <c r="A1763">
        <v>1761</v>
      </c>
      <c r="B1763" s="9" t="s">
        <v>1762</v>
      </c>
      <c r="C1763" s="3" t="s">
        <v>5871</v>
      </c>
      <c r="D1763" s="5">
        <v>7000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2</v>
      </c>
      <c r="P1763">
        <f t="shared" si="136"/>
        <v>51.67</v>
      </c>
      <c r="Q1763" s="11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16" hidden="1" x14ac:dyDescent="0.2">
      <c r="A1764">
        <v>1762</v>
      </c>
      <c r="B1764" s="9" t="s">
        <v>1763</v>
      </c>
      <c r="C1764" s="3" t="s">
        <v>5872</v>
      </c>
      <c r="D1764" s="5">
        <v>6999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13</v>
      </c>
      <c r="P1764">
        <f t="shared" si="136"/>
        <v>35.4</v>
      </c>
      <c r="Q1764" s="11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8" hidden="1" x14ac:dyDescent="0.2">
      <c r="A1765">
        <v>1763</v>
      </c>
      <c r="B1765" s="9" t="s">
        <v>1764</v>
      </c>
      <c r="C1765" s="3" t="s">
        <v>5873</v>
      </c>
      <c r="D1765" s="5">
        <v>6900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177</v>
      </c>
      <c r="P1765">
        <f t="shared" si="136"/>
        <v>103.64</v>
      </c>
      <c r="Q1765" s="11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8" hidden="1" x14ac:dyDescent="0.2">
      <c r="A1766">
        <v>1764</v>
      </c>
      <c r="B1766" s="9" t="s">
        <v>1765</v>
      </c>
      <c r="C1766" s="3" t="s">
        <v>5874</v>
      </c>
      <c r="D1766" s="5">
        <v>6750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32</v>
      </c>
      <c r="P1766">
        <f t="shared" si="136"/>
        <v>55.28</v>
      </c>
      <c r="Q1766" s="11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8" hidden="1" x14ac:dyDescent="0.2">
      <c r="A1767">
        <v>1765</v>
      </c>
      <c r="B1767" s="9" t="s">
        <v>1766</v>
      </c>
      <c r="C1767" s="3" t="s">
        <v>5875</v>
      </c>
      <c r="D1767" s="5">
        <v>6700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111</v>
      </c>
      <c r="P1767">
        <f t="shared" si="136"/>
        <v>72.17</v>
      </c>
      <c r="Q1767" s="11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2" hidden="1" x14ac:dyDescent="0.2">
      <c r="A1768">
        <v>1766</v>
      </c>
      <c r="B1768" s="9" t="s">
        <v>1767</v>
      </c>
      <c r="C1768" s="3" t="s">
        <v>5876</v>
      </c>
      <c r="D1768" s="5">
        <v>6700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32" hidden="1" x14ac:dyDescent="0.2">
      <c r="A1769">
        <v>1767</v>
      </c>
      <c r="B1769" s="9" t="s">
        <v>1768</v>
      </c>
      <c r="C1769" s="3" t="s">
        <v>5877</v>
      </c>
      <c r="D1769" s="5">
        <v>6500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35</v>
      </c>
      <c r="P1769">
        <f t="shared" si="136"/>
        <v>58.62</v>
      </c>
      <c r="Q1769" s="11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8" hidden="1" x14ac:dyDescent="0.2">
      <c r="A1770">
        <v>1768</v>
      </c>
      <c r="B1770" s="9" t="s">
        <v>1769</v>
      </c>
      <c r="C1770" s="3" t="s">
        <v>5878</v>
      </c>
      <c r="D1770" s="5">
        <v>6500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3</v>
      </c>
      <c r="P1770">
        <f t="shared" si="136"/>
        <v>12.47</v>
      </c>
      <c r="Q1770" s="11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8" hidden="1" x14ac:dyDescent="0.2">
      <c r="A1771">
        <v>1769</v>
      </c>
      <c r="B1771" s="9" t="s">
        <v>1770</v>
      </c>
      <c r="C1771" s="3" t="s">
        <v>5879</v>
      </c>
      <c r="D1771" s="5">
        <v>6500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17</v>
      </c>
      <c r="P1771">
        <f t="shared" si="136"/>
        <v>49.14</v>
      </c>
      <c r="Q1771" s="1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8" hidden="1" x14ac:dyDescent="0.2">
      <c r="A1772">
        <v>1770</v>
      </c>
      <c r="B1772" s="9" t="s">
        <v>1771</v>
      </c>
      <c r="C1772" s="3" t="s">
        <v>5880</v>
      </c>
      <c r="D1772" s="5">
        <v>6500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213</v>
      </c>
      <c r="P1772">
        <f t="shared" si="136"/>
        <v>150.5</v>
      </c>
      <c r="Q1772" s="11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8" hidden="1" x14ac:dyDescent="0.2">
      <c r="A1773">
        <v>1771</v>
      </c>
      <c r="B1773" s="9" t="s">
        <v>1772</v>
      </c>
      <c r="C1773" s="3" t="s">
        <v>5881</v>
      </c>
      <c r="D1773" s="5">
        <v>6500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14</v>
      </c>
      <c r="P1773">
        <f t="shared" si="136"/>
        <v>35.799999999999997</v>
      </c>
      <c r="Q1773" s="11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32" hidden="1" x14ac:dyDescent="0.2">
      <c r="A1774">
        <v>1772</v>
      </c>
      <c r="B1774" s="9" t="s">
        <v>1773</v>
      </c>
      <c r="C1774" s="3" t="s">
        <v>5882</v>
      </c>
      <c r="D1774" s="5">
        <v>6500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13</v>
      </c>
      <c r="P1774">
        <f t="shared" si="136"/>
        <v>45.16</v>
      </c>
      <c r="Q1774" s="11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8" hidden="1" x14ac:dyDescent="0.2">
      <c r="A1775">
        <v>1773</v>
      </c>
      <c r="B1775" s="9" t="s">
        <v>1774</v>
      </c>
      <c r="C1775" s="3" t="s">
        <v>5883</v>
      </c>
      <c r="D1775" s="5">
        <v>6500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29</v>
      </c>
      <c r="P1775">
        <f t="shared" si="136"/>
        <v>98.79</v>
      </c>
      <c r="Q1775" s="11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8" hidden="1" x14ac:dyDescent="0.2">
      <c r="A1776">
        <v>1774</v>
      </c>
      <c r="B1776" s="9" t="s">
        <v>1775</v>
      </c>
      <c r="C1776" s="3" t="s">
        <v>5884</v>
      </c>
      <c r="D1776" s="5">
        <v>6500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18</v>
      </c>
      <c r="P1776">
        <f t="shared" si="136"/>
        <v>88.31</v>
      </c>
      <c r="Q1776" s="11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8" hidden="1" x14ac:dyDescent="0.2">
      <c r="A1777">
        <v>1775</v>
      </c>
      <c r="B1777" s="9" t="s">
        <v>1776</v>
      </c>
      <c r="C1777" s="3" t="s">
        <v>5885</v>
      </c>
      <c r="D1777" s="5">
        <v>6500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326</v>
      </c>
      <c r="P1777">
        <f t="shared" si="136"/>
        <v>170.63</v>
      </c>
      <c r="Q1777" s="11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8" hidden="1" x14ac:dyDescent="0.2">
      <c r="A1778">
        <v>1776</v>
      </c>
      <c r="B1778" s="9" t="s">
        <v>1777</v>
      </c>
      <c r="C1778" s="3" t="s">
        <v>5886</v>
      </c>
      <c r="D1778" s="5">
        <v>6500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5</v>
      </c>
      <c r="P1778">
        <f t="shared" si="136"/>
        <v>83.75</v>
      </c>
      <c r="Q1778" s="11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8" hidden="1" x14ac:dyDescent="0.2">
      <c r="A1779">
        <v>1777</v>
      </c>
      <c r="B1779" s="9" t="s">
        <v>1778</v>
      </c>
      <c r="C1779" s="3" t="s">
        <v>5887</v>
      </c>
      <c r="D1779" s="5">
        <v>6500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10</v>
      </c>
      <c r="P1779">
        <f t="shared" si="136"/>
        <v>65.099999999999994</v>
      </c>
      <c r="Q1779" s="11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8" hidden="1" x14ac:dyDescent="0.2">
      <c r="A1780">
        <v>1778</v>
      </c>
      <c r="B1780" s="9" t="s">
        <v>1779</v>
      </c>
      <c r="C1780" s="3" t="s">
        <v>5888</v>
      </c>
      <c r="D1780" s="5">
        <v>6500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15</v>
      </c>
      <c r="P1780">
        <f t="shared" si="136"/>
        <v>66.33</v>
      </c>
      <c r="Q1780" s="11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8" hidden="1" x14ac:dyDescent="0.2">
      <c r="A1781">
        <v>1779</v>
      </c>
      <c r="B1781" s="9" t="s">
        <v>1780</v>
      </c>
      <c r="C1781" s="3" t="s">
        <v>5889</v>
      </c>
      <c r="D1781" s="5">
        <v>6500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61</v>
      </c>
      <c r="P1781">
        <f t="shared" si="136"/>
        <v>104.89</v>
      </c>
      <c r="Q1781" s="1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8" hidden="1" x14ac:dyDescent="0.2">
      <c r="A1782">
        <v>1780</v>
      </c>
      <c r="B1782" s="9" t="s">
        <v>1781</v>
      </c>
      <c r="C1782" s="3" t="s">
        <v>5890</v>
      </c>
      <c r="D1782" s="5">
        <v>6500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183</v>
      </c>
      <c r="P1782">
        <f t="shared" si="136"/>
        <v>78.44</v>
      </c>
      <c r="Q1782" s="11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8" hidden="1" x14ac:dyDescent="0.2">
      <c r="A1783">
        <v>1781</v>
      </c>
      <c r="B1783" s="9" t="s">
        <v>1782</v>
      </c>
      <c r="C1783" s="3" t="s">
        <v>5891</v>
      </c>
      <c r="D1783" s="5">
        <v>6500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22</v>
      </c>
      <c r="P1783">
        <f t="shared" si="136"/>
        <v>59.04</v>
      </c>
      <c r="Q1783" s="11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8" hidden="1" x14ac:dyDescent="0.2">
      <c r="A1784">
        <v>1782</v>
      </c>
      <c r="B1784" s="9" t="s">
        <v>1783</v>
      </c>
      <c r="C1784" s="3" t="s">
        <v>5892</v>
      </c>
      <c r="D1784" s="5">
        <v>6500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83</v>
      </c>
      <c r="P1784">
        <f t="shared" si="136"/>
        <v>71.34</v>
      </c>
      <c r="Q1784" s="11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8" hidden="1" x14ac:dyDescent="0.2">
      <c r="A1785">
        <v>1783</v>
      </c>
      <c r="B1785" s="9" t="s">
        <v>1784</v>
      </c>
      <c r="C1785" s="3" t="s">
        <v>5893</v>
      </c>
      <c r="D1785" s="5">
        <v>6500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146</v>
      </c>
      <c r="P1785">
        <f t="shared" si="136"/>
        <v>51.23</v>
      </c>
      <c r="Q1785" s="11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8" hidden="1" x14ac:dyDescent="0.2">
      <c r="A1786">
        <v>1784</v>
      </c>
      <c r="B1786" s="9" t="s">
        <v>1785</v>
      </c>
      <c r="C1786" s="3" t="s">
        <v>5894</v>
      </c>
      <c r="D1786" s="5">
        <v>6500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31</v>
      </c>
      <c r="P1786">
        <f t="shared" si="136"/>
        <v>60.24</v>
      </c>
      <c r="Q1786" s="11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8" hidden="1" x14ac:dyDescent="0.2">
      <c r="A1787">
        <v>1785</v>
      </c>
      <c r="B1787" s="9" t="s">
        <v>1786</v>
      </c>
      <c r="C1787" s="3" t="s">
        <v>5895</v>
      </c>
      <c r="D1787" s="5">
        <v>6500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75</v>
      </c>
      <c r="P1787">
        <f t="shared" si="136"/>
        <v>44.94</v>
      </c>
      <c r="Q1787" s="11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8" hidden="1" x14ac:dyDescent="0.2">
      <c r="A1788">
        <v>1786</v>
      </c>
      <c r="B1788" s="9" t="s">
        <v>1787</v>
      </c>
      <c r="C1788" s="3" t="s">
        <v>5896</v>
      </c>
      <c r="D1788" s="5">
        <v>6500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14</v>
      </c>
      <c r="P1788">
        <f t="shared" si="136"/>
        <v>31.21</v>
      </c>
      <c r="Q1788" s="11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8" hidden="1" x14ac:dyDescent="0.2">
      <c r="A1789">
        <v>1787</v>
      </c>
      <c r="B1789" s="9" t="s">
        <v>1788</v>
      </c>
      <c r="C1789" s="3" t="s">
        <v>5897</v>
      </c>
      <c r="D1789" s="5">
        <v>6500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24</v>
      </c>
      <c r="P1789">
        <f t="shared" si="136"/>
        <v>63.88</v>
      </c>
      <c r="Q1789" s="11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8" hidden="1" x14ac:dyDescent="0.2">
      <c r="A1790">
        <v>1788</v>
      </c>
      <c r="B1790" s="9" t="s">
        <v>1789</v>
      </c>
      <c r="C1790" s="3" t="s">
        <v>5898</v>
      </c>
      <c r="D1790" s="5">
        <v>6500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8" hidden="1" x14ac:dyDescent="0.2">
      <c r="A1791">
        <v>1789</v>
      </c>
      <c r="B1791" s="9" t="s">
        <v>1790</v>
      </c>
      <c r="C1791" s="3" t="s">
        <v>5899</v>
      </c>
      <c r="D1791" s="5">
        <v>6450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8" hidden="1" x14ac:dyDescent="0.2">
      <c r="A1792">
        <v>1790</v>
      </c>
      <c r="B1792" s="9" t="s">
        <v>1791</v>
      </c>
      <c r="C1792" s="3" t="s">
        <v>5900</v>
      </c>
      <c r="D1792" s="5">
        <v>6350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26</v>
      </c>
      <c r="P1792">
        <f t="shared" si="136"/>
        <v>109.07</v>
      </c>
      <c r="Q1792" s="11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32" hidden="1" x14ac:dyDescent="0.2">
      <c r="A1793">
        <v>1791</v>
      </c>
      <c r="B1793" s="9" t="s">
        <v>1792</v>
      </c>
      <c r="C1793" s="3" t="s">
        <v>5901</v>
      </c>
      <c r="D1793" s="5">
        <v>6300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2</v>
      </c>
      <c r="P1793">
        <f t="shared" si="136"/>
        <v>26.75</v>
      </c>
      <c r="Q1793" s="11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32" hidden="1" x14ac:dyDescent="0.2">
      <c r="A1794">
        <v>1792</v>
      </c>
      <c r="B1794" s="9" t="s">
        <v>1793</v>
      </c>
      <c r="C1794" s="3" t="s">
        <v>5902</v>
      </c>
      <c r="D1794" s="5">
        <v>6300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243</v>
      </c>
      <c r="P1794">
        <f t="shared" si="136"/>
        <v>109.94</v>
      </c>
      <c r="Q1794" s="11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8" hidden="1" x14ac:dyDescent="0.2">
      <c r="A1795">
        <v>1793</v>
      </c>
      <c r="B1795" s="9" t="s">
        <v>1794</v>
      </c>
      <c r="C1795" s="3" t="s">
        <v>5903</v>
      </c>
      <c r="D1795" s="5">
        <v>6048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5">
        <f t="shared" ref="S1795:S1858" si="142">(((J1795/60)/60/24)+DATE(1970,1,1))</f>
        <v>41940.89166666667</v>
      </c>
      <c r="T1795" s="15">
        <f t="shared" ref="T1795:T1858" si="143">(((I1795/60)/60/24)+DATE(1970,1,1))</f>
        <v>41970.933333333334</v>
      </c>
      <c r="U1795">
        <f t="shared" ref="U1795:U1858" si="144">YEAR(S1795)</f>
        <v>2014</v>
      </c>
    </row>
    <row r="1796" spans="1:21" ht="48" hidden="1" x14ac:dyDescent="0.2">
      <c r="A1796">
        <v>1794</v>
      </c>
      <c r="B1796" s="9" t="s">
        <v>1795</v>
      </c>
      <c r="C1796" s="3" t="s">
        <v>5904</v>
      </c>
      <c r="D1796" s="5">
        <v>6000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17</v>
      </c>
      <c r="P1796">
        <f t="shared" si="141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8" hidden="1" x14ac:dyDescent="0.2">
      <c r="A1797">
        <v>1795</v>
      </c>
      <c r="B1797" s="9" t="s">
        <v>1796</v>
      </c>
      <c r="C1797" s="3" t="s">
        <v>5905</v>
      </c>
      <c r="D1797" s="5">
        <v>6000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181</v>
      </c>
      <c r="P1797">
        <f t="shared" si="141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8" hidden="1" x14ac:dyDescent="0.2">
      <c r="A1798">
        <v>1796</v>
      </c>
      <c r="B1798" s="9" t="s">
        <v>1797</v>
      </c>
      <c r="C1798" s="3" t="s">
        <v>5906</v>
      </c>
      <c r="D1798" s="5">
        <v>6000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70</v>
      </c>
      <c r="P1798">
        <f t="shared" si="141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8" hidden="1" x14ac:dyDescent="0.2">
      <c r="A1799">
        <v>1797</v>
      </c>
      <c r="B1799" s="9" t="s">
        <v>1798</v>
      </c>
      <c r="C1799" s="3" t="s">
        <v>5907</v>
      </c>
      <c r="D1799" s="5">
        <v>6000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113</v>
      </c>
      <c r="P1799">
        <f t="shared" si="141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8" hidden="1" x14ac:dyDescent="0.2">
      <c r="A1800">
        <v>1798</v>
      </c>
      <c r="B1800" s="9" t="s">
        <v>1799</v>
      </c>
      <c r="C1800" s="3" t="s">
        <v>5908</v>
      </c>
      <c r="D1800" s="5">
        <v>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36</v>
      </c>
      <c r="P1800">
        <f t="shared" si="141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2" hidden="1" x14ac:dyDescent="0.2">
      <c r="A1801">
        <v>1799</v>
      </c>
      <c r="B1801" s="9" t="s">
        <v>1800</v>
      </c>
      <c r="C1801" s="3" t="s">
        <v>5909</v>
      </c>
      <c r="D1801" s="5">
        <v>6000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1</v>
      </c>
      <c r="P1801">
        <f t="shared" si="141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8" hidden="1" x14ac:dyDescent="0.2">
      <c r="A1802">
        <v>1800</v>
      </c>
      <c r="B1802" s="9" t="s">
        <v>1801</v>
      </c>
      <c r="C1802" s="3" t="s">
        <v>5910</v>
      </c>
      <c r="D1802" s="5">
        <v>6000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158</v>
      </c>
      <c r="P1802">
        <f t="shared" si="141"/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8" hidden="1" x14ac:dyDescent="0.2">
      <c r="A1803">
        <v>1801</v>
      </c>
      <c r="B1803" s="9" t="s">
        <v>1802</v>
      </c>
      <c r="C1803" s="3" t="s">
        <v>5911</v>
      </c>
      <c r="D1803" s="5">
        <v>6000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39</v>
      </c>
      <c r="P1803">
        <f t="shared" si="141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32" hidden="1" x14ac:dyDescent="0.2">
      <c r="A1804">
        <v>1802</v>
      </c>
      <c r="B1804" s="9" t="s">
        <v>1803</v>
      </c>
      <c r="C1804" s="3" t="s">
        <v>5912</v>
      </c>
      <c r="D1804" s="5">
        <v>6000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28</v>
      </c>
      <c r="P1804">
        <f t="shared" si="141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8" hidden="1" x14ac:dyDescent="0.2">
      <c r="A1805">
        <v>1803</v>
      </c>
      <c r="B1805" s="9" t="s">
        <v>1804</v>
      </c>
      <c r="C1805" s="3" t="s">
        <v>5913</v>
      </c>
      <c r="D1805" s="5">
        <v>6000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90</v>
      </c>
      <c r="P1805">
        <f t="shared" si="141"/>
        <v>71.87</v>
      </c>
      <c r="Q1805" s="11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8" hidden="1" x14ac:dyDescent="0.2">
      <c r="A1806">
        <v>1804</v>
      </c>
      <c r="B1806" s="9" t="s">
        <v>1805</v>
      </c>
      <c r="C1806" s="3" t="s">
        <v>5914</v>
      </c>
      <c r="D1806" s="5">
        <v>6000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91</v>
      </c>
      <c r="P1806">
        <f t="shared" si="141"/>
        <v>104.85</v>
      </c>
      <c r="Q1806" s="11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8" hidden="1" x14ac:dyDescent="0.2">
      <c r="A1807">
        <v>1805</v>
      </c>
      <c r="B1807" s="9" t="s">
        <v>1806</v>
      </c>
      <c r="C1807" s="3" t="s">
        <v>5915</v>
      </c>
      <c r="D1807" s="5">
        <v>6000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137</v>
      </c>
      <c r="P1807">
        <f t="shared" si="141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8" hidden="1" x14ac:dyDescent="0.2">
      <c r="A1808">
        <v>1806</v>
      </c>
      <c r="B1808" s="9" t="s">
        <v>1807</v>
      </c>
      <c r="C1808" s="3" t="s">
        <v>5916</v>
      </c>
      <c r="D1808" s="5">
        <v>6000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10</v>
      </c>
      <c r="P1808">
        <f t="shared" si="141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2" hidden="1" x14ac:dyDescent="0.2">
      <c r="A1809">
        <v>1807</v>
      </c>
      <c r="B1809" s="9" t="s">
        <v>1808</v>
      </c>
      <c r="C1809" s="3" t="s">
        <v>5917</v>
      </c>
      <c r="D1809" s="5">
        <v>6000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9</v>
      </c>
      <c r="P1809">
        <f t="shared" si="141"/>
        <v>69.13</v>
      </c>
      <c r="Q1809" s="11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8" hidden="1" x14ac:dyDescent="0.2">
      <c r="A1810">
        <v>1808</v>
      </c>
      <c r="B1810" s="9" t="s">
        <v>1809</v>
      </c>
      <c r="C1810" s="3" t="s">
        <v>5918</v>
      </c>
      <c r="D1810" s="5">
        <v>6000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193</v>
      </c>
      <c r="P1810">
        <f t="shared" si="141"/>
        <v>120.77</v>
      </c>
      <c r="Q1810" s="11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8" hidden="1" x14ac:dyDescent="0.2">
      <c r="A1811">
        <v>1809</v>
      </c>
      <c r="B1811" s="9" t="s">
        <v>1810</v>
      </c>
      <c r="C1811" s="3" t="s">
        <v>5919</v>
      </c>
      <c r="D1811" s="5">
        <v>6000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6</v>
      </c>
      <c r="P1811">
        <f t="shared" si="141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8" hidden="1" x14ac:dyDescent="0.2">
      <c r="A1812">
        <v>1810</v>
      </c>
      <c r="B1812" s="9" t="s">
        <v>1811</v>
      </c>
      <c r="C1812" s="3" t="s">
        <v>5920</v>
      </c>
      <c r="D1812" s="5">
        <v>6000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0</v>
      </c>
      <c r="P1812">
        <f t="shared" si="141"/>
        <v>7.5</v>
      </c>
      <c r="Q1812" s="11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32" hidden="1" x14ac:dyDescent="0.2">
      <c r="A1813">
        <v>1811</v>
      </c>
      <c r="B1813" s="9" t="s">
        <v>1812</v>
      </c>
      <c r="C1813" s="3" t="s">
        <v>5921</v>
      </c>
      <c r="D1813" s="5">
        <v>6000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1</v>
      </c>
      <c r="P1813">
        <f t="shared" si="141"/>
        <v>1.54</v>
      </c>
      <c r="Q1813" s="11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8" hidden="1" x14ac:dyDescent="0.2">
      <c r="A1814">
        <v>1812</v>
      </c>
      <c r="B1814" s="9" t="s">
        <v>1813</v>
      </c>
      <c r="C1814" s="3" t="s">
        <v>5922</v>
      </c>
      <c r="D1814" s="5">
        <v>6000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14</v>
      </c>
      <c r="P1814">
        <f t="shared" si="141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8" hidden="1" x14ac:dyDescent="0.2">
      <c r="A1815">
        <v>1813</v>
      </c>
      <c r="B1815" s="9" t="s">
        <v>1814</v>
      </c>
      <c r="C1815" s="3" t="s">
        <v>5923</v>
      </c>
      <c r="D1815" s="5">
        <v>6000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8" hidden="1" x14ac:dyDescent="0.2">
      <c r="A1816">
        <v>1814</v>
      </c>
      <c r="B1816" s="9" t="s">
        <v>1815</v>
      </c>
      <c r="C1816" s="3" t="s">
        <v>5924</v>
      </c>
      <c r="D1816" s="5">
        <v>6000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98</v>
      </c>
      <c r="P1816">
        <f t="shared" si="141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8" hidden="1" x14ac:dyDescent="0.2">
      <c r="A1817">
        <v>1815</v>
      </c>
      <c r="B1817" s="9" t="s">
        <v>1816</v>
      </c>
      <c r="C1817" s="3" t="s">
        <v>5925</v>
      </c>
      <c r="D1817" s="5">
        <v>6000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8" hidden="1" x14ac:dyDescent="0.2">
      <c r="A1818">
        <v>1816</v>
      </c>
      <c r="B1818" s="9" t="s">
        <v>1817</v>
      </c>
      <c r="C1818" s="3" t="s">
        <v>5926</v>
      </c>
      <c r="D1818" s="5">
        <v>6000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8</v>
      </c>
      <c r="P1818">
        <f t="shared" si="141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32" hidden="1" x14ac:dyDescent="0.2">
      <c r="A1819">
        <v>1817</v>
      </c>
      <c r="B1819" s="9" t="s">
        <v>1818</v>
      </c>
      <c r="C1819" s="3" t="s">
        <v>5927</v>
      </c>
      <c r="D1819" s="5">
        <v>6000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157</v>
      </c>
      <c r="P1819">
        <f t="shared" si="141"/>
        <v>94.19</v>
      </c>
      <c r="Q1819" s="11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32" hidden="1" x14ac:dyDescent="0.2">
      <c r="A1820">
        <v>1818</v>
      </c>
      <c r="B1820" s="9" t="s">
        <v>1819</v>
      </c>
      <c r="C1820" s="3" t="s">
        <v>5928</v>
      </c>
      <c r="D1820" s="5">
        <v>6000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8" hidden="1" x14ac:dyDescent="0.2">
      <c r="A1821">
        <v>1819</v>
      </c>
      <c r="B1821" s="9" t="s">
        <v>1820</v>
      </c>
      <c r="C1821" s="3" t="s">
        <v>5929</v>
      </c>
      <c r="D1821" s="5">
        <v>6000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0</v>
      </c>
      <c r="P1821">
        <f t="shared" si="141"/>
        <v>6.25</v>
      </c>
      <c r="Q1821" s="1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8" hidden="1" x14ac:dyDescent="0.2">
      <c r="A1822">
        <v>1820</v>
      </c>
      <c r="B1822" s="9" t="s">
        <v>1821</v>
      </c>
      <c r="C1822" s="3" t="s">
        <v>5930</v>
      </c>
      <c r="D1822" s="5">
        <v>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28</v>
      </c>
      <c r="P1822">
        <f t="shared" si="141"/>
        <v>213.38</v>
      </c>
      <c r="Q1822" s="11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8" hidden="1" x14ac:dyDescent="0.2">
      <c r="A1823">
        <v>1821</v>
      </c>
      <c r="B1823" s="9" t="s">
        <v>1822</v>
      </c>
      <c r="C1823" s="3" t="s">
        <v>5931</v>
      </c>
      <c r="D1823" s="5">
        <v>6000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56</v>
      </c>
      <c r="P1823">
        <f t="shared" si="141"/>
        <v>59.16</v>
      </c>
      <c r="Q1823" s="11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2" hidden="1" x14ac:dyDescent="0.2">
      <c r="A1824">
        <v>1822</v>
      </c>
      <c r="B1824" s="9" t="s">
        <v>1823</v>
      </c>
      <c r="C1824" s="3" t="s">
        <v>5932</v>
      </c>
      <c r="D1824" s="5">
        <v>6000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5</v>
      </c>
      <c r="P1824">
        <f t="shared" si="141"/>
        <v>27.27</v>
      </c>
      <c r="Q1824" s="11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8" hidden="1" x14ac:dyDescent="0.2">
      <c r="A1825">
        <v>1823</v>
      </c>
      <c r="B1825" s="9" t="s">
        <v>1824</v>
      </c>
      <c r="C1825" s="3" t="s">
        <v>5933</v>
      </c>
      <c r="D1825" s="5">
        <v>6000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14</v>
      </c>
      <c r="P1825">
        <f t="shared" si="141"/>
        <v>24.58</v>
      </c>
      <c r="Q1825" s="11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6" hidden="1" x14ac:dyDescent="0.2">
      <c r="A1826">
        <v>1824</v>
      </c>
      <c r="B1826" s="9" t="s">
        <v>1825</v>
      </c>
      <c r="C1826" s="3" t="s">
        <v>5934</v>
      </c>
      <c r="D1826" s="5">
        <v>6000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50</v>
      </c>
      <c r="P1826">
        <f t="shared" si="141"/>
        <v>75.05</v>
      </c>
      <c r="Q1826" s="11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8" hidden="1" x14ac:dyDescent="0.2">
      <c r="A1827">
        <v>1825</v>
      </c>
      <c r="B1827" s="9" t="s">
        <v>1826</v>
      </c>
      <c r="C1827" s="3" t="s">
        <v>5935</v>
      </c>
      <c r="D1827" s="5">
        <v>6000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35</v>
      </c>
      <c r="P1827">
        <f t="shared" si="141"/>
        <v>42.02</v>
      </c>
      <c r="Q1827" s="11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16" hidden="1" x14ac:dyDescent="0.2">
      <c r="A1828">
        <v>1826</v>
      </c>
      <c r="B1828" s="9" t="s">
        <v>1827</v>
      </c>
      <c r="C1828" s="3" t="s">
        <v>5936</v>
      </c>
      <c r="D1828" s="5">
        <v>6000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34</v>
      </c>
      <c r="P1828">
        <f t="shared" si="141"/>
        <v>53.16</v>
      </c>
      <c r="Q1828" s="11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8" hidden="1" x14ac:dyDescent="0.2">
      <c r="A1829">
        <v>1827</v>
      </c>
      <c r="B1829" s="9" t="s">
        <v>1828</v>
      </c>
      <c r="C1829" s="3" t="s">
        <v>5937</v>
      </c>
      <c r="D1829" s="5">
        <v>6000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134</v>
      </c>
      <c r="P1829">
        <f t="shared" si="141"/>
        <v>83.89</v>
      </c>
      <c r="Q1829" s="11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8" hidden="1" x14ac:dyDescent="0.2">
      <c r="A1830">
        <v>1828</v>
      </c>
      <c r="B1830" s="9" t="s">
        <v>1829</v>
      </c>
      <c r="C1830" s="3" t="s">
        <v>5938</v>
      </c>
      <c r="D1830" s="5">
        <v>6000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334</v>
      </c>
      <c r="P1830">
        <f t="shared" si="141"/>
        <v>417.33</v>
      </c>
      <c r="Q1830" s="11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8" hidden="1" x14ac:dyDescent="0.2">
      <c r="A1831">
        <v>1829</v>
      </c>
      <c r="B1831" s="9" t="s">
        <v>1830</v>
      </c>
      <c r="C1831" s="3" t="s">
        <v>5939</v>
      </c>
      <c r="D1831" s="5">
        <v>6000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42</v>
      </c>
      <c r="P1831">
        <f t="shared" si="141"/>
        <v>75.77</v>
      </c>
      <c r="Q1831" s="1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8" hidden="1" x14ac:dyDescent="0.2">
      <c r="A1832">
        <v>1830</v>
      </c>
      <c r="B1832" s="9" t="s">
        <v>1831</v>
      </c>
      <c r="C1832" s="3" t="s">
        <v>5940</v>
      </c>
      <c r="D1832" s="5">
        <v>6000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254</v>
      </c>
      <c r="P1832">
        <f t="shared" si="141"/>
        <v>67.39</v>
      </c>
      <c r="Q1832" s="11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8" hidden="1" x14ac:dyDescent="0.2">
      <c r="A1833">
        <v>1831</v>
      </c>
      <c r="B1833" s="9" t="s">
        <v>1832</v>
      </c>
      <c r="C1833" s="3" t="s">
        <v>5941</v>
      </c>
      <c r="D1833" s="5">
        <v>6000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17</v>
      </c>
      <c r="P1833">
        <f t="shared" si="141"/>
        <v>73.569999999999993</v>
      </c>
      <c r="Q1833" s="11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8" hidden="1" x14ac:dyDescent="0.2">
      <c r="A1834">
        <v>1832</v>
      </c>
      <c r="B1834" s="9" t="s">
        <v>1833</v>
      </c>
      <c r="C1834" s="3" t="s">
        <v>5942</v>
      </c>
      <c r="D1834" s="5">
        <v>6000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8</v>
      </c>
      <c r="P1834">
        <f t="shared" si="141"/>
        <v>25</v>
      </c>
      <c r="Q1834" s="11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8" hidden="1" x14ac:dyDescent="0.2">
      <c r="A1835">
        <v>1833</v>
      </c>
      <c r="B1835" s="9" t="s">
        <v>1834</v>
      </c>
      <c r="C1835" s="3" t="s">
        <v>5943</v>
      </c>
      <c r="D1835" s="5">
        <v>6000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18</v>
      </c>
      <c r="P1835">
        <f t="shared" si="141"/>
        <v>42</v>
      </c>
      <c r="Q1835" s="11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2" hidden="1" x14ac:dyDescent="0.2">
      <c r="A1836">
        <v>1834</v>
      </c>
      <c r="B1836" s="9" t="s">
        <v>1835</v>
      </c>
      <c r="C1836" s="3" t="s">
        <v>5944</v>
      </c>
      <c r="D1836" s="5">
        <v>6000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197</v>
      </c>
      <c r="P1836">
        <f t="shared" si="141"/>
        <v>131.16999999999999</v>
      </c>
      <c r="Q1836" s="11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64" hidden="1" x14ac:dyDescent="0.2">
      <c r="A1837">
        <v>1835</v>
      </c>
      <c r="B1837" s="9" t="s">
        <v>1836</v>
      </c>
      <c r="C1837" s="3" t="s">
        <v>5945</v>
      </c>
      <c r="D1837" s="5">
        <v>6000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9</v>
      </c>
      <c r="P1837">
        <f t="shared" si="141"/>
        <v>47.27</v>
      </c>
      <c r="Q1837" s="11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16" hidden="1" x14ac:dyDescent="0.2">
      <c r="A1838">
        <v>1836</v>
      </c>
      <c r="B1838" s="9" t="s">
        <v>1837</v>
      </c>
      <c r="C1838" s="3" t="s">
        <v>5946</v>
      </c>
      <c r="D1838" s="5">
        <v>6000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167</v>
      </c>
      <c r="P1838">
        <f t="shared" si="141"/>
        <v>182.13</v>
      </c>
      <c r="Q1838" s="11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8" hidden="1" x14ac:dyDescent="0.2">
      <c r="A1839">
        <v>1837</v>
      </c>
      <c r="B1839" s="9" t="s">
        <v>1838</v>
      </c>
      <c r="C1839" s="3" t="s">
        <v>5947</v>
      </c>
      <c r="D1839" s="5">
        <v>6000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31</v>
      </c>
      <c r="P1839">
        <f t="shared" si="141"/>
        <v>61.37</v>
      </c>
      <c r="Q1839" s="11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8" hidden="1" x14ac:dyDescent="0.2">
      <c r="A1840">
        <v>1838</v>
      </c>
      <c r="B1840" s="9" t="s">
        <v>1839</v>
      </c>
      <c r="C1840" s="3" t="s">
        <v>5948</v>
      </c>
      <c r="D1840" s="5">
        <v>6000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17</v>
      </c>
      <c r="P1840">
        <f t="shared" si="141"/>
        <v>35.770000000000003</v>
      </c>
      <c r="Q1840" s="11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8" hidden="1" x14ac:dyDescent="0.2">
      <c r="A1841">
        <v>1839</v>
      </c>
      <c r="B1841" s="9" t="s">
        <v>1840</v>
      </c>
      <c r="C1841" s="3" t="s">
        <v>5949</v>
      </c>
      <c r="D1841" s="5">
        <v>6000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34</v>
      </c>
      <c r="P1841">
        <f t="shared" si="141"/>
        <v>45.62</v>
      </c>
      <c r="Q1841" s="1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8" hidden="1" x14ac:dyDescent="0.2">
      <c r="A1842">
        <v>1840</v>
      </c>
      <c r="B1842" s="9" t="s">
        <v>1841</v>
      </c>
      <c r="C1842" s="3" t="s">
        <v>5950</v>
      </c>
      <c r="D1842" s="5">
        <v>6000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16</v>
      </c>
      <c r="P1842">
        <f t="shared" si="141"/>
        <v>75.38</v>
      </c>
      <c r="Q1842" s="11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2" hidden="1" x14ac:dyDescent="0.2">
      <c r="A1843">
        <v>1841</v>
      </c>
      <c r="B1843" s="9" t="s">
        <v>1842</v>
      </c>
      <c r="C1843" s="3" t="s">
        <v>5951</v>
      </c>
      <c r="D1843" s="5">
        <v>6000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34</v>
      </c>
      <c r="P1843">
        <f t="shared" si="141"/>
        <v>50.88</v>
      </c>
      <c r="Q1843" s="11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8" hidden="1" x14ac:dyDescent="0.2">
      <c r="A1844">
        <v>1842</v>
      </c>
      <c r="B1844" s="9" t="s">
        <v>1843</v>
      </c>
      <c r="C1844" s="3" t="s">
        <v>5952</v>
      </c>
      <c r="D1844" s="5">
        <v>6000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42</v>
      </c>
      <c r="P1844">
        <f t="shared" si="141"/>
        <v>119.29</v>
      </c>
      <c r="Q1844" s="11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8" hidden="1" x14ac:dyDescent="0.2">
      <c r="A1845">
        <v>1843</v>
      </c>
      <c r="B1845" s="9" t="s">
        <v>1844</v>
      </c>
      <c r="C1845" s="3" t="s">
        <v>5953</v>
      </c>
      <c r="D1845" s="5">
        <v>6000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207</v>
      </c>
      <c r="P1845">
        <f t="shared" si="141"/>
        <v>92.54</v>
      </c>
      <c r="Q1845" s="11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8" hidden="1" x14ac:dyDescent="0.2">
      <c r="A1846">
        <v>1844</v>
      </c>
      <c r="B1846" s="9" t="s">
        <v>1845</v>
      </c>
      <c r="C1846" s="3" t="s">
        <v>5954</v>
      </c>
      <c r="D1846" s="5">
        <v>6000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25</v>
      </c>
      <c r="P1846">
        <f t="shared" si="141"/>
        <v>76.05</v>
      </c>
      <c r="Q1846" s="11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6" hidden="1" x14ac:dyDescent="0.2">
      <c r="A1847">
        <v>1845</v>
      </c>
      <c r="B1847" s="9" t="s">
        <v>1846</v>
      </c>
      <c r="C1847" s="3" t="s">
        <v>5955</v>
      </c>
      <c r="D1847" s="5">
        <v>6000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17</v>
      </c>
      <c r="P1847">
        <f t="shared" si="141"/>
        <v>52.63</v>
      </c>
      <c r="Q1847" s="11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8" hidden="1" x14ac:dyDescent="0.2">
      <c r="A1848">
        <v>1846</v>
      </c>
      <c r="B1848" s="9" t="s">
        <v>1847</v>
      </c>
      <c r="C1848" s="3" t="s">
        <v>5956</v>
      </c>
      <c r="D1848" s="5">
        <v>6000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345</v>
      </c>
      <c r="P1848">
        <f t="shared" si="141"/>
        <v>98.99</v>
      </c>
      <c r="Q1848" s="11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8" hidden="1" x14ac:dyDescent="0.2">
      <c r="A1849">
        <v>1847</v>
      </c>
      <c r="B1849" s="9" t="s">
        <v>1848</v>
      </c>
      <c r="C1849" s="3" t="s">
        <v>5957</v>
      </c>
      <c r="D1849" s="5">
        <v>6000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50</v>
      </c>
      <c r="P1849">
        <f t="shared" si="141"/>
        <v>79.53</v>
      </c>
      <c r="Q1849" s="11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8" hidden="1" x14ac:dyDescent="0.2">
      <c r="A1850">
        <v>1848</v>
      </c>
      <c r="B1850" s="9" t="s">
        <v>1849</v>
      </c>
      <c r="C1850" s="3" t="s">
        <v>5958</v>
      </c>
      <c r="D1850" s="5">
        <v>6000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54</v>
      </c>
      <c r="P1850">
        <f t="shared" si="141"/>
        <v>134.21</v>
      </c>
      <c r="Q1850" s="11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32" hidden="1" x14ac:dyDescent="0.2">
      <c r="A1851">
        <v>1849</v>
      </c>
      <c r="B1851" s="9" t="s">
        <v>1850</v>
      </c>
      <c r="C1851" s="3" t="s">
        <v>5959</v>
      </c>
      <c r="D1851" s="5">
        <v>6000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5</v>
      </c>
      <c r="P1851">
        <f t="shared" si="141"/>
        <v>37.630000000000003</v>
      </c>
      <c r="Q1851" s="1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8" hidden="1" x14ac:dyDescent="0.2">
      <c r="A1852">
        <v>1850</v>
      </c>
      <c r="B1852" s="9" t="s">
        <v>1851</v>
      </c>
      <c r="C1852" s="3" t="s">
        <v>5960</v>
      </c>
      <c r="D1852" s="5">
        <v>6000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152</v>
      </c>
      <c r="P1852">
        <f t="shared" si="141"/>
        <v>51.04</v>
      </c>
      <c r="Q1852" s="11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8" hidden="1" x14ac:dyDescent="0.2">
      <c r="A1853">
        <v>1851</v>
      </c>
      <c r="B1853" s="9" t="s">
        <v>1852</v>
      </c>
      <c r="C1853" s="3" t="s">
        <v>5961</v>
      </c>
      <c r="D1853" s="5">
        <v>6000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22</v>
      </c>
      <c r="P1853">
        <f t="shared" si="141"/>
        <v>50.04</v>
      </c>
      <c r="Q1853" s="11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8" hidden="1" x14ac:dyDescent="0.2">
      <c r="A1854">
        <v>1852</v>
      </c>
      <c r="B1854" s="9" t="s">
        <v>1853</v>
      </c>
      <c r="C1854" s="3" t="s">
        <v>5962</v>
      </c>
      <c r="D1854" s="5">
        <v>6000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292</v>
      </c>
      <c r="P1854">
        <f t="shared" si="141"/>
        <v>133.93</v>
      </c>
      <c r="Q1854" s="11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8" hidden="1" x14ac:dyDescent="0.2">
      <c r="A1855">
        <v>1853</v>
      </c>
      <c r="B1855" s="9" t="s">
        <v>1854</v>
      </c>
      <c r="C1855" s="3" t="s">
        <v>5963</v>
      </c>
      <c r="D1855" s="5">
        <v>6000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14</v>
      </c>
      <c r="P1855">
        <f t="shared" si="141"/>
        <v>58.21</v>
      </c>
      <c r="Q1855" s="11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8" hidden="1" x14ac:dyDescent="0.2">
      <c r="A1856">
        <v>1854</v>
      </c>
      <c r="B1856" s="9" t="s">
        <v>1855</v>
      </c>
      <c r="C1856" s="3" t="s">
        <v>5964</v>
      </c>
      <c r="D1856" s="5">
        <v>6000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255</v>
      </c>
      <c r="P1856">
        <f t="shared" si="141"/>
        <v>88.04</v>
      </c>
      <c r="Q1856" s="11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8" hidden="1" x14ac:dyDescent="0.2">
      <c r="A1857">
        <v>1855</v>
      </c>
      <c r="B1857" s="9" t="s">
        <v>1856</v>
      </c>
      <c r="C1857" s="3" t="s">
        <v>5965</v>
      </c>
      <c r="D1857" s="5">
        <v>6000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225</v>
      </c>
      <c r="P1857">
        <f t="shared" si="141"/>
        <v>70.58</v>
      </c>
      <c r="Q1857" s="11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8" hidden="1" x14ac:dyDescent="0.2">
      <c r="A1858">
        <v>1856</v>
      </c>
      <c r="B1858" s="9" t="s">
        <v>1857</v>
      </c>
      <c r="C1858" s="3" t="s">
        <v>5966</v>
      </c>
      <c r="D1858" s="5">
        <v>6000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34</v>
      </c>
      <c r="P1858">
        <f t="shared" si="141"/>
        <v>53.29</v>
      </c>
      <c r="Q1858" s="11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8" hidden="1" x14ac:dyDescent="0.2">
      <c r="A1859">
        <v>1857</v>
      </c>
      <c r="B1859" s="9" t="s">
        <v>1858</v>
      </c>
      <c r="C1859" s="3" t="s">
        <v>5967</v>
      </c>
      <c r="D1859" s="5">
        <v>6000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50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5">
        <f t="shared" ref="S1859:S1922" si="147">(((J1859/60)/60/24)+DATE(1970,1,1))</f>
        <v>41864.76866898148</v>
      </c>
      <c r="T1859" s="15">
        <f t="shared" ref="T1859:T1922" si="148">(((I1859/60)/60/24)+DATE(1970,1,1))</f>
        <v>41894.76866898148</v>
      </c>
      <c r="U1859">
        <f t="shared" ref="U1859:U1922" si="149">YEAR(S1859)</f>
        <v>2014</v>
      </c>
    </row>
    <row r="1860" spans="1:21" ht="48" hidden="1" x14ac:dyDescent="0.2">
      <c r="A1860">
        <v>1858</v>
      </c>
      <c r="B1860" s="9" t="s">
        <v>1859</v>
      </c>
      <c r="C1860" s="3" t="s">
        <v>5968</v>
      </c>
      <c r="D1860" s="5">
        <v>6000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101</v>
      </c>
      <c r="P1860">
        <f t="shared" si="146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2" hidden="1" x14ac:dyDescent="0.2">
      <c r="A1861">
        <v>1859</v>
      </c>
      <c r="B1861" s="9" t="s">
        <v>1860</v>
      </c>
      <c r="C1861" s="3" t="s">
        <v>5969</v>
      </c>
      <c r="D1861" s="5">
        <v>6000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66</v>
      </c>
      <c r="P1861">
        <f t="shared" si="146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8" hidden="1" x14ac:dyDescent="0.2">
      <c r="A1862">
        <v>1860</v>
      </c>
      <c r="B1862" s="9" t="s">
        <v>1861</v>
      </c>
      <c r="C1862" s="3" t="s">
        <v>5970</v>
      </c>
      <c r="D1862" s="5">
        <v>6000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17</v>
      </c>
      <c r="P1862">
        <f t="shared" si="146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8" hidden="1" x14ac:dyDescent="0.2">
      <c r="A1863">
        <v>1861</v>
      </c>
      <c r="B1863" s="9" t="s">
        <v>1862</v>
      </c>
      <c r="C1863" s="3" t="s">
        <v>5971</v>
      </c>
      <c r="D1863" s="5">
        <v>6000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8" hidden="1" x14ac:dyDescent="0.2">
      <c r="A1864">
        <v>1862</v>
      </c>
      <c r="B1864" s="9" t="s">
        <v>1863</v>
      </c>
      <c r="C1864" s="3" t="s">
        <v>5972</v>
      </c>
      <c r="D1864" s="5">
        <v>6000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24</v>
      </c>
      <c r="P1864">
        <f t="shared" si="146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8" hidden="1" x14ac:dyDescent="0.2">
      <c r="A1865">
        <v>1863</v>
      </c>
      <c r="B1865" s="9" t="s">
        <v>1864</v>
      </c>
      <c r="C1865" s="3" t="s">
        <v>5973</v>
      </c>
      <c r="D1865" s="5">
        <v>6000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8" hidden="1" x14ac:dyDescent="0.2">
      <c r="A1866">
        <v>1864</v>
      </c>
      <c r="B1866" s="9" t="s">
        <v>1865</v>
      </c>
      <c r="C1866" s="3" t="s">
        <v>5974</v>
      </c>
      <c r="D1866" s="5">
        <v>6000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46</v>
      </c>
      <c r="P1866">
        <f t="shared" si="146"/>
        <v>58.08</v>
      </c>
      <c r="Q1866" s="11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8" hidden="1" x14ac:dyDescent="0.2">
      <c r="A1867">
        <v>1865</v>
      </c>
      <c r="B1867" s="9" t="s">
        <v>1866</v>
      </c>
      <c r="C1867" s="3" t="s">
        <v>5975</v>
      </c>
      <c r="D1867" s="5">
        <v>6000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8" hidden="1" x14ac:dyDescent="0.2">
      <c r="A1868">
        <v>1866</v>
      </c>
      <c r="B1868" s="9" t="s">
        <v>1867</v>
      </c>
      <c r="C1868" s="3" t="s">
        <v>5976</v>
      </c>
      <c r="D1868" s="5">
        <v>6000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2</v>
      </c>
      <c r="P1868">
        <f t="shared" si="146"/>
        <v>62.5</v>
      </c>
      <c r="Q1868" s="11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8" hidden="1" x14ac:dyDescent="0.2">
      <c r="A1869">
        <v>1867</v>
      </c>
      <c r="B1869" s="9" t="s">
        <v>1868</v>
      </c>
      <c r="C1869" s="3" t="s">
        <v>5977</v>
      </c>
      <c r="D1869" s="5">
        <v>6000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8" hidden="1" x14ac:dyDescent="0.2">
      <c r="A1870">
        <v>1868</v>
      </c>
      <c r="B1870" s="9" t="s">
        <v>1869</v>
      </c>
      <c r="C1870" s="3" t="s">
        <v>5978</v>
      </c>
      <c r="D1870" s="5">
        <v>6000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20</v>
      </c>
      <c r="P1870">
        <f t="shared" si="146"/>
        <v>71.59</v>
      </c>
      <c r="Q1870" s="11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8" hidden="1" x14ac:dyDescent="0.2">
      <c r="A1871">
        <v>1869</v>
      </c>
      <c r="B1871" s="9" t="s">
        <v>1870</v>
      </c>
      <c r="C1871" s="3" t="s">
        <v>5979</v>
      </c>
      <c r="D1871" s="5">
        <v>6000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8" hidden="1" x14ac:dyDescent="0.2">
      <c r="A1872">
        <v>1870</v>
      </c>
      <c r="B1872" s="9" t="s">
        <v>1871</v>
      </c>
      <c r="C1872" s="3" t="s">
        <v>5980</v>
      </c>
      <c r="D1872" s="5">
        <v>6000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6</v>
      </c>
      <c r="P1872">
        <f t="shared" si="146"/>
        <v>32.82</v>
      </c>
      <c r="Q1872" s="11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8" hidden="1" x14ac:dyDescent="0.2">
      <c r="A1873">
        <v>1871</v>
      </c>
      <c r="B1873" s="9" t="s">
        <v>1872</v>
      </c>
      <c r="C1873" s="3" t="s">
        <v>5981</v>
      </c>
      <c r="D1873" s="5">
        <v>6000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78</v>
      </c>
      <c r="P1873">
        <f t="shared" si="146"/>
        <v>49.12</v>
      </c>
      <c r="Q1873" s="11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8" hidden="1" x14ac:dyDescent="0.2">
      <c r="A1874">
        <v>1872</v>
      </c>
      <c r="B1874" s="9" t="s">
        <v>1873</v>
      </c>
      <c r="C1874" s="3" t="s">
        <v>5982</v>
      </c>
      <c r="D1874" s="5">
        <v>6000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4</v>
      </c>
      <c r="P1874">
        <f t="shared" si="146"/>
        <v>16.309999999999999</v>
      </c>
      <c r="Q1874" s="11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8" hidden="1" x14ac:dyDescent="0.2">
      <c r="A1875">
        <v>1873</v>
      </c>
      <c r="B1875" s="9" t="s">
        <v>1874</v>
      </c>
      <c r="C1875" s="3" t="s">
        <v>5983</v>
      </c>
      <c r="D1875" s="5">
        <v>6000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1</v>
      </c>
      <c r="P1875">
        <f t="shared" si="146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8" hidden="1" x14ac:dyDescent="0.2">
      <c r="A1876">
        <v>1874</v>
      </c>
      <c r="B1876" s="9" t="s">
        <v>1875</v>
      </c>
      <c r="C1876" s="3" t="s">
        <v>5984</v>
      </c>
      <c r="D1876" s="5">
        <v>6000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32" hidden="1" x14ac:dyDescent="0.2">
      <c r="A1877">
        <v>1875</v>
      </c>
      <c r="B1877" s="9" t="s">
        <v>1876</v>
      </c>
      <c r="C1877" s="3" t="s">
        <v>5985</v>
      </c>
      <c r="D1877" s="5">
        <v>6000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8" hidden="1" x14ac:dyDescent="0.2">
      <c r="A1878">
        <v>1876</v>
      </c>
      <c r="B1878" s="9" t="s">
        <v>1877</v>
      </c>
      <c r="C1878" s="3" t="s">
        <v>5986</v>
      </c>
      <c r="D1878" s="5">
        <v>6000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32" hidden="1" x14ac:dyDescent="0.2">
      <c r="A1879">
        <v>1877</v>
      </c>
      <c r="B1879" s="9" t="s">
        <v>1878</v>
      </c>
      <c r="C1879" s="3" t="s">
        <v>5987</v>
      </c>
      <c r="D1879" s="5">
        <v>6000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8" hidden="1" x14ac:dyDescent="0.2">
      <c r="A1880">
        <v>1878</v>
      </c>
      <c r="B1880" s="9" t="s">
        <v>1879</v>
      </c>
      <c r="C1880" s="3" t="s">
        <v>5988</v>
      </c>
      <c r="D1880" s="5">
        <v>5999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8" hidden="1" x14ac:dyDescent="0.2">
      <c r="A1881">
        <v>1879</v>
      </c>
      <c r="B1881" s="9" t="s">
        <v>1880</v>
      </c>
      <c r="C1881" s="3" t="s">
        <v>5989</v>
      </c>
      <c r="D1881" s="5">
        <v>5875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2" hidden="1" x14ac:dyDescent="0.2">
      <c r="A1882">
        <v>1880</v>
      </c>
      <c r="B1882" s="9" t="s">
        <v>1881</v>
      </c>
      <c r="C1882" s="3" t="s">
        <v>5990</v>
      </c>
      <c r="D1882" s="5">
        <v>5862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17</v>
      </c>
      <c r="P1882">
        <f t="shared" si="146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8" hidden="1" x14ac:dyDescent="0.2">
      <c r="A1883">
        <v>1881</v>
      </c>
      <c r="B1883" s="9" t="s">
        <v>1882</v>
      </c>
      <c r="C1883" s="3" t="s">
        <v>5991</v>
      </c>
      <c r="D1883" s="5">
        <v>5845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59</v>
      </c>
      <c r="P1883">
        <f t="shared" si="146"/>
        <v>49.34</v>
      </c>
      <c r="Q1883" s="11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8" hidden="1" x14ac:dyDescent="0.2">
      <c r="A1884">
        <v>1882</v>
      </c>
      <c r="B1884" s="9" t="s">
        <v>1883</v>
      </c>
      <c r="C1884" s="3" t="s">
        <v>5992</v>
      </c>
      <c r="D1884" s="5">
        <v>5800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58</v>
      </c>
      <c r="P1884">
        <f t="shared" si="146"/>
        <v>41.73</v>
      </c>
      <c r="Q1884" s="11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8" hidden="1" x14ac:dyDescent="0.2">
      <c r="A1885">
        <v>1883</v>
      </c>
      <c r="B1885" s="9" t="s">
        <v>1884</v>
      </c>
      <c r="C1885" s="3" t="s">
        <v>5993</v>
      </c>
      <c r="D1885" s="5">
        <v>5800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18</v>
      </c>
      <c r="P1885">
        <f t="shared" si="146"/>
        <v>32.72</v>
      </c>
      <c r="Q1885" s="11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8" hidden="1" x14ac:dyDescent="0.2">
      <c r="A1886">
        <v>1884</v>
      </c>
      <c r="B1886" s="9" t="s">
        <v>1885</v>
      </c>
      <c r="C1886" s="3" t="s">
        <v>5994</v>
      </c>
      <c r="D1886" s="5">
        <v>5800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23</v>
      </c>
      <c r="P1886">
        <f t="shared" si="146"/>
        <v>51.96</v>
      </c>
      <c r="Q1886" s="11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8" hidden="1" x14ac:dyDescent="0.2">
      <c r="A1887">
        <v>1885</v>
      </c>
      <c r="B1887" s="9" t="s">
        <v>1886</v>
      </c>
      <c r="C1887" s="3" t="s">
        <v>5995</v>
      </c>
      <c r="D1887" s="5">
        <v>5600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95</v>
      </c>
      <c r="P1887">
        <f t="shared" si="146"/>
        <v>50.69</v>
      </c>
      <c r="Q1887" s="11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8" hidden="1" x14ac:dyDescent="0.2">
      <c r="A1888">
        <v>1886</v>
      </c>
      <c r="B1888" s="9" t="s">
        <v>1887</v>
      </c>
      <c r="C1888" s="3" t="s">
        <v>5996</v>
      </c>
      <c r="D1888" s="5">
        <v>5555.55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22</v>
      </c>
      <c r="P1888">
        <f t="shared" si="146"/>
        <v>42.24</v>
      </c>
      <c r="Q1888" s="11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8" hidden="1" x14ac:dyDescent="0.2">
      <c r="A1889">
        <v>1887</v>
      </c>
      <c r="B1889" s="9" t="s">
        <v>1888</v>
      </c>
      <c r="C1889" s="3" t="s">
        <v>5997</v>
      </c>
      <c r="D1889" s="5">
        <v>5500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61</v>
      </c>
      <c r="P1889">
        <f t="shared" si="146"/>
        <v>416.88</v>
      </c>
      <c r="Q1889" s="11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8" hidden="1" x14ac:dyDescent="0.2">
      <c r="A1890">
        <v>1888</v>
      </c>
      <c r="B1890" s="9" t="s">
        <v>1889</v>
      </c>
      <c r="C1890" s="3" t="s">
        <v>5998</v>
      </c>
      <c r="D1890" s="5">
        <v>5500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75</v>
      </c>
      <c r="P1890">
        <f t="shared" si="146"/>
        <v>46.65</v>
      </c>
      <c r="Q1890" s="11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8" hidden="1" x14ac:dyDescent="0.2">
      <c r="A1891">
        <v>1889</v>
      </c>
      <c r="B1891" s="9" t="s">
        <v>1890</v>
      </c>
      <c r="C1891" s="3" t="s">
        <v>5999</v>
      </c>
      <c r="D1891" s="5">
        <v>5500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39</v>
      </c>
      <c r="P1891">
        <f t="shared" si="146"/>
        <v>48.45</v>
      </c>
      <c r="Q1891" s="1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8" hidden="1" x14ac:dyDescent="0.2">
      <c r="A1892">
        <v>1890</v>
      </c>
      <c r="B1892" s="9" t="s">
        <v>1891</v>
      </c>
      <c r="C1892" s="3" t="s">
        <v>6000</v>
      </c>
      <c r="D1892" s="5">
        <v>5500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315</v>
      </c>
      <c r="P1892">
        <f t="shared" si="146"/>
        <v>70.53</v>
      </c>
      <c r="Q1892" s="11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4" hidden="1" x14ac:dyDescent="0.2">
      <c r="A1893">
        <v>1891</v>
      </c>
      <c r="B1893" s="9" t="s">
        <v>1892</v>
      </c>
      <c r="C1893" s="3" t="s">
        <v>6001</v>
      </c>
      <c r="D1893" s="5">
        <v>5500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192</v>
      </c>
      <c r="P1893">
        <f t="shared" si="146"/>
        <v>87.96</v>
      </c>
      <c r="Q1893" s="11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32" hidden="1" x14ac:dyDescent="0.2">
      <c r="A1894">
        <v>1892</v>
      </c>
      <c r="B1894" s="9" t="s">
        <v>1893</v>
      </c>
      <c r="C1894" s="3" t="s">
        <v>6002</v>
      </c>
      <c r="D1894" s="5">
        <v>5500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12</v>
      </c>
      <c r="P1894">
        <f t="shared" si="146"/>
        <v>26.27</v>
      </c>
      <c r="Q1894" s="11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8" hidden="1" x14ac:dyDescent="0.2">
      <c r="A1895">
        <v>1893</v>
      </c>
      <c r="B1895" s="9" t="s">
        <v>1894</v>
      </c>
      <c r="C1895" s="3" t="s">
        <v>6003</v>
      </c>
      <c r="D1895" s="5">
        <v>5500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47</v>
      </c>
      <c r="P1895">
        <f t="shared" si="146"/>
        <v>57.78</v>
      </c>
      <c r="Q1895" s="11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16" hidden="1" x14ac:dyDescent="0.2">
      <c r="A1896">
        <v>1894</v>
      </c>
      <c r="B1896" s="9" t="s">
        <v>1895</v>
      </c>
      <c r="C1896" s="3" t="s">
        <v>6004</v>
      </c>
      <c r="D1896" s="5">
        <v>5500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21</v>
      </c>
      <c r="P1896">
        <f t="shared" si="146"/>
        <v>57.25</v>
      </c>
      <c r="Q1896" s="11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8" hidden="1" x14ac:dyDescent="0.2">
      <c r="A1897">
        <v>1895</v>
      </c>
      <c r="B1897" s="9" t="s">
        <v>1896</v>
      </c>
      <c r="C1897" s="3" t="s">
        <v>6005</v>
      </c>
      <c r="D1897" s="5">
        <v>5500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168</v>
      </c>
      <c r="P1897">
        <f t="shared" si="146"/>
        <v>196.34</v>
      </c>
      <c r="Q1897" s="11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8" hidden="1" x14ac:dyDescent="0.2">
      <c r="A1898">
        <v>1896</v>
      </c>
      <c r="B1898" s="9" t="s">
        <v>1897</v>
      </c>
      <c r="C1898" s="3" t="s">
        <v>6006</v>
      </c>
      <c r="D1898" s="5">
        <v>5500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10</v>
      </c>
      <c r="P1898">
        <f t="shared" si="146"/>
        <v>43</v>
      </c>
      <c r="Q1898" s="11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8" hidden="1" x14ac:dyDescent="0.2">
      <c r="A1899">
        <v>1897</v>
      </c>
      <c r="B1899" s="9" t="s">
        <v>1898</v>
      </c>
      <c r="C1899" s="3" t="s">
        <v>6007</v>
      </c>
      <c r="D1899" s="5">
        <v>5500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118</v>
      </c>
      <c r="P1899">
        <f t="shared" si="146"/>
        <v>35.549999999999997</v>
      </c>
      <c r="Q1899" s="11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8" hidden="1" x14ac:dyDescent="0.2">
      <c r="A1900">
        <v>1898</v>
      </c>
      <c r="B1900" s="9" t="s">
        <v>1899</v>
      </c>
      <c r="C1900" s="3" t="s">
        <v>6008</v>
      </c>
      <c r="D1900" s="5">
        <v>5500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26</v>
      </c>
      <c r="P1900">
        <f t="shared" si="146"/>
        <v>68.81</v>
      </c>
      <c r="Q1900" s="11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8" hidden="1" x14ac:dyDescent="0.2">
      <c r="A1901">
        <v>1899</v>
      </c>
      <c r="B1901" s="9" t="s">
        <v>1900</v>
      </c>
      <c r="C1901" s="3" t="s">
        <v>6009</v>
      </c>
      <c r="D1901" s="5">
        <v>5500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22</v>
      </c>
      <c r="P1901">
        <f t="shared" si="146"/>
        <v>28.57</v>
      </c>
      <c r="Q1901" s="1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8" hidden="1" x14ac:dyDescent="0.2">
      <c r="A1902">
        <v>1900</v>
      </c>
      <c r="B1902" s="9" t="s">
        <v>1901</v>
      </c>
      <c r="C1902" s="3" t="s">
        <v>6010</v>
      </c>
      <c r="D1902" s="5">
        <v>5500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50</v>
      </c>
      <c r="P1902">
        <f t="shared" si="146"/>
        <v>50.63</v>
      </c>
      <c r="Q1902" s="11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8" hidden="1" x14ac:dyDescent="0.2">
      <c r="A1903">
        <v>1901</v>
      </c>
      <c r="B1903" s="9" t="s">
        <v>1902</v>
      </c>
      <c r="C1903" s="3" t="s">
        <v>6011</v>
      </c>
      <c r="D1903" s="5">
        <v>5500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49</v>
      </c>
      <c r="P1903">
        <f t="shared" si="146"/>
        <v>106.8</v>
      </c>
      <c r="Q1903" s="11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8" hidden="1" x14ac:dyDescent="0.2">
      <c r="A1904">
        <v>1902</v>
      </c>
      <c r="B1904" s="9" t="s">
        <v>1903</v>
      </c>
      <c r="C1904" s="3" t="s">
        <v>6012</v>
      </c>
      <c r="D1904" s="5">
        <v>5500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0</v>
      </c>
      <c r="P1904">
        <f t="shared" si="146"/>
        <v>4</v>
      </c>
      <c r="Q1904" s="11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8" hidden="1" x14ac:dyDescent="0.2">
      <c r="A1905">
        <v>1903</v>
      </c>
      <c r="B1905" s="9" t="s">
        <v>1904</v>
      </c>
      <c r="C1905" s="3" t="s">
        <v>6013</v>
      </c>
      <c r="D1905" s="5">
        <v>5500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25</v>
      </c>
      <c r="P1905">
        <f t="shared" si="146"/>
        <v>34.1</v>
      </c>
      <c r="Q1905" s="11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8" hidden="1" x14ac:dyDescent="0.2">
      <c r="A1906">
        <v>1904</v>
      </c>
      <c r="B1906" s="9" t="s">
        <v>1905</v>
      </c>
      <c r="C1906" s="3" t="s">
        <v>6014</v>
      </c>
      <c r="D1906" s="5">
        <v>5500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1</v>
      </c>
      <c r="P1906">
        <f t="shared" si="146"/>
        <v>25</v>
      </c>
      <c r="Q1906" s="11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8" hidden="1" x14ac:dyDescent="0.2">
      <c r="A1907">
        <v>1905</v>
      </c>
      <c r="B1907" s="9" t="s">
        <v>1906</v>
      </c>
      <c r="C1907" s="3" t="s">
        <v>6015</v>
      </c>
      <c r="D1907" s="5">
        <v>5500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1</v>
      </c>
      <c r="P1907">
        <f t="shared" si="146"/>
        <v>10.5</v>
      </c>
      <c r="Q1907" s="11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8" hidden="1" x14ac:dyDescent="0.2">
      <c r="A1908">
        <v>1906</v>
      </c>
      <c r="B1908" s="9" t="s">
        <v>1907</v>
      </c>
      <c r="C1908" s="3" t="s">
        <v>6016</v>
      </c>
      <c r="D1908" s="5">
        <v>5500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389</v>
      </c>
      <c r="P1908">
        <f t="shared" si="146"/>
        <v>215.96</v>
      </c>
      <c r="Q1908" s="11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8" hidden="1" x14ac:dyDescent="0.2">
      <c r="A1909">
        <v>1907</v>
      </c>
      <c r="B1909" s="9" t="s">
        <v>1908</v>
      </c>
      <c r="C1909" s="3" t="s">
        <v>6017</v>
      </c>
      <c r="D1909" s="5">
        <v>5500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2</v>
      </c>
      <c r="P1909">
        <f t="shared" si="146"/>
        <v>21.25</v>
      </c>
      <c r="Q1909" s="11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8" hidden="1" x14ac:dyDescent="0.2">
      <c r="A1910">
        <v>1908</v>
      </c>
      <c r="B1910" s="9" t="s">
        <v>1909</v>
      </c>
      <c r="C1910" s="3" t="s">
        <v>6018</v>
      </c>
      <c r="D1910" s="5">
        <v>5500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8</v>
      </c>
      <c r="P1910">
        <f t="shared" si="146"/>
        <v>108.25</v>
      </c>
      <c r="Q1910" s="11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8" hidden="1" x14ac:dyDescent="0.2">
      <c r="A1911">
        <v>1909</v>
      </c>
      <c r="B1911" s="9" t="s">
        <v>1910</v>
      </c>
      <c r="C1911" s="3" t="s">
        <v>6019</v>
      </c>
      <c r="D1911" s="5">
        <v>5500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90</v>
      </c>
      <c r="P1911">
        <f t="shared" si="146"/>
        <v>129.97</v>
      </c>
      <c r="Q1911" s="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8" hidden="1" x14ac:dyDescent="0.2">
      <c r="A1912">
        <v>1910</v>
      </c>
      <c r="B1912" s="9" t="s">
        <v>1911</v>
      </c>
      <c r="C1912" s="3" t="s">
        <v>6020</v>
      </c>
      <c r="D1912" s="5">
        <v>5500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609</v>
      </c>
      <c r="P1912">
        <f t="shared" si="146"/>
        <v>117.49</v>
      </c>
      <c r="Q1912" s="11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8" hidden="1" x14ac:dyDescent="0.2">
      <c r="A1913">
        <v>1911</v>
      </c>
      <c r="B1913" s="9" t="s">
        <v>1912</v>
      </c>
      <c r="C1913" s="3" t="s">
        <v>6021</v>
      </c>
      <c r="D1913" s="5">
        <v>5500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8" hidden="1" x14ac:dyDescent="0.2">
      <c r="A1914">
        <v>1912</v>
      </c>
      <c r="B1914" s="9" t="s">
        <v>1913</v>
      </c>
      <c r="C1914" s="3" t="s">
        <v>6022</v>
      </c>
      <c r="D1914" s="5">
        <v>5500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54</v>
      </c>
      <c r="P1914">
        <f t="shared" si="146"/>
        <v>70.599999999999994</v>
      </c>
      <c r="Q1914" s="11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2" hidden="1" x14ac:dyDescent="0.2">
      <c r="A1915">
        <v>1913</v>
      </c>
      <c r="B1915" s="9" t="s">
        <v>1914</v>
      </c>
      <c r="C1915" s="3" t="s">
        <v>6023</v>
      </c>
      <c r="D1915" s="5">
        <v>5500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12</v>
      </c>
      <c r="P1915">
        <f t="shared" si="146"/>
        <v>24.5</v>
      </c>
      <c r="Q1915" s="11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8" hidden="1" x14ac:dyDescent="0.2">
      <c r="A1916">
        <v>1914</v>
      </c>
      <c r="B1916" s="9" t="s">
        <v>1915</v>
      </c>
      <c r="C1916" s="3" t="s">
        <v>6024</v>
      </c>
      <c r="D1916" s="5">
        <v>5500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1</v>
      </c>
      <c r="P1916">
        <f t="shared" si="146"/>
        <v>30</v>
      </c>
      <c r="Q1916" s="11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8" hidden="1" x14ac:dyDescent="0.2">
      <c r="A1917">
        <v>1915</v>
      </c>
      <c r="B1917" s="9" t="s">
        <v>1916</v>
      </c>
      <c r="C1917" s="3" t="s">
        <v>6025</v>
      </c>
      <c r="D1917" s="5">
        <v>5500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0</v>
      </c>
      <c r="P1917">
        <f t="shared" si="146"/>
        <v>2</v>
      </c>
      <c r="Q1917" s="11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2" hidden="1" x14ac:dyDescent="0.2">
      <c r="A1918">
        <v>1916</v>
      </c>
      <c r="B1918" s="9" t="s">
        <v>1917</v>
      </c>
      <c r="C1918" s="3" t="s">
        <v>6026</v>
      </c>
      <c r="D1918" s="5">
        <v>5500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2</v>
      </c>
      <c r="P1918">
        <f t="shared" si="146"/>
        <v>17</v>
      </c>
      <c r="Q1918" s="11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2" hidden="1" x14ac:dyDescent="0.2">
      <c r="A1919">
        <v>1917</v>
      </c>
      <c r="B1919" s="9" t="s">
        <v>1918</v>
      </c>
      <c r="C1919" s="3" t="s">
        <v>6027</v>
      </c>
      <c r="D1919" s="5">
        <v>5500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3728</v>
      </c>
      <c r="P1919">
        <f t="shared" si="146"/>
        <v>2928.93</v>
      </c>
      <c r="Q1919" s="11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8" hidden="1" x14ac:dyDescent="0.2">
      <c r="A1920">
        <v>1918</v>
      </c>
      <c r="B1920" s="9" t="s">
        <v>1919</v>
      </c>
      <c r="C1920" s="3" t="s">
        <v>6028</v>
      </c>
      <c r="D1920" s="5">
        <v>5500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5</v>
      </c>
      <c r="P1920">
        <f t="shared" si="146"/>
        <v>28.89</v>
      </c>
      <c r="Q1920" s="11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8" hidden="1" x14ac:dyDescent="0.2">
      <c r="A1921">
        <v>1919</v>
      </c>
      <c r="B1921" s="9" t="s">
        <v>1920</v>
      </c>
      <c r="C1921" s="3" t="s">
        <v>6029</v>
      </c>
      <c r="D1921" s="5">
        <v>5500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</v>
      </c>
      <c r="P1921">
        <f t="shared" si="146"/>
        <v>29.63</v>
      </c>
      <c r="Q1921" s="11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8" hidden="1" x14ac:dyDescent="0.2">
      <c r="A1922">
        <v>1920</v>
      </c>
      <c r="B1922" s="9" t="s">
        <v>1921</v>
      </c>
      <c r="C1922" s="3" t="s">
        <v>6030</v>
      </c>
      <c r="D1922" s="5">
        <v>5500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78</v>
      </c>
      <c r="P1922">
        <f t="shared" si="146"/>
        <v>40.98</v>
      </c>
      <c r="Q1922" s="11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2" hidden="1" x14ac:dyDescent="0.2">
      <c r="A1923">
        <v>1921</v>
      </c>
      <c r="B1923" s="9" t="s">
        <v>1922</v>
      </c>
      <c r="C1923" s="3" t="s">
        <v>6031</v>
      </c>
      <c r="D1923" s="5">
        <v>5500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5">
        <f t="shared" ref="S1923:S1986" si="152">(((J1923/60)/60/24)+DATE(1970,1,1))</f>
        <v>41074.221562500003</v>
      </c>
      <c r="T1923" s="15">
        <f t="shared" ref="T1923:T1986" si="153">(((I1923/60)/60/24)+DATE(1970,1,1))</f>
        <v>41104.221562500003</v>
      </c>
      <c r="U1923">
        <f t="shared" ref="U1923:U1986" si="154">YEAR(S1923)</f>
        <v>2012</v>
      </c>
    </row>
    <row r="1924" spans="1:21" ht="48" hidden="1" x14ac:dyDescent="0.2">
      <c r="A1924">
        <v>1922</v>
      </c>
      <c r="B1924" s="9" t="s">
        <v>1923</v>
      </c>
      <c r="C1924" s="3" t="s">
        <v>6032</v>
      </c>
      <c r="D1924" s="5">
        <v>5494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42</v>
      </c>
      <c r="P1924">
        <f t="shared" si="151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8" hidden="1" x14ac:dyDescent="0.2">
      <c r="A1925">
        <v>1923</v>
      </c>
      <c r="B1925" s="9" t="s">
        <v>1924</v>
      </c>
      <c r="C1925" s="3" t="s">
        <v>6033</v>
      </c>
      <c r="D1925" s="5">
        <v>5400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6</v>
      </c>
      <c r="P1925">
        <f t="shared" si="151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8" hidden="1" x14ac:dyDescent="0.2">
      <c r="A1926">
        <v>1924</v>
      </c>
      <c r="B1926" s="9" t="s">
        <v>1925</v>
      </c>
      <c r="C1926" s="3" t="s">
        <v>6034</v>
      </c>
      <c r="D1926" s="5">
        <v>5400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64</v>
      </c>
      <c r="P1926">
        <f t="shared" si="151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2" hidden="1" x14ac:dyDescent="0.2">
      <c r="A1927">
        <v>1925</v>
      </c>
      <c r="B1927" s="9" t="s">
        <v>1926</v>
      </c>
      <c r="C1927" s="3" t="s">
        <v>6035</v>
      </c>
      <c r="D1927" s="5">
        <v>5250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32</v>
      </c>
      <c r="P1927">
        <f t="shared" si="151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4" hidden="1" x14ac:dyDescent="0.2">
      <c r="A1928">
        <v>1926</v>
      </c>
      <c r="B1928" s="9" t="s">
        <v>1927</v>
      </c>
      <c r="C1928" s="3" t="s">
        <v>6036</v>
      </c>
      <c r="D1928" s="5">
        <v>5250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56</v>
      </c>
      <c r="P1928">
        <f t="shared" si="151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6" hidden="1" x14ac:dyDescent="0.2">
      <c r="A1929">
        <v>1927</v>
      </c>
      <c r="B1929" s="9" t="s">
        <v>1928</v>
      </c>
      <c r="C1929" s="3" t="s">
        <v>6037</v>
      </c>
      <c r="D1929" s="5">
        <v>5200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12</v>
      </c>
      <c r="P1929">
        <f t="shared" si="151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2" hidden="1" x14ac:dyDescent="0.2">
      <c r="A1930">
        <v>1928</v>
      </c>
      <c r="B1930" s="9" t="s">
        <v>1929</v>
      </c>
      <c r="C1930" s="3" t="s">
        <v>6038</v>
      </c>
      <c r="D1930" s="5">
        <v>5105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52</v>
      </c>
      <c r="P1930">
        <f t="shared" si="151"/>
        <v>77.349999999999994</v>
      </c>
      <c r="Q1930" s="11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8" hidden="1" x14ac:dyDescent="0.2">
      <c r="A1931">
        <v>1929</v>
      </c>
      <c r="B1931" s="9" t="s">
        <v>1930</v>
      </c>
      <c r="C1931" s="3" t="s">
        <v>6039</v>
      </c>
      <c r="D1931" s="5">
        <v>5050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64</v>
      </c>
      <c r="P1931">
        <f t="shared" si="151"/>
        <v>42.8</v>
      </c>
      <c r="Q1931" s="1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2" hidden="1" x14ac:dyDescent="0.2">
      <c r="A1932">
        <v>1930</v>
      </c>
      <c r="B1932" s="9" t="s">
        <v>1931</v>
      </c>
      <c r="C1932" s="3" t="s">
        <v>6040</v>
      </c>
      <c r="D1932" s="5">
        <v>5000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25</v>
      </c>
      <c r="P1932">
        <f t="shared" si="151"/>
        <v>48.85</v>
      </c>
      <c r="Q1932" s="11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32" hidden="1" x14ac:dyDescent="0.2">
      <c r="A1933">
        <v>1931</v>
      </c>
      <c r="B1933" s="9" t="s">
        <v>1932</v>
      </c>
      <c r="C1933" s="3" t="s">
        <v>6041</v>
      </c>
      <c r="D1933" s="5">
        <v>5000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48</v>
      </c>
      <c r="P1933">
        <f t="shared" si="151"/>
        <v>48.24</v>
      </c>
      <c r="Q1933" s="11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8" hidden="1" x14ac:dyDescent="0.2">
      <c r="A1934">
        <v>1932</v>
      </c>
      <c r="B1934" s="9" t="s">
        <v>1933</v>
      </c>
      <c r="C1934" s="3" t="s">
        <v>6042</v>
      </c>
      <c r="D1934" s="5">
        <v>5000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112</v>
      </c>
      <c r="P1934">
        <f t="shared" si="151"/>
        <v>70.209999999999994</v>
      </c>
      <c r="Q1934" s="11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8" hidden="1" x14ac:dyDescent="0.2">
      <c r="A1935">
        <v>1933</v>
      </c>
      <c r="B1935" s="9" t="s">
        <v>1934</v>
      </c>
      <c r="C1935" s="3" t="s">
        <v>6043</v>
      </c>
      <c r="D1935" s="5">
        <v>5000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207</v>
      </c>
      <c r="P1935">
        <f t="shared" si="151"/>
        <v>94.05</v>
      </c>
      <c r="Q1935" s="11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8" hidden="1" x14ac:dyDescent="0.2">
      <c r="A1937">
        <v>1935</v>
      </c>
      <c r="B1937" s="9" t="s">
        <v>1936</v>
      </c>
      <c r="C1937" s="3" t="s">
        <v>6045</v>
      </c>
      <c r="D1937" s="5">
        <v>5000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54</v>
      </c>
      <c r="P1937">
        <f t="shared" si="151"/>
        <v>54.2</v>
      </c>
      <c r="Q1937" s="11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8" hidden="1" x14ac:dyDescent="0.2">
      <c r="A1938">
        <v>1936</v>
      </c>
      <c r="B1938" s="9" t="s">
        <v>1937</v>
      </c>
      <c r="C1938" s="3" t="s">
        <v>6046</v>
      </c>
      <c r="D1938" s="5">
        <v>5000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175</v>
      </c>
      <c r="P1938">
        <f t="shared" si="151"/>
        <v>60.27</v>
      </c>
      <c r="Q1938" s="11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8" hidden="1" x14ac:dyDescent="0.2">
      <c r="A1939">
        <v>1937</v>
      </c>
      <c r="B1939" s="9" t="s">
        <v>1938</v>
      </c>
      <c r="C1939" s="3" t="s">
        <v>6047</v>
      </c>
      <c r="D1939" s="5">
        <v>5000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22</v>
      </c>
      <c r="P1939">
        <f t="shared" si="151"/>
        <v>38.74</v>
      </c>
      <c r="Q1939" s="11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8" hidden="1" x14ac:dyDescent="0.2">
      <c r="A1940">
        <v>1938</v>
      </c>
      <c r="B1940" s="9" t="s">
        <v>1939</v>
      </c>
      <c r="C1940" s="3" t="s">
        <v>6048</v>
      </c>
      <c r="D1940" s="5">
        <v>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348</v>
      </c>
      <c r="P1940">
        <f t="shared" si="151"/>
        <v>152.54</v>
      </c>
      <c r="Q1940" s="11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8" hidden="1" x14ac:dyDescent="0.2">
      <c r="A1941">
        <v>1939</v>
      </c>
      <c r="B1941" s="9" t="s">
        <v>1940</v>
      </c>
      <c r="C1941" s="3" t="s">
        <v>6049</v>
      </c>
      <c r="D1941" s="5">
        <v>5000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221</v>
      </c>
      <c r="P1941">
        <f t="shared" si="151"/>
        <v>115.31</v>
      </c>
      <c r="Q1941" s="1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8" hidden="1" x14ac:dyDescent="0.2">
      <c r="A1942">
        <v>1940</v>
      </c>
      <c r="B1942" s="9" t="s">
        <v>1941</v>
      </c>
      <c r="C1942" s="3" t="s">
        <v>6050</v>
      </c>
      <c r="D1942" s="5">
        <v>5000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22</v>
      </c>
      <c r="P1942">
        <f t="shared" si="151"/>
        <v>35.840000000000003</v>
      </c>
      <c r="Q1942" s="11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8" hidden="1" x14ac:dyDescent="0.2">
      <c r="A1943">
        <v>1941</v>
      </c>
      <c r="B1943" s="9" t="s">
        <v>1942</v>
      </c>
      <c r="C1943" s="3" t="s">
        <v>6051</v>
      </c>
      <c r="D1943" s="5">
        <v>5000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6306</v>
      </c>
      <c r="P1943">
        <f t="shared" si="151"/>
        <v>64.569999999999993</v>
      </c>
      <c r="Q1943" s="11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8" hidden="1" x14ac:dyDescent="0.2">
      <c r="A1944">
        <v>1942</v>
      </c>
      <c r="B1944" s="9" t="s">
        <v>1943</v>
      </c>
      <c r="C1944" s="3" t="s">
        <v>6052</v>
      </c>
      <c r="D1944" s="5">
        <v>5000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166</v>
      </c>
      <c r="P1944">
        <f t="shared" si="151"/>
        <v>87.44</v>
      </c>
      <c r="Q1944" s="11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8" hidden="1" x14ac:dyDescent="0.2">
      <c r="A1945">
        <v>1943</v>
      </c>
      <c r="B1945" s="9" t="s">
        <v>1944</v>
      </c>
      <c r="C1945" s="3" t="s">
        <v>6053</v>
      </c>
      <c r="D1945" s="5">
        <v>5000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3411</v>
      </c>
      <c r="P1945">
        <f t="shared" si="151"/>
        <v>68.819999999999993</v>
      </c>
      <c r="Q1945" s="11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8" hidden="1" x14ac:dyDescent="0.2">
      <c r="A1946">
        <v>1944</v>
      </c>
      <c r="B1946" s="9" t="s">
        <v>1945</v>
      </c>
      <c r="C1946" s="3" t="s">
        <v>6054</v>
      </c>
      <c r="D1946" s="5">
        <v>5000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6304</v>
      </c>
      <c r="P1946">
        <f t="shared" si="151"/>
        <v>176.2</v>
      </c>
      <c r="Q1946" s="11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8" hidden="1" x14ac:dyDescent="0.2">
      <c r="A1947">
        <v>1945</v>
      </c>
      <c r="B1947" s="9" t="s">
        <v>1946</v>
      </c>
      <c r="C1947" s="3" t="s">
        <v>6055</v>
      </c>
      <c r="D1947" s="5">
        <v>5000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6960</v>
      </c>
      <c r="P1947">
        <f t="shared" si="151"/>
        <v>511.79</v>
      </c>
      <c r="Q1947" s="11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8" hidden="1" x14ac:dyDescent="0.2">
      <c r="A1948">
        <v>1946</v>
      </c>
      <c r="B1948" s="9" t="s">
        <v>1947</v>
      </c>
      <c r="C1948" s="3" t="s">
        <v>6056</v>
      </c>
      <c r="D1948" s="5">
        <v>5000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225</v>
      </c>
      <c r="P1948">
        <f t="shared" si="151"/>
        <v>160.44</v>
      </c>
      <c r="Q1948" s="11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8" hidden="1" x14ac:dyDescent="0.2">
      <c r="A1949">
        <v>1947</v>
      </c>
      <c r="B1949" s="9" t="s">
        <v>1948</v>
      </c>
      <c r="C1949" s="3" t="s">
        <v>6057</v>
      </c>
      <c r="D1949" s="5">
        <v>5000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16</v>
      </c>
      <c r="P1949">
        <f t="shared" si="151"/>
        <v>35</v>
      </c>
      <c r="Q1949" s="11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2" hidden="1" x14ac:dyDescent="0.2">
      <c r="A1950">
        <v>1948</v>
      </c>
      <c r="B1950" s="9" t="s">
        <v>1949</v>
      </c>
      <c r="C1950" s="3" t="s">
        <v>6058</v>
      </c>
      <c r="D1950" s="5">
        <v>5000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16004</v>
      </c>
      <c r="P1950">
        <f t="shared" si="151"/>
        <v>188.51</v>
      </c>
      <c r="Q1950" s="11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8" hidden="1" x14ac:dyDescent="0.2">
      <c r="A1951">
        <v>1949</v>
      </c>
      <c r="B1951" s="9" t="s">
        <v>1950</v>
      </c>
      <c r="C1951" s="3" t="s">
        <v>6059</v>
      </c>
      <c r="D1951" s="5">
        <v>5000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1060</v>
      </c>
      <c r="P1951">
        <f t="shared" si="151"/>
        <v>56.2</v>
      </c>
      <c r="Q1951" s="1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8" hidden="1" x14ac:dyDescent="0.2">
      <c r="A1952">
        <v>1950</v>
      </c>
      <c r="B1952" s="9" t="s">
        <v>1951</v>
      </c>
      <c r="C1952" s="3" t="s">
        <v>6060</v>
      </c>
      <c r="D1952" s="5">
        <v>5000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1925</v>
      </c>
      <c r="P1952">
        <f t="shared" si="151"/>
        <v>51.31</v>
      </c>
      <c r="Q1952" s="11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8" hidden="1" x14ac:dyDescent="0.2">
      <c r="A1953">
        <v>1951</v>
      </c>
      <c r="B1953" s="9" t="s">
        <v>1952</v>
      </c>
      <c r="C1953" s="3" t="s">
        <v>6061</v>
      </c>
      <c r="D1953" s="5">
        <v>5000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2124</v>
      </c>
      <c r="P1953">
        <f t="shared" si="151"/>
        <v>127.36</v>
      </c>
      <c r="Q1953" s="11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8" hidden="1" x14ac:dyDescent="0.2">
      <c r="A1954">
        <v>1952</v>
      </c>
      <c r="B1954" s="9" t="s">
        <v>1953</v>
      </c>
      <c r="C1954" s="3" t="s">
        <v>6062</v>
      </c>
      <c r="D1954" s="5">
        <v>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1389</v>
      </c>
      <c r="P1954">
        <f t="shared" si="151"/>
        <v>101.86</v>
      </c>
      <c r="Q1954" s="11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8" hidden="1" x14ac:dyDescent="0.2">
      <c r="A1955">
        <v>1953</v>
      </c>
      <c r="B1955" s="9" t="s">
        <v>1954</v>
      </c>
      <c r="C1955" s="3" t="s">
        <v>6063</v>
      </c>
      <c r="D1955" s="5">
        <v>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678</v>
      </c>
      <c r="P1955">
        <f t="shared" si="151"/>
        <v>230.56</v>
      </c>
      <c r="Q1955" s="11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2" hidden="1" x14ac:dyDescent="0.2">
      <c r="A1956">
        <v>1954</v>
      </c>
      <c r="B1956" s="9" t="s">
        <v>1955</v>
      </c>
      <c r="C1956" s="3" t="s">
        <v>6064</v>
      </c>
      <c r="D1956" s="5">
        <v>5000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6989</v>
      </c>
      <c r="P1956">
        <f t="shared" si="151"/>
        <v>842.11</v>
      </c>
      <c r="Q1956" s="11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8" hidden="1" x14ac:dyDescent="0.2">
      <c r="A1957">
        <v>1955</v>
      </c>
      <c r="B1957" s="9" t="s">
        <v>1956</v>
      </c>
      <c r="C1957" s="3" t="s">
        <v>6065</v>
      </c>
      <c r="D1957" s="5">
        <v>5000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3348</v>
      </c>
      <c r="P1957">
        <f t="shared" si="151"/>
        <v>577.28</v>
      </c>
      <c r="Q1957" s="11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8" hidden="1" x14ac:dyDescent="0.2">
      <c r="A1958">
        <v>1956</v>
      </c>
      <c r="B1958" s="9" t="s">
        <v>1957</v>
      </c>
      <c r="C1958" s="3" t="s">
        <v>6066</v>
      </c>
      <c r="D1958" s="5">
        <v>5000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3528</v>
      </c>
      <c r="P1958">
        <f t="shared" si="151"/>
        <v>483.34</v>
      </c>
      <c r="Q1958" s="11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2" hidden="1" x14ac:dyDescent="0.2">
      <c r="A1959">
        <v>1957</v>
      </c>
      <c r="B1959" s="9" t="s">
        <v>1958</v>
      </c>
      <c r="C1959" s="3" t="s">
        <v>6067</v>
      </c>
      <c r="D1959" s="5">
        <v>5000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1005</v>
      </c>
      <c r="P1959">
        <f t="shared" si="151"/>
        <v>76.14</v>
      </c>
      <c r="Q1959" s="11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8" hidden="1" x14ac:dyDescent="0.2">
      <c r="A1960">
        <v>1958</v>
      </c>
      <c r="B1960" s="9" t="s">
        <v>1959</v>
      </c>
      <c r="C1960" s="3" t="s">
        <v>6068</v>
      </c>
      <c r="D1960" s="5">
        <v>5000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2010</v>
      </c>
      <c r="P1960">
        <f t="shared" si="151"/>
        <v>74.11</v>
      </c>
      <c r="Q1960" s="11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8" hidden="1" x14ac:dyDescent="0.2">
      <c r="A1961">
        <v>1959</v>
      </c>
      <c r="B1961" s="9" t="s">
        <v>1960</v>
      </c>
      <c r="C1961" s="3" t="s">
        <v>6069</v>
      </c>
      <c r="D1961" s="5">
        <v>5000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313</v>
      </c>
      <c r="P1961">
        <f t="shared" si="151"/>
        <v>36.97</v>
      </c>
      <c r="Q1961" s="11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8" hidden="1" x14ac:dyDescent="0.2">
      <c r="A1962">
        <v>1960</v>
      </c>
      <c r="B1962" s="9" t="s">
        <v>1961</v>
      </c>
      <c r="C1962" s="3" t="s">
        <v>6070</v>
      </c>
      <c r="D1962" s="5">
        <v>5000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1651</v>
      </c>
      <c r="P1962">
        <f t="shared" si="151"/>
        <v>2500.9699999999998</v>
      </c>
      <c r="Q1962" s="11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8" hidden="1" x14ac:dyDescent="0.2">
      <c r="A1963">
        <v>1961</v>
      </c>
      <c r="B1963" s="9" t="s">
        <v>1962</v>
      </c>
      <c r="C1963" s="3" t="s">
        <v>6071</v>
      </c>
      <c r="D1963" s="5">
        <v>5000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2211</v>
      </c>
      <c r="P1963">
        <f t="shared" si="151"/>
        <v>67.69</v>
      </c>
      <c r="Q1963" s="11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8" hidden="1" x14ac:dyDescent="0.2">
      <c r="A1964">
        <v>1962</v>
      </c>
      <c r="B1964" s="9" t="s">
        <v>1963</v>
      </c>
      <c r="C1964" s="3" t="s">
        <v>6072</v>
      </c>
      <c r="D1964" s="5">
        <v>5000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386</v>
      </c>
      <c r="P1964">
        <f t="shared" si="151"/>
        <v>63.05</v>
      </c>
      <c r="Q1964" s="11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8" hidden="1" x14ac:dyDescent="0.2">
      <c r="A1965">
        <v>1963</v>
      </c>
      <c r="B1965" s="9" t="s">
        <v>1964</v>
      </c>
      <c r="C1965" s="3" t="s">
        <v>6073</v>
      </c>
      <c r="D1965" s="5">
        <v>5000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482</v>
      </c>
      <c r="P1965">
        <f t="shared" si="151"/>
        <v>117.6</v>
      </c>
      <c r="Q1965" s="11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8" hidden="1" x14ac:dyDescent="0.2">
      <c r="A1966">
        <v>1964</v>
      </c>
      <c r="B1966" s="9" t="s">
        <v>1965</v>
      </c>
      <c r="C1966" s="3" t="s">
        <v>6074</v>
      </c>
      <c r="D1966" s="5">
        <v>5000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4631</v>
      </c>
      <c r="P1966">
        <f t="shared" si="151"/>
        <v>180.75</v>
      </c>
      <c r="Q1966" s="11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8" hidden="1" x14ac:dyDescent="0.2">
      <c r="A1968">
        <v>1966</v>
      </c>
      <c r="B1968" s="9" t="s">
        <v>1967</v>
      </c>
      <c r="C1968" s="3" t="s">
        <v>6076</v>
      </c>
      <c r="D1968" s="5">
        <v>5000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4135</v>
      </c>
      <c r="P1968">
        <f t="shared" si="151"/>
        <v>136.63999999999999</v>
      </c>
      <c r="Q1968" s="11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8" hidden="1" x14ac:dyDescent="0.2">
      <c r="A1969">
        <v>1967</v>
      </c>
      <c r="B1969" s="9" t="s">
        <v>1968</v>
      </c>
      <c r="C1969" s="3" t="s">
        <v>6077</v>
      </c>
      <c r="D1969" s="5">
        <v>5000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1481</v>
      </c>
      <c r="P1969">
        <f t="shared" si="151"/>
        <v>182.78</v>
      </c>
      <c r="Q1969" s="11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2" hidden="1" x14ac:dyDescent="0.2">
      <c r="A1970">
        <v>1968</v>
      </c>
      <c r="B1970" s="9" t="s">
        <v>1969</v>
      </c>
      <c r="C1970" s="3" t="s">
        <v>6078</v>
      </c>
      <c r="D1970" s="5">
        <v>5000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2850</v>
      </c>
      <c r="P1970">
        <f t="shared" si="151"/>
        <v>279.38</v>
      </c>
      <c r="Q1970" s="11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8" hidden="1" x14ac:dyDescent="0.2">
      <c r="A1971">
        <v>1969</v>
      </c>
      <c r="B1971" s="9" t="s">
        <v>1970</v>
      </c>
      <c r="C1971" s="3" t="s">
        <v>6079</v>
      </c>
      <c r="D1971" s="5">
        <v>5000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2316</v>
      </c>
      <c r="P1971">
        <f t="shared" si="151"/>
        <v>61.38</v>
      </c>
      <c r="Q1971" s="11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8" hidden="1" x14ac:dyDescent="0.2">
      <c r="A1973">
        <v>1971</v>
      </c>
      <c r="B1973" s="9" t="s">
        <v>1972</v>
      </c>
      <c r="C1973" s="3" t="s">
        <v>6081</v>
      </c>
      <c r="D1973" s="5">
        <v>5000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21042</v>
      </c>
      <c r="P1973">
        <f t="shared" si="151"/>
        <v>272.36</v>
      </c>
      <c r="Q1973" s="11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8" hidden="1" x14ac:dyDescent="0.2">
      <c r="A1974">
        <v>1972</v>
      </c>
      <c r="B1974" s="9" t="s">
        <v>1973</v>
      </c>
      <c r="C1974" s="3" t="s">
        <v>6082</v>
      </c>
      <c r="D1974" s="5">
        <v>5000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337</v>
      </c>
      <c r="P1974">
        <f t="shared" si="151"/>
        <v>70.849999999999994</v>
      </c>
      <c r="Q1974" s="11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8" hidden="1" x14ac:dyDescent="0.2">
      <c r="A1975">
        <v>1973</v>
      </c>
      <c r="B1975" s="9" t="s">
        <v>1974</v>
      </c>
      <c r="C1975" s="3" t="s">
        <v>6083</v>
      </c>
      <c r="D1975" s="5">
        <v>5000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10171</v>
      </c>
      <c r="P1975">
        <f t="shared" si="151"/>
        <v>247.94</v>
      </c>
      <c r="Q1975" s="11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8" hidden="1" x14ac:dyDescent="0.2">
      <c r="A1976">
        <v>1974</v>
      </c>
      <c r="B1976" s="9" t="s">
        <v>1975</v>
      </c>
      <c r="C1976" s="3" t="s">
        <v>6084</v>
      </c>
      <c r="D1976" s="5">
        <v>5000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1502</v>
      </c>
      <c r="P1976">
        <f t="shared" si="151"/>
        <v>186.81</v>
      </c>
      <c r="Q1976" s="11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2" hidden="1" x14ac:dyDescent="0.2">
      <c r="A1977">
        <v>1975</v>
      </c>
      <c r="B1977" s="9" t="s">
        <v>1976</v>
      </c>
      <c r="C1977" s="3" t="s">
        <v>6085</v>
      </c>
      <c r="D1977" s="5">
        <v>5000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668</v>
      </c>
      <c r="P1977">
        <f t="shared" si="151"/>
        <v>131.99</v>
      </c>
      <c r="Q1977" s="11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2" hidden="1" x14ac:dyDescent="0.2">
      <c r="A1978">
        <v>1976</v>
      </c>
      <c r="B1978" s="9" t="s">
        <v>1977</v>
      </c>
      <c r="C1978" s="3" t="s">
        <v>6086</v>
      </c>
      <c r="D1978" s="5">
        <v>5000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277</v>
      </c>
      <c r="P1978">
        <f t="shared" si="151"/>
        <v>29.31</v>
      </c>
      <c r="Q1978" s="11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8" hidden="1" x14ac:dyDescent="0.2">
      <c r="A1979">
        <v>1977</v>
      </c>
      <c r="B1979" s="9" t="s">
        <v>1978</v>
      </c>
      <c r="C1979" s="3" t="s">
        <v>6087</v>
      </c>
      <c r="D1979" s="5">
        <v>5000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4023</v>
      </c>
      <c r="P1979">
        <f t="shared" si="151"/>
        <v>245.02</v>
      </c>
      <c r="Q1979" s="11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8" hidden="1" x14ac:dyDescent="0.2">
      <c r="A1980">
        <v>1978</v>
      </c>
      <c r="B1980" s="9" t="s">
        <v>1979</v>
      </c>
      <c r="C1980" s="3" t="s">
        <v>6088</v>
      </c>
      <c r="D1980" s="5">
        <v>5000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10268</v>
      </c>
      <c r="P1980">
        <f t="shared" si="151"/>
        <v>1323.25</v>
      </c>
      <c r="Q1980" s="11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32" hidden="1" x14ac:dyDescent="0.2">
      <c r="A1981">
        <v>1979</v>
      </c>
      <c r="B1981" s="9" t="s">
        <v>1980</v>
      </c>
      <c r="C1981" s="3" t="s">
        <v>6089</v>
      </c>
      <c r="D1981" s="5">
        <v>5000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4596</v>
      </c>
      <c r="P1981">
        <f t="shared" si="151"/>
        <v>282.66000000000003</v>
      </c>
      <c r="Q1981" s="11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2" hidden="1" x14ac:dyDescent="0.2">
      <c r="A1982">
        <v>1980</v>
      </c>
      <c r="B1982" s="9" t="s">
        <v>1981</v>
      </c>
      <c r="C1982" s="3" t="s">
        <v>6090</v>
      </c>
      <c r="D1982" s="5">
        <v>5000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3548</v>
      </c>
      <c r="P1982">
        <f t="shared" si="151"/>
        <v>91.21</v>
      </c>
      <c r="Q1982" s="11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8" hidden="1" x14ac:dyDescent="0.2">
      <c r="A1983">
        <v>1981</v>
      </c>
      <c r="B1983" s="9" t="s">
        <v>1982</v>
      </c>
      <c r="C1983" s="3" t="s">
        <v>6091</v>
      </c>
      <c r="D1983" s="5">
        <v>5000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8</v>
      </c>
      <c r="P1983">
        <f t="shared" si="151"/>
        <v>31.75</v>
      </c>
      <c r="Q1983" s="11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8" hidden="1" x14ac:dyDescent="0.2">
      <c r="A1984">
        <v>1982</v>
      </c>
      <c r="B1984" s="9" t="s">
        <v>1983</v>
      </c>
      <c r="C1984" s="3" t="s">
        <v>6092</v>
      </c>
      <c r="D1984" s="5">
        <v>5000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8" hidden="1" x14ac:dyDescent="0.2">
      <c r="A1985">
        <v>1983</v>
      </c>
      <c r="B1985" s="9" t="s">
        <v>1984</v>
      </c>
      <c r="C1985" s="3" t="s">
        <v>6093</v>
      </c>
      <c r="D1985" s="5">
        <v>5000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28</v>
      </c>
      <c r="P1985">
        <f t="shared" si="151"/>
        <v>88.69</v>
      </c>
      <c r="Q1985" s="11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4" hidden="1" x14ac:dyDescent="0.2">
      <c r="A1986">
        <v>1984</v>
      </c>
      <c r="B1986" s="9" t="s">
        <v>1985</v>
      </c>
      <c r="C1986" s="3" t="s">
        <v>6094</v>
      </c>
      <c r="D1986" s="5">
        <v>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63</v>
      </c>
      <c r="P1986">
        <f t="shared" si="151"/>
        <v>453.14</v>
      </c>
      <c r="Q1986" s="11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8" hidden="1" x14ac:dyDescent="0.2">
      <c r="A1987">
        <v>1985</v>
      </c>
      <c r="B1987" s="9" t="s">
        <v>1986</v>
      </c>
      <c r="C1987" s="3" t="s">
        <v>6095</v>
      </c>
      <c r="D1987" s="5">
        <v>5000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1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5">
        <f t="shared" ref="S1987:S2050" si="157">(((J1987/60)/60/24)+DATE(1970,1,1))</f>
        <v>42555.698738425926</v>
      </c>
      <c r="T1987" s="15">
        <f t="shared" ref="T1987:T2050" si="158">(((I1987/60)/60/24)+DATE(1970,1,1))</f>
        <v>42584.958333333328</v>
      </c>
      <c r="U1987">
        <f t="shared" ref="U1987:U2050" si="159">YEAR(S1987)</f>
        <v>2016</v>
      </c>
    </row>
    <row r="1988" spans="1:21" ht="48" hidden="1" x14ac:dyDescent="0.2">
      <c r="A1988">
        <v>1986</v>
      </c>
      <c r="B1988" s="9" t="s">
        <v>1987</v>
      </c>
      <c r="C1988" s="3" t="s">
        <v>6096</v>
      </c>
      <c r="D1988" s="5">
        <v>5000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2" hidden="1" x14ac:dyDescent="0.2">
      <c r="A1989">
        <v>1987</v>
      </c>
      <c r="B1989" s="9" t="s">
        <v>1988</v>
      </c>
      <c r="C1989" s="3" t="s">
        <v>6097</v>
      </c>
      <c r="D1989" s="5">
        <v>5000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47</v>
      </c>
      <c r="P1989">
        <f t="shared" si="156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6" hidden="1" x14ac:dyDescent="0.2">
      <c r="A1990">
        <v>1988</v>
      </c>
      <c r="B1990" s="9" t="s">
        <v>1989</v>
      </c>
      <c r="C1990" s="3" t="s">
        <v>6098</v>
      </c>
      <c r="D1990" s="5">
        <v>5000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1</v>
      </c>
      <c r="P1990">
        <f t="shared" si="156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8" hidden="1" x14ac:dyDescent="0.2">
      <c r="A1992">
        <v>1990</v>
      </c>
      <c r="B1992" s="9" t="s">
        <v>1991</v>
      </c>
      <c r="C1992" s="3" t="s">
        <v>6100</v>
      </c>
      <c r="D1992" s="5">
        <v>5000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10</v>
      </c>
      <c r="P1992">
        <f t="shared" si="156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2" hidden="1" x14ac:dyDescent="0.2">
      <c r="A1993">
        <v>1991</v>
      </c>
      <c r="B1993" s="9" t="s">
        <v>1992</v>
      </c>
      <c r="C1993" s="3" t="s">
        <v>6101</v>
      </c>
      <c r="D1993" s="5">
        <v>5000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3</v>
      </c>
      <c r="P1993">
        <f t="shared" si="156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2" hidden="1" x14ac:dyDescent="0.2">
      <c r="A1994">
        <v>1992</v>
      </c>
      <c r="B1994" s="9" t="s">
        <v>1993</v>
      </c>
      <c r="C1994" s="3" t="s">
        <v>6102</v>
      </c>
      <c r="D1994" s="5">
        <v>5000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8" hidden="1" x14ac:dyDescent="0.2">
      <c r="A1995">
        <v>1993</v>
      </c>
      <c r="B1995" s="9" t="s">
        <v>1994</v>
      </c>
      <c r="C1995" s="3" t="s">
        <v>6103</v>
      </c>
      <c r="D1995" s="5">
        <v>5000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8" hidden="1" x14ac:dyDescent="0.2">
      <c r="A1996">
        <v>1994</v>
      </c>
      <c r="B1996" s="9" t="s">
        <v>1995</v>
      </c>
      <c r="C1996" s="3" t="s">
        <v>6104</v>
      </c>
      <c r="D1996" s="5">
        <v>5000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8" hidden="1" x14ac:dyDescent="0.2">
      <c r="A1997">
        <v>1995</v>
      </c>
      <c r="B1997" s="9" t="s">
        <v>1996</v>
      </c>
      <c r="C1997" s="3" t="s">
        <v>6105</v>
      </c>
      <c r="D1997" s="5">
        <v>5000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2</v>
      </c>
      <c r="P1997">
        <f t="shared" si="156"/>
        <v>26</v>
      </c>
      <c r="Q1997" s="11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8" hidden="1" x14ac:dyDescent="0.2">
      <c r="A1998">
        <v>1996</v>
      </c>
      <c r="B1998" s="9" t="s">
        <v>1997</v>
      </c>
      <c r="C1998" s="3" t="s">
        <v>6106</v>
      </c>
      <c r="D1998" s="5">
        <v>5000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8" hidden="1" x14ac:dyDescent="0.2">
      <c r="A1999">
        <v>1997</v>
      </c>
      <c r="B1999" s="9" t="s">
        <v>1998</v>
      </c>
      <c r="C1999" s="3" t="s">
        <v>6107</v>
      </c>
      <c r="D1999" s="5">
        <v>5000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8" hidden="1" x14ac:dyDescent="0.2">
      <c r="A2000">
        <v>1998</v>
      </c>
      <c r="B2000" s="9" t="s">
        <v>1999</v>
      </c>
      <c r="C2000" s="3" t="s">
        <v>6108</v>
      </c>
      <c r="D2000" s="5">
        <v>5000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13</v>
      </c>
      <c r="P2000">
        <f t="shared" si="156"/>
        <v>218.33</v>
      </c>
      <c r="Q2000" s="11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8" hidden="1" x14ac:dyDescent="0.2">
      <c r="A2001">
        <v>1999</v>
      </c>
      <c r="B2001" s="9" t="s">
        <v>2000</v>
      </c>
      <c r="C2001" s="3" t="s">
        <v>6109</v>
      </c>
      <c r="D2001" s="5">
        <v>5000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5</v>
      </c>
      <c r="P2001">
        <f t="shared" si="156"/>
        <v>33.71</v>
      </c>
      <c r="Q2001" s="1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32" hidden="1" x14ac:dyDescent="0.2">
      <c r="A2003">
        <v>2001</v>
      </c>
      <c r="B2003" s="9" t="s">
        <v>2002</v>
      </c>
      <c r="C2003" s="3" t="s">
        <v>6111</v>
      </c>
      <c r="D2003" s="5">
        <v>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4203</v>
      </c>
      <c r="P2003">
        <f t="shared" si="156"/>
        <v>128.38999999999999</v>
      </c>
      <c r="Q2003" s="11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8" hidden="1" x14ac:dyDescent="0.2">
      <c r="A2004">
        <v>2002</v>
      </c>
      <c r="B2004" s="9" t="s">
        <v>2003</v>
      </c>
      <c r="C2004" s="3" t="s">
        <v>6112</v>
      </c>
      <c r="D2004" s="5">
        <v>5000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2168</v>
      </c>
      <c r="P2004">
        <f t="shared" si="156"/>
        <v>78.83</v>
      </c>
      <c r="Q2004" s="11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4" hidden="1" x14ac:dyDescent="0.2">
      <c r="A2005">
        <v>2003</v>
      </c>
      <c r="B2005" s="9" t="s">
        <v>2004</v>
      </c>
      <c r="C2005" s="3" t="s">
        <v>6113</v>
      </c>
      <c r="D2005" s="5">
        <v>5000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</v>
      </c>
      <c r="P2005">
        <f t="shared" si="156"/>
        <v>91.76</v>
      </c>
      <c r="Q2005" s="11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8" hidden="1" x14ac:dyDescent="0.2">
      <c r="A2006">
        <v>2004</v>
      </c>
      <c r="B2006" s="9" t="s">
        <v>2005</v>
      </c>
      <c r="C2006" s="3" t="s">
        <v>6114</v>
      </c>
      <c r="D2006" s="5">
        <v>5000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2344</v>
      </c>
      <c r="P2006">
        <f t="shared" si="156"/>
        <v>331.1</v>
      </c>
      <c r="Q2006" s="11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8" hidden="1" x14ac:dyDescent="0.2">
      <c r="A2007">
        <v>2005</v>
      </c>
      <c r="B2007" s="9" t="s">
        <v>2006</v>
      </c>
      <c r="C2007" s="3" t="s">
        <v>6115</v>
      </c>
      <c r="D2007" s="5">
        <v>5000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742</v>
      </c>
      <c r="P2007">
        <f t="shared" si="156"/>
        <v>194.26</v>
      </c>
      <c r="Q2007" s="11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48" hidden="1" x14ac:dyDescent="0.2">
      <c r="A2008">
        <v>2006</v>
      </c>
      <c r="B2008" s="9" t="s">
        <v>2007</v>
      </c>
      <c r="C2008" s="3" t="s">
        <v>6116</v>
      </c>
      <c r="D2008" s="5">
        <v>5000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2478</v>
      </c>
      <c r="P2008">
        <f t="shared" si="156"/>
        <v>408.98</v>
      </c>
      <c r="Q2008" s="11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8" hidden="1" x14ac:dyDescent="0.2">
      <c r="A2009">
        <v>2007</v>
      </c>
      <c r="B2009" s="9" t="s">
        <v>2008</v>
      </c>
      <c r="C2009" s="3" t="s">
        <v>6117</v>
      </c>
      <c r="D2009" s="5">
        <v>5000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231</v>
      </c>
      <c r="P2009">
        <f t="shared" si="156"/>
        <v>84.46</v>
      </c>
      <c r="Q2009" s="11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8" hidden="1" x14ac:dyDescent="0.2">
      <c r="A2010">
        <v>2008</v>
      </c>
      <c r="B2010" s="9" t="s">
        <v>2009</v>
      </c>
      <c r="C2010" s="3" t="s">
        <v>6118</v>
      </c>
      <c r="D2010" s="5">
        <v>5000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37</v>
      </c>
      <c r="P2010">
        <f t="shared" si="156"/>
        <v>44.85</v>
      </c>
      <c r="Q2010" s="11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8" hidden="1" x14ac:dyDescent="0.2">
      <c r="A2011">
        <v>2009</v>
      </c>
      <c r="B2011" s="9" t="s">
        <v>2010</v>
      </c>
      <c r="C2011" s="3" t="s">
        <v>6119</v>
      </c>
      <c r="D2011" s="5">
        <v>5000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3052</v>
      </c>
      <c r="P2011">
        <f t="shared" si="156"/>
        <v>383.36</v>
      </c>
      <c r="Q2011" s="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2" hidden="1" x14ac:dyDescent="0.2">
      <c r="A2012">
        <v>2010</v>
      </c>
      <c r="B2012" s="9" t="s">
        <v>2011</v>
      </c>
      <c r="C2012" s="3" t="s">
        <v>6120</v>
      </c>
      <c r="D2012" s="5">
        <v>5000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1920</v>
      </c>
      <c r="P2012">
        <f t="shared" si="156"/>
        <v>55.28</v>
      </c>
      <c r="Q2012" s="11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8" hidden="1" x14ac:dyDescent="0.2">
      <c r="A2013">
        <v>2011</v>
      </c>
      <c r="B2013" s="9" t="s">
        <v>2012</v>
      </c>
      <c r="C2013" s="3" t="s">
        <v>6121</v>
      </c>
      <c r="D2013" s="5">
        <v>5000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8196</v>
      </c>
      <c r="P2013">
        <f t="shared" si="156"/>
        <v>422.02</v>
      </c>
      <c r="Q2013" s="11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8" hidden="1" x14ac:dyDescent="0.2">
      <c r="A2015">
        <v>2013</v>
      </c>
      <c r="B2015" s="9" t="s">
        <v>2014</v>
      </c>
      <c r="C2015" s="3" t="s">
        <v>6123</v>
      </c>
      <c r="D2015" s="5">
        <v>5000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15837</v>
      </c>
      <c r="P2015">
        <f t="shared" si="156"/>
        <v>173.58</v>
      </c>
      <c r="Q2015" s="11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8" hidden="1" x14ac:dyDescent="0.2">
      <c r="A2016">
        <v>2014</v>
      </c>
      <c r="B2016" s="9" t="s">
        <v>2015</v>
      </c>
      <c r="C2016" s="3" t="s">
        <v>6124</v>
      </c>
      <c r="D2016" s="5">
        <v>5000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46883</v>
      </c>
      <c r="P2016">
        <f t="shared" si="156"/>
        <v>88.6</v>
      </c>
      <c r="Q2016" s="11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8" hidden="1" x14ac:dyDescent="0.2">
      <c r="A2017">
        <v>2015</v>
      </c>
      <c r="B2017" s="9" t="s">
        <v>2016</v>
      </c>
      <c r="C2017" s="3" t="s">
        <v>6125</v>
      </c>
      <c r="D2017" s="5">
        <v>5000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163</v>
      </c>
      <c r="P2017">
        <f t="shared" si="156"/>
        <v>50.22</v>
      </c>
      <c r="Q2017" s="11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2" hidden="1" x14ac:dyDescent="0.2">
      <c r="A2018">
        <v>2016</v>
      </c>
      <c r="B2018" s="9" t="s">
        <v>2017</v>
      </c>
      <c r="C2018" s="3" t="s">
        <v>6126</v>
      </c>
      <c r="D2018" s="5">
        <v>5000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1843</v>
      </c>
      <c r="P2018">
        <f t="shared" si="156"/>
        <v>192.39</v>
      </c>
      <c r="Q2018" s="11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8" hidden="1" x14ac:dyDescent="0.2">
      <c r="A2019">
        <v>2017</v>
      </c>
      <c r="B2019" s="9" t="s">
        <v>2018</v>
      </c>
      <c r="C2019" s="3" t="s">
        <v>6127</v>
      </c>
      <c r="D2019" s="5">
        <v>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626</v>
      </c>
      <c r="P2019">
        <f t="shared" si="156"/>
        <v>73.42</v>
      </c>
      <c r="Q2019" s="11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8" hidden="1" x14ac:dyDescent="0.2">
      <c r="A2020">
        <v>2018</v>
      </c>
      <c r="B2020" s="9" t="s">
        <v>2019</v>
      </c>
      <c r="C2020" s="3" t="s">
        <v>6128</v>
      </c>
      <c r="D2020" s="5">
        <v>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1329</v>
      </c>
      <c r="P2020">
        <f t="shared" si="156"/>
        <v>147.68</v>
      </c>
      <c r="Q2020" s="11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8" hidden="1" x14ac:dyDescent="0.2">
      <c r="A2021">
        <v>2019</v>
      </c>
      <c r="B2021" s="9" t="s">
        <v>2020</v>
      </c>
      <c r="C2021" s="3" t="s">
        <v>6129</v>
      </c>
      <c r="D2021" s="5">
        <v>5000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3879</v>
      </c>
      <c r="P2021">
        <f t="shared" si="156"/>
        <v>108.97</v>
      </c>
      <c r="Q2021" s="11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8" hidden="1" x14ac:dyDescent="0.2">
      <c r="A2022">
        <v>2020</v>
      </c>
      <c r="B2022" s="9" t="s">
        <v>2021</v>
      </c>
      <c r="C2022" s="3" t="s">
        <v>6130</v>
      </c>
      <c r="D2022" s="5">
        <v>5000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58</v>
      </c>
      <c r="P2022">
        <f t="shared" si="156"/>
        <v>23.65</v>
      </c>
      <c r="Q2022" s="11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8" hidden="1" x14ac:dyDescent="0.2">
      <c r="A2024">
        <v>2022</v>
      </c>
      <c r="B2024" s="9" t="s">
        <v>2023</v>
      </c>
      <c r="C2024" s="3" t="s">
        <v>6132</v>
      </c>
      <c r="D2024" s="5">
        <v>5000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2503</v>
      </c>
      <c r="P2024">
        <f t="shared" si="156"/>
        <v>385.04</v>
      </c>
      <c r="Q2024" s="11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8" hidden="1" x14ac:dyDescent="0.2">
      <c r="A2025">
        <v>2023</v>
      </c>
      <c r="B2025" s="9" t="s">
        <v>2024</v>
      </c>
      <c r="C2025" s="3" t="s">
        <v>6133</v>
      </c>
      <c r="D2025" s="5">
        <v>5000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3229</v>
      </c>
      <c r="P2025">
        <f t="shared" si="156"/>
        <v>457.39</v>
      </c>
      <c r="Q2025" s="11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8" hidden="1" x14ac:dyDescent="0.2">
      <c r="A2026">
        <v>2024</v>
      </c>
      <c r="B2026" s="9" t="s">
        <v>2025</v>
      </c>
      <c r="C2026" s="3" t="s">
        <v>6134</v>
      </c>
      <c r="D2026" s="5">
        <v>5000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468</v>
      </c>
      <c r="P2026">
        <f t="shared" si="156"/>
        <v>222.99</v>
      </c>
      <c r="Q2026" s="11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8" hidden="1" x14ac:dyDescent="0.2">
      <c r="A2027">
        <v>2025</v>
      </c>
      <c r="B2027" s="9" t="s">
        <v>2026</v>
      </c>
      <c r="C2027" s="3" t="s">
        <v>6135</v>
      </c>
      <c r="D2027" s="5">
        <v>5000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3218</v>
      </c>
      <c r="P2027">
        <f t="shared" si="156"/>
        <v>220.74</v>
      </c>
      <c r="Q2027" s="11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2" hidden="1" x14ac:dyDescent="0.2">
      <c r="A2028">
        <v>2026</v>
      </c>
      <c r="B2028" s="9" t="s">
        <v>2027</v>
      </c>
      <c r="C2028" s="3" t="s">
        <v>6136</v>
      </c>
      <c r="D2028" s="5">
        <v>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667</v>
      </c>
      <c r="P2028">
        <f t="shared" si="156"/>
        <v>73.5</v>
      </c>
      <c r="Q2028" s="11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8" hidden="1" x14ac:dyDescent="0.2">
      <c r="A2029">
        <v>2027</v>
      </c>
      <c r="B2029" s="9" t="s">
        <v>2028</v>
      </c>
      <c r="C2029" s="3" t="s">
        <v>6137</v>
      </c>
      <c r="D2029" s="5">
        <v>5000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2405</v>
      </c>
      <c r="P2029">
        <f t="shared" si="156"/>
        <v>223.1</v>
      </c>
      <c r="Q2029" s="11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2" hidden="1" x14ac:dyDescent="0.2">
      <c r="A2030">
        <v>2028</v>
      </c>
      <c r="B2030" s="9" t="s">
        <v>2029</v>
      </c>
      <c r="C2030" s="3" t="s">
        <v>6138</v>
      </c>
      <c r="D2030" s="5">
        <v>5000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76</v>
      </c>
      <c r="P2030">
        <f t="shared" si="156"/>
        <v>47.91</v>
      </c>
      <c r="Q2030" s="11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32" hidden="1" x14ac:dyDescent="0.2">
      <c r="A2031">
        <v>2029</v>
      </c>
      <c r="B2031" s="9" t="s">
        <v>2030</v>
      </c>
      <c r="C2031" s="3" t="s">
        <v>6139</v>
      </c>
      <c r="D2031" s="5">
        <v>5000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181</v>
      </c>
      <c r="P2031">
        <f t="shared" si="156"/>
        <v>96.06</v>
      </c>
      <c r="Q2031" s="11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8" hidden="1" x14ac:dyDescent="0.2">
      <c r="A2032">
        <v>2030</v>
      </c>
      <c r="B2032" s="9" t="s">
        <v>2031</v>
      </c>
      <c r="C2032" s="3" t="s">
        <v>6140</v>
      </c>
      <c r="D2032" s="5">
        <v>5000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1483</v>
      </c>
      <c r="P2032">
        <f t="shared" si="156"/>
        <v>118.61</v>
      </c>
      <c r="Q2032" s="11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32" hidden="1" x14ac:dyDescent="0.2">
      <c r="A2033">
        <v>2031</v>
      </c>
      <c r="B2033" s="9" t="s">
        <v>2032</v>
      </c>
      <c r="C2033" s="3" t="s">
        <v>6141</v>
      </c>
      <c r="D2033" s="5">
        <v>5000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1204</v>
      </c>
      <c r="P2033">
        <f t="shared" si="156"/>
        <v>118.45</v>
      </c>
      <c r="Q2033" s="11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8" hidden="1" x14ac:dyDescent="0.2">
      <c r="A2034">
        <v>2032</v>
      </c>
      <c r="B2034" s="9" t="s">
        <v>2033</v>
      </c>
      <c r="C2034" s="3" t="s">
        <v>6142</v>
      </c>
      <c r="D2034" s="5">
        <v>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1521</v>
      </c>
      <c r="P2034">
        <f t="shared" si="156"/>
        <v>143.21</v>
      </c>
      <c r="Q2034" s="11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8" hidden="1" x14ac:dyDescent="0.2">
      <c r="A2035">
        <v>2033</v>
      </c>
      <c r="B2035" s="9" t="s">
        <v>2034</v>
      </c>
      <c r="C2035" s="3" t="s">
        <v>6143</v>
      </c>
      <c r="D2035" s="5">
        <v>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893</v>
      </c>
      <c r="P2035">
        <f t="shared" si="156"/>
        <v>282.72000000000003</v>
      </c>
      <c r="Q2035" s="11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8" hidden="1" x14ac:dyDescent="0.2">
      <c r="A2036">
        <v>2034</v>
      </c>
      <c r="B2036" s="9" t="s">
        <v>2035</v>
      </c>
      <c r="C2036" s="3" t="s">
        <v>6144</v>
      </c>
      <c r="D2036" s="5">
        <v>5000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6034</v>
      </c>
      <c r="P2036">
        <f t="shared" si="156"/>
        <v>593.94000000000005</v>
      </c>
      <c r="Q2036" s="11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8" hidden="1" x14ac:dyDescent="0.2">
      <c r="A2037">
        <v>2035</v>
      </c>
      <c r="B2037" s="9" t="s">
        <v>2036</v>
      </c>
      <c r="C2037" s="3" t="s">
        <v>6145</v>
      </c>
      <c r="D2037" s="5">
        <v>5000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3377</v>
      </c>
      <c r="P2037">
        <f t="shared" si="156"/>
        <v>262.16000000000003</v>
      </c>
      <c r="Q2037" s="11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8" hidden="1" x14ac:dyDescent="0.2">
      <c r="A2038">
        <v>2036</v>
      </c>
      <c r="B2038" s="9" t="s">
        <v>2037</v>
      </c>
      <c r="C2038" s="3" t="s">
        <v>6146</v>
      </c>
      <c r="D2038" s="5">
        <v>5000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790</v>
      </c>
      <c r="P2038">
        <f t="shared" si="156"/>
        <v>46.58</v>
      </c>
      <c r="Q2038" s="11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8" hidden="1" x14ac:dyDescent="0.2">
      <c r="A2039">
        <v>2037</v>
      </c>
      <c r="B2039" s="9" t="s">
        <v>2038</v>
      </c>
      <c r="C2039" s="3" t="s">
        <v>6147</v>
      </c>
      <c r="D2039" s="5">
        <v>5000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601</v>
      </c>
      <c r="P2039">
        <f t="shared" si="156"/>
        <v>70.040000000000006</v>
      </c>
      <c r="Q2039" s="11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8" hidden="1" x14ac:dyDescent="0.2">
      <c r="A2040">
        <v>2038</v>
      </c>
      <c r="B2040" s="9" t="s">
        <v>2039</v>
      </c>
      <c r="C2040" s="3" t="s">
        <v>6148</v>
      </c>
      <c r="D2040" s="5">
        <v>5000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673</v>
      </c>
      <c r="P2040">
        <f t="shared" si="156"/>
        <v>164.91</v>
      </c>
      <c r="Q2040" s="11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32" hidden="1" x14ac:dyDescent="0.2">
      <c r="A2041">
        <v>2039</v>
      </c>
      <c r="B2041" s="9" t="s">
        <v>2040</v>
      </c>
      <c r="C2041" s="3" t="s">
        <v>6149</v>
      </c>
      <c r="D2041" s="5">
        <v>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3405</v>
      </c>
      <c r="P2041">
        <f t="shared" si="156"/>
        <v>449.26</v>
      </c>
      <c r="Q2041" s="11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2" hidden="1" x14ac:dyDescent="0.2">
      <c r="A2042">
        <v>2040</v>
      </c>
      <c r="B2042" s="9" t="s">
        <v>2041</v>
      </c>
      <c r="C2042" s="3" t="s">
        <v>6150</v>
      </c>
      <c r="D2042" s="5">
        <v>5000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149</v>
      </c>
      <c r="P2042">
        <f t="shared" si="156"/>
        <v>27.47</v>
      </c>
      <c r="Q2042" s="11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8" hidden="1" x14ac:dyDescent="0.2">
      <c r="A2043">
        <v>2041</v>
      </c>
      <c r="B2043" s="9" t="s">
        <v>2042</v>
      </c>
      <c r="C2043" s="3" t="s">
        <v>6151</v>
      </c>
      <c r="D2043" s="5">
        <v>5000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346</v>
      </c>
      <c r="P2043">
        <f t="shared" si="156"/>
        <v>143.97999999999999</v>
      </c>
      <c r="Q2043" s="11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8" hidden="1" x14ac:dyDescent="0.2">
      <c r="A2044">
        <v>2042</v>
      </c>
      <c r="B2044" s="9" t="s">
        <v>2043</v>
      </c>
      <c r="C2044" s="3" t="s">
        <v>6152</v>
      </c>
      <c r="D2044" s="5">
        <v>5000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247</v>
      </c>
      <c r="P2044">
        <f t="shared" si="156"/>
        <v>88.24</v>
      </c>
      <c r="Q2044" s="11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8" hidden="1" x14ac:dyDescent="0.2">
      <c r="A2045">
        <v>2043</v>
      </c>
      <c r="B2045" s="9" t="s">
        <v>2044</v>
      </c>
      <c r="C2045" s="3" t="s">
        <v>6153</v>
      </c>
      <c r="D2045" s="5">
        <v>5000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140</v>
      </c>
      <c r="P2045">
        <f t="shared" si="156"/>
        <v>36.33</v>
      </c>
      <c r="Q2045" s="11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8" hidden="1" x14ac:dyDescent="0.2">
      <c r="A2046">
        <v>2044</v>
      </c>
      <c r="B2046" s="9" t="s">
        <v>2045</v>
      </c>
      <c r="C2046" s="3" t="s">
        <v>6154</v>
      </c>
      <c r="D2046" s="5">
        <v>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325</v>
      </c>
      <c r="P2046">
        <f t="shared" si="156"/>
        <v>90.18</v>
      </c>
      <c r="Q2046" s="11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8" hidden="1" x14ac:dyDescent="0.2">
      <c r="A2047">
        <v>2045</v>
      </c>
      <c r="B2047" s="9" t="s">
        <v>2046</v>
      </c>
      <c r="C2047" s="3" t="s">
        <v>6155</v>
      </c>
      <c r="D2047" s="5">
        <v>5000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803</v>
      </c>
      <c r="P2047">
        <f t="shared" si="156"/>
        <v>152.62</v>
      </c>
      <c r="Q2047" s="11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8" hidden="1" x14ac:dyDescent="0.2">
      <c r="A2048">
        <v>2046</v>
      </c>
      <c r="B2048" s="9" t="s">
        <v>2047</v>
      </c>
      <c r="C2048" s="3" t="s">
        <v>6156</v>
      </c>
      <c r="D2048" s="5">
        <v>5000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242</v>
      </c>
      <c r="P2048">
        <f t="shared" si="156"/>
        <v>55.81</v>
      </c>
      <c r="Q2048" s="11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8" hidden="1" x14ac:dyDescent="0.2">
      <c r="A2049">
        <v>2047</v>
      </c>
      <c r="B2049" s="9" t="s">
        <v>2048</v>
      </c>
      <c r="C2049" s="3" t="s">
        <v>6157</v>
      </c>
      <c r="D2049" s="5">
        <v>5000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2019</v>
      </c>
      <c r="P2049">
        <f t="shared" si="156"/>
        <v>227.85</v>
      </c>
      <c r="Q2049" s="11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8" hidden="1" x14ac:dyDescent="0.2">
      <c r="A2050">
        <v>2048</v>
      </c>
      <c r="B2050" s="9" t="s">
        <v>2049</v>
      </c>
      <c r="C2050" s="3" t="s">
        <v>6158</v>
      </c>
      <c r="D2050" s="5">
        <v>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2522</v>
      </c>
      <c r="P2050">
        <f t="shared" si="156"/>
        <v>91.83</v>
      </c>
      <c r="Q2050" s="11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t="16" hidden="1" x14ac:dyDescent="0.2">
      <c r="A2051">
        <v>2049</v>
      </c>
      <c r="B2051" s="9" t="s">
        <v>2050</v>
      </c>
      <c r="C2051" s="3" t="s">
        <v>6159</v>
      </c>
      <c r="D2051" s="5">
        <v>5000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1202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5">
        <f t="shared" ref="S2051:S2114" si="162">(((J2051/60)/60/24)+DATE(1970,1,1))</f>
        <v>41575.527349537035</v>
      </c>
      <c r="T2051" s="15">
        <f t="shared" ref="T2051:T2114" si="163">(((I2051/60)/60/24)+DATE(1970,1,1))</f>
        <v>41610.957638888889</v>
      </c>
      <c r="U2051">
        <f t="shared" ref="U2051:U2114" si="164">YEAR(S2051)</f>
        <v>2013</v>
      </c>
    </row>
    <row r="2052" spans="1:21" ht="48" hidden="1" x14ac:dyDescent="0.2">
      <c r="A2052">
        <v>2050</v>
      </c>
      <c r="B2052" s="9" t="s">
        <v>2051</v>
      </c>
      <c r="C2052" s="3" t="s">
        <v>6160</v>
      </c>
      <c r="D2052" s="5">
        <v>5000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947</v>
      </c>
      <c r="P2052">
        <f t="shared" si="161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8" hidden="1" x14ac:dyDescent="0.2">
      <c r="A2053">
        <v>2051</v>
      </c>
      <c r="B2053" s="9" t="s">
        <v>2052</v>
      </c>
      <c r="C2053" s="3" t="s">
        <v>6161</v>
      </c>
      <c r="D2053" s="5">
        <v>5000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209</v>
      </c>
      <c r="P2053">
        <f t="shared" si="161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8" hidden="1" x14ac:dyDescent="0.2">
      <c r="A2054">
        <v>2052</v>
      </c>
      <c r="B2054" s="9" t="s">
        <v>2053</v>
      </c>
      <c r="C2054" s="3" t="s">
        <v>6162</v>
      </c>
      <c r="D2054" s="5">
        <v>5000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3530</v>
      </c>
      <c r="P2054">
        <f t="shared" si="161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8" hidden="1" x14ac:dyDescent="0.2">
      <c r="A2056">
        <v>2054</v>
      </c>
      <c r="B2056" s="9" t="s">
        <v>2055</v>
      </c>
      <c r="C2056" s="3" t="s">
        <v>6164</v>
      </c>
      <c r="D2056" s="5">
        <v>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795</v>
      </c>
      <c r="P2056">
        <f t="shared" si="161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8" hidden="1" x14ac:dyDescent="0.2">
      <c r="A2057">
        <v>2055</v>
      </c>
      <c r="B2057" s="9" t="s">
        <v>2056</v>
      </c>
      <c r="C2057" s="3" t="s">
        <v>6165</v>
      </c>
      <c r="D2057" s="5">
        <v>5000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201</v>
      </c>
      <c r="P2057">
        <f t="shared" si="161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8" hidden="1" x14ac:dyDescent="0.2">
      <c r="A2058">
        <v>2056</v>
      </c>
      <c r="B2058" s="9" t="s">
        <v>2057</v>
      </c>
      <c r="C2058" s="3" t="s">
        <v>6166</v>
      </c>
      <c r="D2058" s="5">
        <v>5000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1535</v>
      </c>
      <c r="P2058">
        <f t="shared" si="161"/>
        <v>138.49</v>
      </c>
      <c r="Q2058" s="11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8" hidden="1" x14ac:dyDescent="0.2">
      <c r="A2059">
        <v>2057</v>
      </c>
      <c r="B2059" s="9" t="s">
        <v>2058</v>
      </c>
      <c r="C2059" s="3" t="s">
        <v>6167</v>
      </c>
      <c r="D2059" s="5">
        <v>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607</v>
      </c>
      <c r="P2059">
        <f t="shared" si="161"/>
        <v>45.55</v>
      </c>
      <c r="Q2059" s="11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2" hidden="1" x14ac:dyDescent="0.2">
      <c r="A2060">
        <v>2058</v>
      </c>
      <c r="B2060" s="9" t="s">
        <v>2059</v>
      </c>
      <c r="C2060" s="3" t="s">
        <v>6168</v>
      </c>
      <c r="D2060" s="5">
        <v>5000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86</v>
      </c>
      <c r="P2060">
        <f t="shared" si="161"/>
        <v>10.51</v>
      </c>
      <c r="Q2060" s="11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8" hidden="1" x14ac:dyDescent="0.2">
      <c r="A2061">
        <v>2059</v>
      </c>
      <c r="B2061" s="9" t="s">
        <v>2060</v>
      </c>
      <c r="C2061" s="3" t="s">
        <v>6169</v>
      </c>
      <c r="D2061" s="5">
        <v>5000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861</v>
      </c>
      <c r="P2061">
        <f t="shared" si="161"/>
        <v>114.77</v>
      </c>
      <c r="Q2061" s="1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8" hidden="1" x14ac:dyDescent="0.2">
      <c r="A2062">
        <v>2060</v>
      </c>
      <c r="B2062" s="9" t="s">
        <v>2061</v>
      </c>
      <c r="C2062" s="3" t="s">
        <v>6170</v>
      </c>
      <c r="D2062" s="5">
        <v>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982</v>
      </c>
      <c r="P2062">
        <f t="shared" si="161"/>
        <v>36</v>
      </c>
      <c r="Q2062" s="11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8" hidden="1" x14ac:dyDescent="0.2">
      <c r="A2064">
        <v>2062</v>
      </c>
      <c r="B2064" s="9" t="s">
        <v>2063</v>
      </c>
      <c r="C2064" s="3" t="s">
        <v>6172</v>
      </c>
      <c r="D2064" s="5">
        <v>5000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2300</v>
      </c>
      <c r="P2064">
        <f t="shared" si="161"/>
        <v>566.39</v>
      </c>
      <c r="Q2064" s="11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32" hidden="1" x14ac:dyDescent="0.2">
      <c r="A2065">
        <v>2063</v>
      </c>
      <c r="B2065" s="9" t="s">
        <v>2064</v>
      </c>
      <c r="C2065" s="3" t="s">
        <v>6173</v>
      </c>
      <c r="D2065" s="5">
        <v>5000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118</v>
      </c>
      <c r="P2065">
        <f t="shared" si="161"/>
        <v>120.86</v>
      </c>
      <c r="Q2065" s="11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8" hidden="1" x14ac:dyDescent="0.2">
      <c r="A2066">
        <v>2064</v>
      </c>
      <c r="B2066" s="9" t="s">
        <v>2065</v>
      </c>
      <c r="C2066" s="3" t="s">
        <v>6174</v>
      </c>
      <c r="D2066" s="5">
        <v>5000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10016</v>
      </c>
      <c r="P2066">
        <f t="shared" si="161"/>
        <v>86.16</v>
      </c>
      <c r="Q2066" s="11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8" hidden="1" x14ac:dyDescent="0.2">
      <c r="A2067">
        <v>2065</v>
      </c>
      <c r="B2067" s="9" t="s">
        <v>2066</v>
      </c>
      <c r="C2067" s="3" t="s">
        <v>6175</v>
      </c>
      <c r="D2067" s="5">
        <v>5000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1594</v>
      </c>
      <c r="P2067">
        <f t="shared" si="161"/>
        <v>51.21</v>
      </c>
      <c r="Q2067" s="11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8" hidden="1" x14ac:dyDescent="0.2">
      <c r="A2068">
        <v>2066</v>
      </c>
      <c r="B2068" s="9" t="s">
        <v>2067</v>
      </c>
      <c r="C2068" s="3" t="s">
        <v>6176</v>
      </c>
      <c r="D2068" s="5">
        <v>5000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87</v>
      </c>
      <c r="P2068">
        <f t="shared" si="161"/>
        <v>67.260000000000005</v>
      </c>
      <c r="Q2068" s="11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8" hidden="1" x14ac:dyDescent="0.2">
      <c r="A2069">
        <v>2067</v>
      </c>
      <c r="B2069" s="9" t="s">
        <v>2068</v>
      </c>
      <c r="C2069" s="3" t="s">
        <v>6177</v>
      </c>
      <c r="D2069" s="5">
        <v>5000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13</v>
      </c>
      <c r="P2069">
        <f t="shared" si="161"/>
        <v>62.8</v>
      </c>
      <c r="Q2069" s="11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8" hidden="1" x14ac:dyDescent="0.2">
      <c r="A2070">
        <v>2068</v>
      </c>
      <c r="B2070" s="9" t="s">
        <v>2069</v>
      </c>
      <c r="C2070" s="3" t="s">
        <v>6178</v>
      </c>
      <c r="D2070" s="5">
        <v>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526</v>
      </c>
      <c r="P2070">
        <f t="shared" si="161"/>
        <v>346.13</v>
      </c>
      <c r="Q2070" s="11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8" hidden="1" x14ac:dyDescent="0.2">
      <c r="A2071">
        <v>2069</v>
      </c>
      <c r="B2071" s="9" t="s">
        <v>2070</v>
      </c>
      <c r="C2071" s="3" t="s">
        <v>6179</v>
      </c>
      <c r="D2071" s="5">
        <v>5000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1284</v>
      </c>
      <c r="P2071">
        <f t="shared" si="161"/>
        <v>244.12</v>
      </c>
      <c r="Q2071" s="1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8" hidden="1" x14ac:dyDescent="0.2">
      <c r="A2072">
        <v>2070</v>
      </c>
      <c r="B2072" s="9" t="s">
        <v>2071</v>
      </c>
      <c r="C2072" s="3" t="s">
        <v>6180</v>
      </c>
      <c r="D2072" s="5">
        <v>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7933</v>
      </c>
      <c r="P2072">
        <f t="shared" si="161"/>
        <v>259.25</v>
      </c>
      <c r="Q2072" s="11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8" hidden="1" x14ac:dyDescent="0.2">
      <c r="A2073">
        <v>2071</v>
      </c>
      <c r="B2073" s="9" t="s">
        <v>2072</v>
      </c>
      <c r="C2073" s="3" t="s">
        <v>6181</v>
      </c>
      <c r="D2073" s="5">
        <v>5000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1123</v>
      </c>
      <c r="P2073">
        <f t="shared" si="161"/>
        <v>201.96</v>
      </c>
      <c r="Q2073" s="11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8" hidden="1" x14ac:dyDescent="0.2">
      <c r="A2074">
        <v>2072</v>
      </c>
      <c r="B2074" s="9" t="s">
        <v>2073</v>
      </c>
      <c r="C2074" s="3" t="s">
        <v>6182</v>
      </c>
      <c r="D2074" s="5">
        <v>5000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1583</v>
      </c>
      <c r="P2074">
        <f t="shared" si="161"/>
        <v>226.21</v>
      </c>
      <c r="Q2074" s="11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8" hidden="1" x14ac:dyDescent="0.2">
      <c r="A2075">
        <v>2073</v>
      </c>
      <c r="B2075" s="9" t="s">
        <v>2074</v>
      </c>
      <c r="C2075" s="3" t="s">
        <v>6183</v>
      </c>
      <c r="D2075" s="5">
        <v>5000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3052</v>
      </c>
      <c r="P2075">
        <f t="shared" si="161"/>
        <v>324.69</v>
      </c>
      <c r="Q2075" s="11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2" hidden="1" x14ac:dyDescent="0.2">
      <c r="A2076">
        <v>2074</v>
      </c>
      <c r="B2076" s="9" t="s">
        <v>2075</v>
      </c>
      <c r="C2076" s="3" t="s">
        <v>6184</v>
      </c>
      <c r="D2076" s="5">
        <v>5000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12</v>
      </c>
      <c r="P2076">
        <f t="shared" si="161"/>
        <v>205</v>
      </c>
      <c r="Q2076" s="11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8" hidden="1" x14ac:dyDescent="0.2">
      <c r="A2077">
        <v>2075</v>
      </c>
      <c r="B2077" s="9" t="s">
        <v>2076</v>
      </c>
      <c r="C2077" s="3" t="s">
        <v>6185</v>
      </c>
      <c r="D2077" s="5">
        <v>5000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3356</v>
      </c>
      <c r="P2077">
        <f t="shared" si="161"/>
        <v>20.47</v>
      </c>
      <c r="Q2077" s="11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2" hidden="1" x14ac:dyDescent="0.2">
      <c r="A2078">
        <v>2076</v>
      </c>
      <c r="B2078" s="9" t="s">
        <v>2077</v>
      </c>
      <c r="C2078" s="3" t="s">
        <v>6186</v>
      </c>
      <c r="D2078" s="5">
        <v>5000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19452</v>
      </c>
      <c r="P2078">
        <f t="shared" si="161"/>
        <v>116.35</v>
      </c>
      <c r="Q2078" s="11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8" hidden="1" x14ac:dyDescent="0.2">
      <c r="A2079">
        <v>2077</v>
      </c>
      <c r="B2079" s="9" t="s">
        <v>2078</v>
      </c>
      <c r="C2079" s="3" t="s">
        <v>6187</v>
      </c>
      <c r="D2079" s="5">
        <v>5000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1155</v>
      </c>
      <c r="P2079">
        <f t="shared" si="161"/>
        <v>307.2</v>
      </c>
      <c r="Q2079" s="11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8" hidden="1" x14ac:dyDescent="0.2">
      <c r="A2080">
        <v>2078</v>
      </c>
      <c r="B2080" s="9" t="s">
        <v>2079</v>
      </c>
      <c r="C2080" s="3" t="s">
        <v>6188</v>
      </c>
      <c r="D2080" s="5">
        <v>5000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525</v>
      </c>
      <c r="P2080">
        <f t="shared" si="161"/>
        <v>546.69000000000005</v>
      </c>
      <c r="Q2080" s="11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8" hidden="1" x14ac:dyDescent="0.2">
      <c r="A2081">
        <v>2079</v>
      </c>
      <c r="B2081" s="9" t="s">
        <v>2080</v>
      </c>
      <c r="C2081" s="3" t="s">
        <v>6189</v>
      </c>
      <c r="D2081" s="5">
        <v>5000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576</v>
      </c>
      <c r="P2081">
        <f t="shared" si="161"/>
        <v>47.47</v>
      </c>
      <c r="Q2081" s="1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8" hidden="1" x14ac:dyDescent="0.2">
      <c r="A2082">
        <v>2080</v>
      </c>
      <c r="B2082" s="9" t="s">
        <v>2081</v>
      </c>
      <c r="C2082" s="3" t="s">
        <v>6190</v>
      </c>
      <c r="D2082" s="5">
        <v>5000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102</v>
      </c>
      <c r="P2082">
        <f t="shared" si="161"/>
        <v>101.56</v>
      </c>
      <c r="Q2082" s="11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8" hidden="1" x14ac:dyDescent="0.2">
      <c r="A2083">
        <v>2081</v>
      </c>
      <c r="B2083" s="9" t="s">
        <v>2082</v>
      </c>
      <c r="C2083" s="3" t="s">
        <v>6191</v>
      </c>
      <c r="D2083" s="5">
        <v>5000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80</v>
      </c>
      <c r="P2083">
        <f t="shared" si="161"/>
        <v>72.91</v>
      </c>
      <c r="Q2083" s="11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8" hidden="1" x14ac:dyDescent="0.2">
      <c r="A2084">
        <v>2082</v>
      </c>
      <c r="B2084" s="9" t="s">
        <v>2083</v>
      </c>
      <c r="C2084" s="3" t="s">
        <v>6192</v>
      </c>
      <c r="D2084" s="5">
        <v>5000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33</v>
      </c>
      <c r="P2084">
        <f t="shared" si="161"/>
        <v>43.71</v>
      </c>
      <c r="Q2084" s="11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8" hidden="1" x14ac:dyDescent="0.2">
      <c r="A2085">
        <v>2083</v>
      </c>
      <c r="B2085" s="9" t="s">
        <v>2084</v>
      </c>
      <c r="C2085" s="3" t="s">
        <v>6193</v>
      </c>
      <c r="D2085" s="5">
        <v>5000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17</v>
      </c>
      <c r="P2085">
        <f t="shared" si="161"/>
        <v>34</v>
      </c>
      <c r="Q2085" s="11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8" hidden="1" x14ac:dyDescent="0.2">
      <c r="A2086">
        <v>2084</v>
      </c>
      <c r="B2086" s="9" t="s">
        <v>2085</v>
      </c>
      <c r="C2086" s="3" t="s">
        <v>6194</v>
      </c>
      <c r="D2086" s="5">
        <v>5000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65</v>
      </c>
      <c r="P2086">
        <f t="shared" si="161"/>
        <v>70.650000000000006</v>
      </c>
      <c r="Q2086" s="11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8" hidden="1" x14ac:dyDescent="0.2">
      <c r="A2087">
        <v>2085</v>
      </c>
      <c r="B2087" s="9" t="s">
        <v>2086</v>
      </c>
      <c r="C2087" s="3" t="s">
        <v>6195</v>
      </c>
      <c r="D2087" s="5">
        <v>5000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148</v>
      </c>
      <c r="P2087">
        <f t="shared" si="161"/>
        <v>89.3</v>
      </c>
      <c r="Q2087" s="11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8" hidden="1" x14ac:dyDescent="0.2">
      <c r="A2088">
        <v>2086</v>
      </c>
      <c r="B2088" s="9" t="s">
        <v>2087</v>
      </c>
      <c r="C2088" s="3" t="s">
        <v>6196</v>
      </c>
      <c r="D2088" s="5">
        <v>5000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81</v>
      </c>
      <c r="P2088">
        <f t="shared" si="161"/>
        <v>115.09</v>
      </c>
      <c r="Q2088" s="11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8" hidden="1" x14ac:dyDescent="0.2">
      <c r="A2089">
        <v>2087</v>
      </c>
      <c r="B2089" s="9" t="s">
        <v>2088</v>
      </c>
      <c r="C2089" s="3" t="s">
        <v>6197</v>
      </c>
      <c r="D2089" s="5">
        <v>5000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31</v>
      </c>
      <c r="P2089">
        <f t="shared" si="161"/>
        <v>62.12</v>
      </c>
      <c r="Q2089" s="11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8" hidden="1" x14ac:dyDescent="0.2">
      <c r="A2090">
        <v>2088</v>
      </c>
      <c r="B2090" s="9" t="s">
        <v>2089</v>
      </c>
      <c r="C2090" s="3" t="s">
        <v>6198</v>
      </c>
      <c r="D2090" s="5">
        <v>5000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69</v>
      </c>
      <c r="P2090">
        <f t="shared" si="161"/>
        <v>46.2</v>
      </c>
      <c r="Q2090" s="11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2" hidden="1" x14ac:dyDescent="0.2">
      <c r="A2091">
        <v>2089</v>
      </c>
      <c r="B2091" s="9" t="s">
        <v>2090</v>
      </c>
      <c r="C2091" s="3" t="s">
        <v>6199</v>
      </c>
      <c r="D2091" s="5">
        <v>5000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60</v>
      </c>
      <c r="P2091">
        <f t="shared" si="161"/>
        <v>48.55</v>
      </c>
      <c r="Q2091" s="1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8" hidden="1" x14ac:dyDescent="0.2">
      <c r="A2092">
        <v>2090</v>
      </c>
      <c r="B2092" s="9" t="s">
        <v>2091</v>
      </c>
      <c r="C2092" s="3" t="s">
        <v>6200</v>
      </c>
      <c r="D2092" s="5">
        <v>5000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184</v>
      </c>
      <c r="P2092">
        <f t="shared" si="161"/>
        <v>57.52</v>
      </c>
      <c r="Q2092" s="11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8" hidden="1" x14ac:dyDescent="0.2">
      <c r="A2093">
        <v>2091</v>
      </c>
      <c r="B2093" s="9" t="s">
        <v>2092</v>
      </c>
      <c r="C2093" s="3" t="s">
        <v>6201</v>
      </c>
      <c r="D2093" s="5">
        <v>5000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434</v>
      </c>
      <c r="P2093">
        <f t="shared" si="161"/>
        <v>88.15</v>
      </c>
      <c r="Q2093" s="11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8" hidden="1" x14ac:dyDescent="0.2">
      <c r="A2094">
        <v>2092</v>
      </c>
      <c r="B2094" s="9" t="s">
        <v>2093</v>
      </c>
      <c r="C2094" s="3" t="s">
        <v>6202</v>
      </c>
      <c r="D2094" s="5">
        <v>5000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122</v>
      </c>
      <c r="P2094">
        <f t="shared" si="161"/>
        <v>110.49</v>
      </c>
      <c r="Q2094" s="11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8" hidden="1" x14ac:dyDescent="0.2">
      <c r="A2095">
        <v>2093</v>
      </c>
      <c r="B2095" s="9" t="s">
        <v>2094</v>
      </c>
      <c r="C2095" s="3" t="s">
        <v>6203</v>
      </c>
      <c r="D2095" s="5">
        <v>5000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31</v>
      </c>
      <c r="P2095">
        <f t="shared" si="161"/>
        <v>66.83</v>
      </c>
      <c r="Q2095" s="11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8" hidden="1" x14ac:dyDescent="0.2">
      <c r="A2096">
        <v>2094</v>
      </c>
      <c r="B2096" s="9" t="s">
        <v>2095</v>
      </c>
      <c r="C2096" s="3" t="s">
        <v>6204</v>
      </c>
      <c r="D2096" s="5">
        <v>5000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84</v>
      </c>
      <c r="P2096">
        <f t="shared" si="161"/>
        <v>58.6</v>
      </c>
      <c r="Q2096" s="11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8" hidden="1" x14ac:dyDescent="0.2">
      <c r="A2097">
        <v>2095</v>
      </c>
      <c r="B2097" s="9" t="s">
        <v>2096</v>
      </c>
      <c r="C2097" s="3" t="s">
        <v>6205</v>
      </c>
      <c r="D2097" s="5">
        <v>5000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50</v>
      </c>
      <c r="P2097">
        <f t="shared" si="161"/>
        <v>113.64</v>
      </c>
      <c r="Q2097" s="11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8" hidden="1" x14ac:dyDescent="0.2">
      <c r="A2098">
        <v>2096</v>
      </c>
      <c r="B2098" s="9" t="s">
        <v>2097</v>
      </c>
      <c r="C2098" s="3" t="s">
        <v>6206</v>
      </c>
      <c r="D2098" s="5">
        <v>5000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12</v>
      </c>
      <c r="P2098">
        <f t="shared" si="161"/>
        <v>43.57</v>
      </c>
      <c r="Q2098" s="11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8" hidden="1" x14ac:dyDescent="0.2">
      <c r="A2099">
        <v>2097</v>
      </c>
      <c r="B2099" s="9" t="s">
        <v>2098</v>
      </c>
      <c r="C2099" s="3" t="s">
        <v>6207</v>
      </c>
      <c r="D2099" s="5">
        <v>5000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60</v>
      </c>
      <c r="P2099">
        <f t="shared" si="161"/>
        <v>78.95</v>
      </c>
      <c r="Q2099" s="11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8" hidden="1" x14ac:dyDescent="0.2">
      <c r="A2100">
        <v>2098</v>
      </c>
      <c r="B2100" s="9" t="s">
        <v>2099</v>
      </c>
      <c r="C2100" s="3" t="s">
        <v>6208</v>
      </c>
      <c r="D2100" s="5">
        <v>5000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120</v>
      </c>
      <c r="P2100">
        <f t="shared" si="161"/>
        <v>188.13</v>
      </c>
      <c r="Q2100" s="11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6" hidden="1" x14ac:dyDescent="0.2">
      <c r="A2101">
        <v>2099</v>
      </c>
      <c r="B2101" s="9" t="s">
        <v>2100</v>
      </c>
      <c r="C2101" s="3" t="s">
        <v>6209</v>
      </c>
      <c r="D2101" s="5">
        <v>5000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79</v>
      </c>
      <c r="P2101">
        <f t="shared" si="161"/>
        <v>63.03</v>
      </c>
      <c r="Q2101" s="1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8" hidden="1" x14ac:dyDescent="0.2">
      <c r="A2102">
        <v>2100</v>
      </c>
      <c r="B2102" s="9" t="s">
        <v>2101</v>
      </c>
      <c r="C2102" s="3" t="s">
        <v>6210</v>
      </c>
      <c r="D2102" s="5">
        <v>5000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16</v>
      </c>
      <c r="P2102">
        <f t="shared" si="161"/>
        <v>30.37</v>
      </c>
      <c r="Q2102" s="11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8" hidden="1" x14ac:dyDescent="0.2">
      <c r="A2103">
        <v>2101</v>
      </c>
      <c r="B2103" s="9" t="s">
        <v>2102</v>
      </c>
      <c r="C2103" s="3" t="s">
        <v>6211</v>
      </c>
      <c r="D2103" s="5">
        <v>5000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45</v>
      </c>
      <c r="P2103">
        <f t="shared" si="161"/>
        <v>51.48</v>
      </c>
      <c r="Q2103" s="11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8" hidden="1" x14ac:dyDescent="0.2">
      <c r="A2104">
        <v>2102</v>
      </c>
      <c r="B2104" s="9" t="s">
        <v>2103</v>
      </c>
      <c r="C2104" s="3" t="s">
        <v>6212</v>
      </c>
      <c r="D2104" s="5">
        <v>5000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27</v>
      </c>
      <c r="P2104">
        <f t="shared" si="161"/>
        <v>35.79</v>
      </c>
      <c r="Q2104" s="11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2" hidden="1" x14ac:dyDescent="0.2">
      <c r="A2105">
        <v>2103</v>
      </c>
      <c r="B2105" s="9" t="s">
        <v>2104</v>
      </c>
      <c r="C2105" s="3" t="s">
        <v>6213</v>
      </c>
      <c r="D2105" s="5">
        <v>5000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227</v>
      </c>
      <c r="P2105">
        <f t="shared" si="161"/>
        <v>98.82</v>
      </c>
      <c r="Q2105" s="11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8" hidden="1" x14ac:dyDescent="0.2">
      <c r="A2106">
        <v>2104</v>
      </c>
      <c r="B2106" s="9" t="s">
        <v>2105</v>
      </c>
      <c r="C2106" s="3" t="s">
        <v>6214</v>
      </c>
      <c r="D2106" s="5">
        <v>5000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21</v>
      </c>
      <c r="P2106">
        <f t="shared" si="161"/>
        <v>28</v>
      </c>
      <c r="Q2106" s="11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32" hidden="1" x14ac:dyDescent="0.2">
      <c r="A2107">
        <v>2105</v>
      </c>
      <c r="B2107" s="9" t="s">
        <v>2106</v>
      </c>
      <c r="C2107" s="3" t="s">
        <v>6215</v>
      </c>
      <c r="D2107" s="5">
        <v>5000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102</v>
      </c>
      <c r="P2107">
        <f t="shared" si="161"/>
        <v>51.31</v>
      </c>
      <c r="Q2107" s="11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8" hidden="1" x14ac:dyDescent="0.2">
      <c r="A2108">
        <v>2106</v>
      </c>
      <c r="B2108" s="9" t="s">
        <v>2107</v>
      </c>
      <c r="C2108" s="3" t="s">
        <v>6216</v>
      </c>
      <c r="D2108" s="5">
        <v>5000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47</v>
      </c>
      <c r="P2108">
        <f t="shared" si="161"/>
        <v>53.52</v>
      </c>
      <c r="Q2108" s="11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8" hidden="1" x14ac:dyDescent="0.2">
      <c r="A2109">
        <v>2107</v>
      </c>
      <c r="B2109" s="9" t="s">
        <v>2108</v>
      </c>
      <c r="C2109" s="3" t="s">
        <v>6217</v>
      </c>
      <c r="D2109" s="5">
        <v>5000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43</v>
      </c>
      <c r="P2109">
        <f t="shared" si="161"/>
        <v>37.15</v>
      </c>
      <c r="Q2109" s="11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8" hidden="1" x14ac:dyDescent="0.2">
      <c r="A2110">
        <v>2108</v>
      </c>
      <c r="B2110" s="9" t="s">
        <v>2109</v>
      </c>
      <c r="C2110" s="3" t="s">
        <v>6218</v>
      </c>
      <c r="D2110" s="5">
        <v>5000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343</v>
      </c>
      <c r="P2110">
        <f t="shared" si="161"/>
        <v>89.9</v>
      </c>
      <c r="Q2110" s="11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32" hidden="1" x14ac:dyDescent="0.2">
      <c r="A2111">
        <v>2109</v>
      </c>
      <c r="B2111" s="9" t="s">
        <v>2110</v>
      </c>
      <c r="C2111" s="3" t="s">
        <v>6219</v>
      </c>
      <c r="D2111" s="5">
        <v>5000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85</v>
      </c>
      <c r="P2111">
        <f t="shared" si="161"/>
        <v>106.53</v>
      </c>
      <c r="Q2111" s="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2" hidden="1" x14ac:dyDescent="0.2">
      <c r="A2112">
        <v>2110</v>
      </c>
      <c r="B2112" s="9" t="s">
        <v>2111</v>
      </c>
      <c r="C2112" s="3" t="s">
        <v>6220</v>
      </c>
      <c r="D2112" s="5">
        <v>5000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40</v>
      </c>
      <c r="P2112">
        <f t="shared" si="161"/>
        <v>52.82</v>
      </c>
      <c r="Q2112" s="11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8" hidden="1" x14ac:dyDescent="0.2">
      <c r="A2113">
        <v>2111</v>
      </c>
      <c r="B2113" s="9" t="s">
        <v>2112</v>
      </c>
      <c r="C2113" s="3" t="s">
        <v>6221</v>
      </c>
      <c r="D2113" s="5">
        <v>5000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43</v>
      </c>
      <c r="P2113">
        <f t="shared" si="161"/>
        <v>54.62</v>
      </c>
      <c r="Q2113" s="11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8" hidden="1" x14ac:dyDescent="0.2">
      <c r="A2114">
        <v>2112</v>
      </c>
      <c r="B2114" s="9" t="s">
        <v>2113</v>
      </c>
      <c r="C2114" s="3" t="s">
        <v>6222</v>
      </c>
      <c r="D2114" s="5">
        <v>5000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6</v>
      </c>
      <c r="P2114">
        <f t="shared" si="161"/>
        <v>27.27</v>
      </c>
      <c r="Q2114" s="11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2" hidden="1" x14ac:dyDescent="0.2">
      <c r="A2115">
        <v>2113</v>
      </c>
      <c r="B2115" s="9" t="s">
        <v>2114</v>
      </c>
      <c r="C2115" s="3" t="s">
        <v>6223</v>
      </c>
      <c r="D2115" s="5">
        <v>5000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147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5">
        <f t="shared" ref="S2115:S2178" si="167">(((J2115/60)/60/24)+DATE(1970,1,1))</f>
        <v>41870.86546296296</v>
      </c>
      <c r="T2115" s="15">
        <f t="shared" ref="T2115:T2178" si="168">(((I2115/60)/60/24)+DATE(1970,1,1))</f>
        <v>41905.86546296296</v>
      </c>
      <c r="U2115">
        <f t="shared" ref="U2115:U2178" si="169">YEAR(S2115)</f>
        <v>2014</v>
      </c>
    </row>
    <row r="2116" spans="1:21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8" hidden="1" x14ac:dyDescent="0.2">
      <c r="A2117">
        <v>2115</v>
      </c>
      <c r="B2117" s="9" t="s">
        <v>2116</v>
      </c>
      <c r="C2117" s="3" t="s">
        <v>6225</v>
      </c>
      <c r="D2117" s="5">
        <v>5000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68</v>
      </c>
      <c r="P2117">
        <f t="shared" si="166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8" hidden="1" x14ac:dyDescent="0.2">
      <c r="A2118">
        <v>2116</v>
      </c>
      <c r="B2118" s="9" t="s">
        <v>2117</v>
      </c>
      <c r="C2118" s="3" t="s">
        <v>6226</v>
      </c>
      <c r="D2118" s="5">
        <v>5000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969</v>
      </c>
      <c r="P2118">
        <f t="shared" si="166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8" hidden="1" x14ac:dyDescent="0.2">
      <c r="A2119">
        <v>2117</v>
      </c>
      <c r="B2119" s="9" t="s">
        <v>2118</v>
      </c>
      <c r="C2119" s="3" t="s">
        <v>6227</v>
      </c>
      <c r="D2119" s="5">
        <v>5000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35</v>
      </c>
      <c r="P2119">
        <f t="shared" si="166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2" hidden="1" x14ac:dyDescent="0.2">
      <c r="A2120">
        <v>2118</v>
      </c>
      <c r="B2120" s="9" t="s">
        <v>2119</v>
      </c>
      <c r="C2120" s="3" t="s">
        <v>6228</v>
      </c>
      <c r="D2120" s="5">
        <v>5000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27</v>
      </c>
      <c r="P2120">
        <f t="shared" si="166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8" hidden="1" x14ac:dyDescent="0.2">
      <c r="A2121">
        <v>2119</v>
      </c>
      <c r="B2121" s="9" t="s">
        <v>2120</v>
      </c>
      <c r="C2121" s="3" t="s">
        <v>6229</v>
      </c>
      <c r="D2121" s="5">
        <v>5000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40</v>
      </c>
      <c r="P2121">
        <f t="shared" si="166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8" hidden="1" x14ac:dyDescent="0.2">
      <c r="A2122">
        <v>2120</v>
      </c>
      <c r="B2122" s="9" t="s">
        <v>2121</v>
      </c>
      <c r="C2122" s="3" t="s">
        <v>6230</v>
      </c>
      <c r="D2122" s="5">
        <v>5000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161</v>
      </c>
      <c r="P2122">
        <f t="shared" si="166"/>
        <v>116.96</v>
      </c>
      <c r="Q2122" s="11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32" hidden="1" x14ac:dyDescent="0.2">
      <c r="A2123">
        <v>2121</v>
      </c>
      <c r="B2123" s="9" t="s">
        <v>2122</v>
      </c>
      <c r="C2123" s="3" t="s">
        <v>6231</v>
      </c>
      <c r="D2123" s="5">
        <v>5000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6</v>
      </c>
      <c r="P2123">
        <f t="shared" si="166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32" hidden="1" x14ac:dyDescent="0.2">
      <c r="A2124">
        <v>2122</v>
      </c>
      <c r="B2124" s="9" t="s">
        <v>2123</v>
      </c>
      <c r="C2124" s="3" t="s">
        <v>6232</v>
      </c>
      <c r="D2124" s="5">
        <v>5000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6</v>
      </c>
      <c r="P2124">
        <f t="shared" si="166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4" hidden="1" x14ac:dyDescent="0.2">
      <c r="A2125">
        <v>2123</v>
      </c>
      <c r="B2125" s="9" t="s">
        <v>2124</v>
      </c>
      <c r="C2125" s="3" t="s">
        <v>6233</v>
      </c>
      <c r="D2125" s="5">
        <v>5000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</v>
      </c>
      <c r="P2125">
        <f t="shared" si="166"/>
        <v>10</v>
      </c>
      <c r="Q2125" s="11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8" hidden="1" x14ac:dyDescent="0.2">
      <c r="A2126">
        <v>2124</v>
      </c>
      <c r="B2126" s="9" t="s">
        <v>2125</v>
      </c>
      <c r="C2126" s="3" t="s">
        <v>6234</v>
      </c>
      <c r="D2126" s="5">
        <v>5000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2</v>
      </c>
      <c r="P2126">
        <f t="shared" si="166"/>
        <v>23</v>
      </c>
      <c r="Q2126" s="11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8" hidden="1" x14ac:dyDescent="0.2">
      <c r="A2127">
        <v>2125</v>
      </c>
      <c r="B2127" s="9" t="s">
        <v>2126</v>
      </c>
      <c r="C2127" s="3" t="s">
        <v>6235</v>
      </c>
      <c r="D2127" s="5">
        <v>5000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17</v>
      </c>
      <c r="P2127">
        <f t="shared" si="166"/>
        <v>31.56</v>
      </c>
      <c r="Q2127" s="11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8" hidden="1" x14ac:dyDescent="0.2">
      <c r="A2128">
        <v>2126</v>
      </c>
      <c r="B2128" s="9" t="s">
        <v>2127</v>
      </c>
      <c r="C2128" s="3" t="s">
        <v>6236</v>
      </c>
      <c r="D2128" s="5">
        <v>5000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16" hidden="1" x14ac:dyDescent="0.2">
      <c r="A2129">
        <v>2127</v>
      </c>
      <c r="B2129" s="9" t="s">
        <v>2128</v>
      </c>
      <c r="C2129" s="3" t="s">
        <v>6237</v>
      </c>
      <c r="D2129" s="5">
        <v>5000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162</v>
      </c>
      <c r="P2129">
        <f t="shared" si="166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8" hidden="1" x14ac:dyDescent="0.2">
      <c r="A2130">
        <v>2128</v>
      </c>
      <c r="B2130" s="9" t="s">
        <v>2129</v>
      </c>
      <c r="C2130" s="3" t="s">
        <v>6238</v>
      </c>
      <c r="D2130" s="5">
        <v>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1</v>
      </c>
      <c r="P2130">
        <f t="shared" si="166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8" hidden="1" x14ac:dyDescent="0.2">
      <c r="A2131">
        <v>2129</v>
      </c>
      <c r="B2131" s="9" t="s">
        <v>2130</v>
      </c>
      <c r="C2131" s="3" t="s">
        <v>6239</v>
      </c>
      <c r="D2131" s="5">
        <v>5000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5</v>
      </c>
      <c r="P2131">
        <f t="shared" si="166"/>
        <v>19.670000000000002</v>
      </c>
      <c r="Q2131" s="1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2" hidden="1" x14ac:dyDescent="0.2">
      <c r="A2132">
        <v>2130</v>
      </c>
      <c r="B2132" s="9" t="s">
        <v>2131</v>
      </c>
      <c r="C2132" s="3" t="s">
        <v>6240</v>
      </c>
      <c r="D2132" s="5">
        <v>5000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2</v>
      </c>
      <c r="P2132">
        <f t="shared" si="166"/>
        <v>21.25</v>
      </c>
      <c r="Q2132" s="11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8" hidden="1" x14ac:dyDescent="0.2">
      <c r="A2133">
        <v>2131</v>
      </c>
      <c r="B2133" s="9" t="s">
        <v>2132</v>
      </c>
      <c r="C2133" s="3" t="s">
        <v>6241</v>
      </c>
      <c r="D2133" s="5">
        <v>5000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1</v>
      </c>
      <c r="P2133">
        <f t="shared" si="166"/>
        <v>8.33</v>
      </c>
      <c r="Q2133" s="11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8" hidden="1" x14ac:dyDescent="0.2">
      <c r="A2134">
        <v>2132</v>
      </c>
      <c r="B2134" s="9" t="s">
        <v>2133</v>
      </c>
      <c r="C2134" s="3" t="s">
        <v>6242</v>
      </c>
      <c r="D2134" s="5">
        <v>5000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42</v>
      </c>
      <c r="P2134">
        <f t="shared" si="166"/>
        <v>21.34</v>
      </c>
      <c r="Q2134" s="11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8" hidden="1" x14ac:dyDescent="0.2">
      <c r="A2135">
        <v>2133</v>
      </c>
      <c r="B2135" s="9" t="s">
        <v>2134</v>
      </c>
      <c r="C2135" s="3" t="s">
        <v>6243</v>
      </c>
      <c r="D2135" s="5">
        <v>5000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0</v>
      </c>
      <c r="P2135">
        <f t="shared" si="166"/>
        <v>5.33</v>
      </c>
      <c r="Q2135" s="11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8" hidden="1" x14ac:dyDescent="0.2">
      <c r="A2136">
        <v>2134</v>
      </c>
      <c r="B2136" s="9" t="s">
        <v>2135</v>
      </c>
      <c r="C2136" s="3" t="s">
        <v>6244</v>
      </c>
      <c r="D2136" s="5">
        <v>5000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8" hidden="1" x14ac:dyDescent="0.2">
      <c r="A2138">
        <v>2136</v>
      </c>
      <c r="B2138" s="9" t="s">
        <v>2137</v>
      </c>
      <c r="C2138" s="3" t="s">
        <v>6246</v>
      </c>
      <c r="D2138" s="5">
        <v>5000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1</v>
      </c>
      <c r="P2138">
        <f t="shared" si="166"/>
        <v>11.92</v>
      </c>
      <c r="Q2138" s="11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8" hidden="1" x14ac:dyDescent="0.2">
      <c r="A2139">
        <v>2137</v>
      </c>
      <c r="B2139" s="9" t="s">
        <v>2138</v>
      </c>
      <c r="C2139" s="3" t="s">
        <v>6247</v>
      </c>
      <c r="D2139" s="5">
        <v>5000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284</v>
      </c>
      <c r="P2139">
        <f t="shared" si="166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32" hidden="1" x14ac:dyDescent="0.2">
      <c r="A2140">
        <v>2138</v>
      </c>
      <c r="B2140" s="9" t="s">
        <v>2139</v>
      </c>
      <c r="C2140" s="3" t="s">
        <v>6248</v>
      </c>
      <c r="D2140" s="5">
        <v>5000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3</v>
      </c>
      <c r="P2140">
        <f t="shared" si="166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8" hidden="1" x14ac:dyDescent="0.2">
      <c r="A2141">
        <v>2139</v>
      </c>
      <c r="B2141" s="9" t="s">
        <v>2140</v>
      </c>
      <c r="C2141" s="3" t="s">
        <v>6249</v>
      </c>
      <c r="D2141" s="5">
        <v>5000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33</v>
      </c>
      <c r="P2141">
        <f t="shared" si="166"/>
        <v>29.04</v>
      </c>
      <c r="Q2141" s="1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8" hidden="1" x14ac:dyDescent="0.2">
      <c r="A2142">
        <v>2140</v>
      </c>
      <c r="B2142" s="9" t="s">
        <v>2141</v>
      </c>
      <c r="C2142" s="3" t="s">
        <v>6250</v>
      </c>
      <c r="D2142" s="5">
        <v>5000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11</v>
      </c>
      <c r="P2142">
        <f t="shared" si="166"/>
        <v>50.91</v>
      </c>
      <c r="Q2142" s="11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8" hidden="1" x14ac:dyDescent="0.2">
      <c r="A2143">
        <v>2141</v>
      </c>
      <c r="B2143" s="9" t="s">
        <v>2142</v>
      </c>
      <c r="C2143" s="3" t="s">
        <v>6251</v>
      </c>
      <c r="D2143" s="5">
        <v>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8" hidden="1" x14ac:dyDescent="0.2">
      <c r="A2144">
        <v>2142</v>
      </c>
      <c r="B2144" s="9" t="s">
        <v>2143</v>
      </c>
      <c r="C2144" s="3" t="s">
        <v>6252</v>
      </c>
      <c r="D2144" s="5">
        <v>5000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12</v>
      </c>
      <c r="P2144">
        <f t="shared" si="166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8" hidden="1" x14ac:dyDescent="0.2">
      <c r="A2145">
        <v>2143</v>
      </c>
      <c r="B2145" s="9" t="s">
        <v>2144</v>
      </c>
      <c r="C2145" s="3" t="s">
        <v>6253</v>
      </c>
      <c r="D2145" s="5">
        <v>5000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5</v>
      </c>
      <c r="P2145">
        <f t="shared" si="166"/>
        <v>45</v>
      </c>
      <c r="Q2145" s="11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32" hidden="1" x14ac:dyDescent="0.2">
      <c r="A2146">
        <v>2144</v>
      </c>
      <c r="B2146" s="9" t="s">
        <v>2145</v>
      </c>
      <c r="C2146" s="3" t="s">
        <v>6254</v>
      </c>
      <c r="D2146" s="5">
        <v>5000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12</v>
      </c>
      <c r="P2146">
        <f t="shared" si="166"/>
        <v>25.29</v>
      </c>
      <c r="Q2146" s="11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8" hidden="1" x14ac:dyDescent="0.2">
      <c r="A2147">
        <v>2145</v>
      </c>
      <c r="B2147" s="9" t="s">
        <v>2146</v>
      </c>
      <c r="C2147" s="3" t="s">
        <v>6255</v>
      </c>
      <c r="D2147" s="5">
        <v>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91</v>
      </c>
      <c r="P2147">
        <f t="shared" si="166"/>
        <v>51.29</v>
      </c>
      <c r="Q2147" s="11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6" hidden="1" x14ac:dyDescent="0.2">
      <c r="A2149">
        <v>2147</v>
      </c>
      <c r="B2149" s="9" t="s">
        <v>2148</v>
      </c>
      <c r="C2149" s="3" t="s">
        <v>6257</v>
      </c>
      <c r="D2149" s="5">
        <v>5000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54</v>
      </c>
      <c r="P2149">
        <f t="shared" si="166"/>
        <v>49.38</v>
      </c>
      <c r="Q2149" s="11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8" hidden="1" x14ac:dyDescent="0.2">
      <c r="A2150">
        <v>2148</v>
      </c>
      <c r="B2150" s="9" t="s">
        <v>2149</v>
      </c>
      <c r="C2150" s="3" t="s">
        <v>6258</v>
      </c>
      <c r="D2150" s="5">
        <v>5000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0</v>
      </c>
      <c r="P2150">
        <f t="shared" si="166"/>
        <v>1</v>
      </c>
      <c r="Q2150" s="11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8" hidden="1" x14ac:dyDescent="0.2">
      <c r="A2151">
        <v>2149</v>
      </c>
      <c r="B2151" s="9" t="s">
        <v>2150</v>
      </c>
      <c r="C2151" s="3" t="s">
        <v>6259</v>
      </c>
      <c r="D2151" s="5">
        <v>5000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6" hidden="1" x14ac:dyDescent="0.2">
      <c r="A2152">
        <v>2150</v>
      </c>
      <c r="B2152" s="9" t="s">
        <v>2151</v>
      </c>
      <c r="C2152" s="3" t="s">
        <v>6260</v>
      </c>
      <c r="D2152" s="5">
        <v>5000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8</v>
      </c>
      <c r="P2152">
        <f t="shared" si="166"/>
        <v>101.25</v>
      </c>
      <c r="Q2152" s="11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8" hidden="1" x14ac:dyDescent="0.2">
      <c r="A2153">
        <v>2151</v>
      </c>
      <c r="B2153" s="9" t="s">
        <v>2152</v>
      </c>
      <c r="C2153" s="3" t="s">
        <v>6261</v>
      </c>
      <c r="D2153" s="5">
        <v>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2</v>
      </c>
      <c r="P2153">
        <f t="shared" si="166"/>
        <v>19.670000000000002</v>
      </c>
      <c r="Q2153" s="11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8" hidden="1" x14ac:dyDescent="0.2">
      <c r="A2154">
        <v>2152</v>
      </c>
      <c r="B2154" s="9" t="s">
        <v>2153</v>
      </c>
      <c r="C2154" s="3" t="s">
        <v>6262</v>
      </c>
      <c r="D2154" s="5">
        <v>5000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1</v>
      </c>
      <c r="P2154">
        <f t="shared" si="166"/>
        <v>12.5</v>
      </c>
      <c r="Q2154" s="11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8" hidden="1" x14ac:dyDescent="0.2">
      <c r="A2155">
        <v>2153</v>
      </c>
      <c r="B2155" s="9" t="s">
        <v>2154</v>
      </c>
      <c r="C2155" s="3" t="s">
        <v>6263</v>
      </c>
      <c r="D2155" s="5">
        <v>5000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1</v>
      </c>
      <c r="P2155">
        <f t="shared" si="166"/>
        <v>8.5</v>
      </c>
      <c r="Q2155" s="11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2" hidden="1" x14ac:dyDescent="0.2">
      <c r="A2156">
        <v>2154</v>
      </c>
      <c r="B2156" s="9" t="s">
        <v>2155</v>
      </c>
      <c r="C2156" s="3" t="s">
        <v>6264</v>
      </c>
      <c r="D2156" s="5">
        <v>5000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0</v>
      </c>
      <c r="P2156">
        <f t="shared" si="166"/>
        <v>1</v>
      </c>
      <c r="Q2156" s="11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32" hidden="1" x14ac:dyDescent="0.2">
      <c r="A2158">
        <v>2156</v>
      </c>
      <c r="B2158" s="9" t="s">
        <v>2157</v>
      </c>
      <c r="C2158" s="3" t="s">
        <v>6266</v>
      </c>
      <c r="D2158" s="5">
        <v>5000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30</v>
      </c>
      <c r="P2158">
        <f t="shared" si="166"/>
        <v>17.989999999999998</v>
      </c>
      <c r="Q2158" s="11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2" hidden="1" x14ac:dyDescent="0.2">
      <c r="A2159">
        <v>2157</v>
      </c>
      <c r="B2159" s="9" t="s">
        <v>2158</v>
      </c>
      <c r="C2159" s="3" t="s">
        <v>6267</v>
      </c>
      <c r="D2159" s="5">
        <v>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423</v>
      </c>
      <c r="P2159">
        <f t="shared" si="166"/>
        <v>370.95</v>
      </c>
      <c r="Q2159" s="11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8" hidden="1" x14ac:dyDescent="0.2">
      <c r="A2160">
        <v>2158</v>
      </c>
      <c r="B2160" s="9" t="s">
        <v>2159</v>
      </c>
      <c r="C2160" s="3" t="s">
        <v>6268</v>
      </c>
      <c r="D2160" s="5">
        <v>5000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395</v>
      </c>
      <c r="P2160">
        <f t="shared" si="166"/>
        <v>63.57</v>
      </c>
      <c r="Q2160" s="11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64" hidden="1" x14ac:dyDescent="0.2">
      <c r="A2161">
        <v>2159</v>
      </c>
      <c r="B2161" s="9" t="s">
        <v>2160</v>
      </c>
      <c r="C2161" s="3" t="s">
        <v>6269</v>
      </c>
      <c r="D2161" s="5">
        <v>5000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8" hidden="1" x14ac:dyDescent="0.2">
      <c r="A2162">
        <v>2160</v>
      </c>
      <c r="B2162" s="9" t="s">
        <v>2161</v>
      </c>
      <c r="C2162" s="3" t="s">
        <v>6270</v>
      </c>
      <c r="D2162" s="5">
        <v>5000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2</v>
      </c>
      <c r="P2162">
        <f t="shared" si="166"/>
        <v>5.31</v>
      </c>
      <c r="Q2162" s="11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2" hidden="1" x14ac:dyDescent="0.2">
      <c r="A2163">
        <v>2161</v>
      </c>
      <c r="B2163" s="9" t="s">
        <v>2162</v>
      </c>
      <c r="C2163" s="3" t="s">
        <v>6271</v>
      </c>
      <c r="D2163" s="5">
        <v>5000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9</v>
      </c>
      <c r="P2163">
        <f t="shared" si="166"/>
        <v>35.619999999999997</v>
      </c>
      <c r="Q2163" s="11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8" hidden="1" x14ac:dyDescent="0.2">
      <c r="A2164">
        <v>2162</v>
      </c>
      <c r="B2164" s="9" t="s">
        <v>2163</v>
      </c>
      <c r="C2164" s="3" t="s">
        <v>6272</v>
      </c>
      <c r="D2164" s="5">
        <v>5000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101</v>
      </c>
      <c r="P2164">
        <f t="shared" si="166"/>
        <v>87.1</v>
      </c>
      <c r="Q2164" s="11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8" hidden="1" x14ac:dyDescent="0.2">
      <c r="A2165">
        <v>2163</v>
      </c>
      <c r="B2165" s="9" t="s">
        <v>2164</v>
      </c>
      <c r="C2165" s="3" t="s">
        <v>6273</v>
      </c>
      <c r="D2165" s="5">
        <v>5000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66</v>
      </c>
      <c r="P2165">
        <f t="shared" si="166"/>
        <v>75.11</v>
      </c>
      <c r="Q2165" s="11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2" hidden="1" x14ac:dyDescent="0.2">
      <c r="A2166">
        <v>2164</v>
      </c>
      <c r="B2166" s="9" t="s">
        <v>2165</v>
      </c>
      <c r="C2166" s="3" t="s">
        <v>6274</v>
      </c>
      <c r="D2166" s="5">
        <v>5000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113</v>
      </c>
      <c r="P2166">
        <f t="shared" si="166"/>
        <v>68.010000000000005</v>
      </c>
      <c r="Q2166" s="11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8" hidden="1" x14ac:dyDescent="0.2">
      <c r="A2167">
        <v>2165</v>
      </c>
      <c r="B2167" s="9" t="s">
        <v>2166</v>
      </c>
      <c r="C2167" s="3" t="s">
        <v>6275</v>
      </c>
      <c r="D2167" s="5">
        <v>5000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69</v>
      </c>
      <c r="P2167">
        <f t="shared" si="166"/>
        <v>29.62</v>
      </c>
      <c r="Q2167" s="11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8" hidden="1" x14ac:dyDescent="0.2">
      <c r="A2168">
        <v>2166</v>
      </c>
      <c r="B2168" s="9" t="s">
        <v>2167</v>
      </c>
      <c r="C2168" s="3" t="s">
        <v>6276</v>
      </c>
      <c r="D2168" s="5">
        <v>5000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59</v>
      </c>
      <c r="P2168">
        <f t="shared" si="166"/>
        <v>91.63</v>
      </c>
      <c r="Q2168" s="11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2" hidden="1" x14ac:dyDescent="0.2">
      <c r="A2169">
        <v>2167</v>
      </c>
      <c r="B2169" s="9" t="s">
        <v>2168</v>
      </c>
      <c r="C2169" s="3" t="s">
        <v>6277</v>
      </c>
      <c r="D2169" s="5">
        <v>5000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4</v>
      </c>
      <c r="P2169">
        <f t="shared" si="166"/>
        <v>22.5</v>
      </c>
      <c r="Q2169" s="11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32" hidden="1" x14ac:dyDescent="0.2">
      <c r="A2170">
        <v>2168</v>
      </c>
      <c r="B2170" s="9" t="s">
        <v>2169</v>
      </c>
      <c r="C2170" s="3" t="s">
        <v>6278</v>
      </c>
      <c r="D2170" s="5">
        <v>5000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438</v>
      </c>
      <c r="P2170">
        <f t="shared" si="166"/>
        <v>64.37</v>
      </c>
      <c r="Q2170" s="11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8" hidden="1" x14ac:dyDescent="0.2">
      <c r="A2171">
        <v>2169</v>
      </c>
      <c r="B2171" s="9" t="s">
        <v>2170</v>
      </c>
      <c r="C2171" s="3" t="s">
        <v>6279</v>
      </c>
      <c r="D2171" s="5">
        <v>5000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3</v>
      </c>
      <c r="P2171">
        <f t="shared" si="166"/>
        <v>21.86</v>
      </c>
      <c r="Q2171" s="1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8" hidden="1" x14ac:dyDescent="0.2">
      <c r="A2172">
        <v>2170</v>
      </c>
      <c r="B2172" s="9" t="s">
        <v>2171</v>
      </c>
      <c r="C2172" s="3" t="s">
        <v>6280</v>
      </c>
      <c r="D2172" s="5">
        <v>5000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13</v>
      </c>
      <c r="P2172">
        <f t="shared" si="166"/>
        <v>33.32</v>
      </c>
      <c r="Q2172" s="11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8" hidden="1" x14ac:dyDescent="0.2">
      <c r="A2173">
        <v>2171</v>
      </c>
      <c r="B2173" s="9" t="s">
        <v>2172</v>
      </c>
      <c r="C2173" s="3" t="s">
        <v>6281</v>
      </c>
      <c r="D2173" s="5">
        <v>5000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85</v>
      </c>
      <c r="P2173">
        <f t="shared" si="166"/>
        <v>90.28</v>
      </c>
      <c r="Q2173" s="11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8" hidden="1" x14ac:dyDescent="0.2">
      <c r="A2174">
        <v>2172</v>
      </c>
      <c r="B2174" s="9" t="s">
        <v>2173</v>
      </c>
      <c r="C2174" s="3" t="s">
        <v>6282</v>
      </c>
      <c r="D2174" s="5">
        <v>5000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20</v>
      </c>
      <c r="P2174">
        <f t="shared" si="166"/>
        <v>76.92</v>
      </c>
      <c r="Q2174" s="11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8" hidden="1" x14ac:dyDescent="0.2">
      <c r="A2175">
        <v>2173</v>
      </c>
      <c r="B2175" s="9" t="s">
        <v>2174</v>
      </c>
      <c r="C2175" s="3" t="s">
        <v>6283</v>
      </c>
      <c r="D2175" s="5">
        <v>5000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107</v>
      </c>
      <c r="P2175">
        <f t="shared" si="166"/>
        <v>59.23</v>
      </c>
      <c r="Q2175" s="11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8" hidden="1" x14ac:dyDescent="0.2">
      <c r="A2176">
        <v>2174</v>
      </c>
      <c r="B2176" s="9" t="s">
        <v>2175</v>
      </c>
      <c r="C2176" s="3" t="s">
        <v>6284</v>
      </c>
      <c r="D2176" s="5">
        <v>5000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82</v>
      </c>
      <c r="P2176">
        <f t="shared" si="166"/>
        <v>65.38</v>
      </c>
      <c r="Q2176" s="11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8" hidden="1" x14ac:dyDescent="0.2">
      <c r="A2177">
        <v>2175</v>
      </c>
      <c r="B2177" s="9" t="s">
        <v>2176</v>
      </c>
      <c r="C2177" s="3" t="s">
        <v>6285</v>
      </c>
      <c r="D2177" s="5">
        <v>5000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35</v>
      </c>
      <c r="P2177">
        <f t="shared" si="166"/>
        <v>67.31</v>
      </c>
      <c r="Q2177" s="11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1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64" hidden="1" x14ac:dyDescent="0.2">
      <c r="A2179">
        <v>2177</v>
      </c>
      <c r="B2179" s="9" t="s">
        <v>2178</v>
      </c>
      <c r="C2179" s="3" t="s">
        <v>6287</v>
      </c>
      <c r="D2179" s="5">
        <v>5000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50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5">
        <f t="shared" ref="S2179:S2242" si="172">(((J2179/60)/60/24)+DATE(1970,1,1))</f>
        <v>42502.250775462962</v>
      </c>
      <c r="T2179" s="15">
        <f t="shared" ref="T2179:T2242" si="173">(((I2179/60)/60/24)+DATE(1970,1,1))</f>
        <v>42527.250775462962</v>
      </c>
      <c r="U2179">
        <f t="shared" ref="U2179:U2242" si="174">YEAR(S2179)</f>
        <v>2016</v>
      </c>
    </row>
    <row r="2180" spans="1:21" ht="48" hidden="1" x14ac:dyDescent="0.2">
      <c r="A2180">
        <v>2178</v>
      </c>
      <c r="B2180" s="9" t="s">
        <v>2179</v>
      </c>
      <c r="C2180" s="3" t="s">
        <v>6288</v>
      </c>
      <c r="D2180" s="5">
        <v>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693</v>
      </c>
      <c r="P2180">
        <f t="shared" si="171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32" hidden="1" x14ac:dyDescent="0.2">
      <c r="A2181">
        <v>2179</v>
      </c>
      <c r="B2181" s="9" t="s">
        <v>2180</v>
      </c>
      <c r="C2181" s="3" t="s">
        <v>6289</v>
      </c>
      <c r="D2181" s="5">
        <v>5000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32</v>
      </c>
      <c r="P2181">
        <f t="shared" si="171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8" hidden="1" x14ac:dyDescent="0.2">
      <c r="A2183">
        <v>2181</v>
      </c>
      <c r="B2183" s="9" t="s">
        <v>2182</v>
      </c>
      <c r="C2183" s="3" t="s">
        <v>6291</v>
      </c>
      <c r="D2183" s="5">
        <v>5000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61</v>
      </c>
      <c r="P2183">
        <f t="shared" si="171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2" hidden="1" x14ac:dyDescent="0.2">
      <c r="A2184">
        <v>2182</v>
      </c>
      <c r="B2184" s="9" t="s">
        <v>2183</v>
      </c>
      <c r="C2184" s="3" t="s">
        <v>6292</v>
      </c>
      <c r="D2184" s="5">
        <v>5000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315</v>
      </c>
      <c r="P2184">
        <f t="shared" si="171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8" hidden="1" x14ac:dyDescent="0.2">
      <c r="A2185">
        <v>2183</v>
      </c>
      <c r="B2185" s="9" t="s">
        <v>2184</v>
      </c>
      <c r="C2185" s="3" t="s">
        <v>6293</v>
      </c>
      <c r="D2185" s="5">
        <v>5000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176</v>
      </c>
      <c r="P2185">
        <f t="shared" si="171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8" hidden="1" x14ac:dyDescent="0.2">
      <c r="A2186">
        <v>2184</v>
      </c>
      <c r="B2186" s="9" t="s">
        <v>2185</v>
      </c>
      <c r="C2186" s="3" t="s">
        <v>6294</v>
      </c>
      <c r="D2186" s="5">
        <v>5000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569</v>
      </c>
      <c r="P2186">
        <f t="shared" si="171"/>
        <v>107.05</v>
      </c>
      <c r="Q2186" s="11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32" hidden="1" x14ac:dyDescent="0.2">
      <c r="A2188">
        <v>2186</v>
      </c>
      <c r="B2188" s="9" t="s">
        <v>2187</v>
      </c>
      <c r="C2188" s="3" t="s">
        <v>6296</v>
      </c>
      <c r="D2188" s="5">
        <v>5000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439</v>
      </c>
      <c r="P2188">
        <f t="shared" si="171"/>
        <v>55.96</v>
      </c>
      <c r="Q2188" s="11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8" hidden="1" x14ac:dyDescent="0.2">
      <c r="A2189">
        <v>2187</v>
      </c>
      <c r="B2189" s="9" t="s">
        <v>2188</v>
      </c>
      <c r="C2189" s="3" t="s">
        <v>6297</v>
      </c>
      <c r="D2189" s="5">
        <v>5000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4059</v>
      </c>
      <c r="P2189">
        <f t="shared" si="171"/>
        <v>56.97</v>
      </c>
      <c r="Q2189" s="11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8" hidden="1" x14ac:dyDescent="0.2">
      <c r="A2190">
        <v>2188</v>
      </c>
      <c r="B2190" s="9" t="s">
        <v>2189</v>
      </c>
      <c r="C2190" s="3" t="s">
        <v>6298</v>
      </c>
      <c r="D2190" s="5">
        <v>5000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453</v>
      </c>
      <c r="P2190">
        <f t="shared" si="171"/>
        <v>44.06</v>
      </c>
      <c r="Q2190" s="11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8" hidden="1" x14ac:dyDescent="0.2">
      <c r="A2191">
        <v>2189</v>
      </c>
      <c r="B2191" s="9" t="s">
        <v>2190</v>
      </c>
      <c r="C2191" s="3" t="s">
        <v>6299</v>
      </c>
      <c r="D2191" s="5">
        <v>5000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121</v>
      </c>
      <c r="P2191">
        <f t="shared" si="171"/>
        <v>68.63</v>
      </c>
      <c r="Q2191" s="1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8" hidden="1" x14ac:dyDescent="0.2">
      <c r="A2192">
        <v>2190</v>
      </c>
      <c r="B2192" s="9" t="s">
        <v>2191</v>
      </c>
      <c r="C2192" s="3" t="s">
        <v>6300</v>
      </c>
      <c r="D2192" s="5">
        <v>5000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702</v>
      </c>
      <c r="P2192">
        <f t="shared" si="171"/>
        <v>65.319999999999993</v>
      </c>
      <c r="Q2192" s="11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8" hidden="1" x14ac:dyDescent="0.2">
      <c r="A2193">
        <v>2191</v>
      </c>
      <c r="B2193" s="9" t="s">
        <v>2192</v>
      </c>
      <c r="C2193" s="3" t="s">
        <v>6301</v>
      </c>
      <c r="D2193" s="5">
        <v>5000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18</v>
      </c>
      <c r="P2193">
        <f t="shared" si="171"/>
        <v>35.92</v>
      </c>
      <c r="Q2193" s="11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8" hidden="1" x14ac:dyDescent="0.2">
      <c r="A2194">
        <v>2192</v>
      </c>
      <c r="B2194" s="9" t="s">
        <v>2193</v>
      </c>
      <c r="C2194" s="3" t="s">
        <v>6302</v>
      </c>
      <c r="D2194" s="5">
        <v>5000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2595</v>
      </c>
      <c r="P2194">
        <f t="shared" si="171"/>
        <v>40.07</v>
      </c>
      <c r="Q2194" s="11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8" hidden="1" x14ac:dyDescent="0.2">
      <c r="A2195">
        <v>2193</v>
      </c>
      <c r="B2195" s="9" t="s">
        <v>2194</v>
      </c>
      <c r="C2195" s="3" t="s">
        <v>6303</v>
      </c>
      <c r="D2195" s="5">
        <v>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1357</v>
      </c>
      <c r="P2195">
        <f t="shared" si="171"/>
        <v>75.650000000000006</v>
      </c>
      <c r="Q2195" s="11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8" hidden="1" x14ac:dyDescent="0.2">
      <c r="A2196">
        <v>2194</v>
      </c>
      <c r="B2196" s="9" t="s">
        <v>2195</v>
      </c>
      <c r="C2196" s="3" t="s">
        <v>6304</v>
      </c>
      <c r="D2196" s="5">
        <v>5000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1075</v>
      </c>
      <c r="P2196">
        <f t="shared" si="171"/>
        <v>61.2</v>
      </c>
      <c r="Q2196" s="11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2" hidden="1" x14ac:dyDescent="0.2">
      <c r="A2197">
        <v>2195</v>
      </c>
      <c r="B2197" s="9" t="s">
        <v>2196</v>
      </c>
      <c r="C2197" s="3" t="s">
        <v>6305</v>
      </c>
      <c r="D2197" s="5">
        <v>5000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111</v>
      </c>
      <c r="P2197">
        <f t="shared" si="171"/>
        <v>48.13</v>
      </c>
      <c r="Q2197" s="11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2" hidden="1" x14ac:dyDescent="0.2">
      <c r="A2198">
        <v>2196</v>
      </c>
      <c r="B2198" s="9" t="s">
        <v>2197</v>
      </c>
      <c r="C2198" s="3" t="s">
        <v>6306</v>
      </c>
      <c r="D2198" s="5">
        <v>5000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319</v>
      </c>
      <c r="P2198">
        <f t="shared" si="171"/>
        <v>68.11</v>
      </c>
      <c r="Q2198" s="11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8" hidden="1" x14ac:dyDescent="0.2">
      <c r="A2199">
        <v>2197</v>
      </c>
      <c r="B2199" s="9" t="s">
        <v>2198</v>
      </c>
      <c r="C2199" s="3" t="s">
        <v>6307</v>
      </c>
      <c r="D2199" s="5">
        <v>5000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5706</v>
      </c>
      <c r="P2199">
        <f t="shared" si="171"/>
        <v>65.89</v>
      </c>
      <c r="Q2199" s="11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8" hidden="1" x14ac:dyDescent="0.2">
      <c r="A2200">
        <v>2198</v>
      </c>
      <c r="B2200" s="9" t="s">
        <v>2199</v>
      </c>
      <c r="C2200" s="3" t="s">
        <v>6308</v>
      </c>
      <c r="D2200" s="5">
        <v>5000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1063</v>
      </c>
      <c r="P2200">
        <f t="shared" si="171"/>
        <v>81.650000000000006</v>
      </c>
      <c r="Q2200" s="11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2" hidden="1" x14ac:dyDescent="0.2">
      <c r="A2201">
        <v>2199</v>
      </c>
      <c r="B2201" s="9" t="s">
        <v>2200</v>
      </c>
      <c r="C2201" s="3" t="s">
        <v>6309</v>
      </c>
      <c r="D2201" s="5">
        <v>5000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265</v>
      </c>
      <c r="P2201">
        <f t="shared" si="171"/>
        <v>52.7</v>
      </c>
      <c r="Q2201" s="1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8" hidden="1" x14ac:dyDescent="0.2">
      <c r="A2202">
        <v>2200</v>
      </c>
      <c r="B2202" s="9" t="s">
        <v>2201</v>
      </c>
      <c r="C2202" s="3" t="s">
        <v>6310</v>
      </c>
      <c r="D2202" s="5">
        <v>5000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217</v>
      </c>
      <c r="P2202">
        <f t="shared" si="171"/>
        <v>41.23</v>
      </c>
      <c r="Q2202" s="11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8" hidden="1" x14ac:dyDescent="0.2">
      <c r="A2203">
        <v>2201</v>
      </c>
      <c r="B2203" s="9" t="s">
        <v>2202</v>
      </c>
      <c r="C2203" s="3" t="s">
        <v>6311</v>
      </c>
      <c r="D2203" s="5">
        <v>5000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8</v>
      </c>
      <c r="P2203">
        <f t="shared" si="171"/>
        <v>15.04</v>
      </c>
      <c r="Q2203" s="11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32" hidden="1" x14ac:dyDescent="0.2">
      <c r="A2204">
        <v>2202</v>
      </c>
      <c r="B2204" s="9" t="s">
        <v>2203</v>
      </c>
      <c r="C2204" s="3" t="s">
        <v>6312</v>
      </c>
      <c r="D2204" s="5">
        <v>5000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563</v>
      </c>
      <c r="P2204">
        <f t="shared" si="171"/>
        <v>39.07</v>
      </c>
      <c r="Q2204" s="11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8" hidden="1" x14ac:dyDescent="0.2">
      <c r="A2205">
        <v>2203</v>
      </c>
      <c r="B2205" s="9" t="s">
        <v>2204</v>
      </c>
      <c r="C2205" s="3" t="s">
        <v>6313</v>
      </c>
      <c r="D2205" s="5">
        <v>5000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44</v>
      </c>
      <c r="P2205">
        <f t="shared" si="171"/>
        <v>43.82</v>
      </c>
      <c r="Q2205" s="11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8" hidden="1" x14ac:dyDescent="0.2">
      <c r="A2206">
        <v>2204</v>
      </c>
      <c r="B2206" s="9" t="s">
        <v>2205</v>
      </c>
      <c r="C2206" s="3" t="s">
        <v>6314</v>
      </c>
      <c r="D2206" s="5">
        <v>5000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40</v>
      </c>
      <c r="P2206">
        <f t="shared" si="171"/>
        <v>27.3</v>
      </c>
      <c r="Q2206" s="11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8" hidden="1" x14ac:dyDescent="0.2">
      <c r="A2207">
        <v>2205</v>
      </c>
      <c r="B2207" s="9" t="s">
        <v>2206</v>
      </c>
      <c r="C2207" s="3" t="s">
        <v>6315</v>
      </c>
      <c r="D2207" s="5">
        <v>5000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23</v>
      </c>
      <c r="P2207">
        <f t="shared" si="171"/>
        <v>42.22</v>
      </c>
      <c r="Q2207" s="11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8" hidden="1" x14ac:dyDescent="0.2">
      <c r="A2208">
        <v>2206</v>
      </c>
      <c r="B2208" s="9" t="s">
        <v>2207</v>
      </c>
      <c r="C2208" s="3" t="s">
        <v>6316</v>
      </c>
      <c r="D2208" s="5">
        <v>5000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23</v>
      </c>
      <c r="P2208">
        <f t="shared" si="171"/>
        <v>33.24</v>
      </c>
      <c r="Q2208" s="11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8" hidden="1" x14ac:dyDescent="0.2">
      <c r="A2209">
        <v>2207</v>
      </c>
      <c r="B2209" s="9" t="s">
        <v>2208</v>
      </c>
      <c r="C2209" s="3" t="s">
        <v>6317</v>
      </c>
      <c r="D2209" s="5">
        <v>5000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40</v>
      </c>
      <c r="P2209">
        <f t="shared" si="171"/>
        <v>285.70999999999998</v>
      </c>
      <c r="Q2209" s="11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8" hidden="1" x14ac:dyDescent="0.2">
      <c r="A2210">
        <v>2208</v>
      </c>
      <c r="B2210" s="9" t="s">
        <v>2209</v>
      </c>
      <c r="C2210" s="3" t="s">
        <v>6318</v>
      </c>
      <c r="D2210" s="5">
        <v>5000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20</v>
      </c>
      <c r="P2210">
        <f t="shared" si="171"/>
        <v>42.33</v>
      </c>
      <c r="Q2210" s="11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32" hidden="1" x14ac:dyDescent="0.2">
      <c r="A2211">
        <v>2209</v>
      </c>
      <c r="B2211" s="9" t="s">
        <v>2210</v>
      </c>
      <c r="C2211" s="3" t="s">
        <v>6319</v>
      </c>
      <c r="D2211" s="5">
        <v>5000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</v>
      </c>
      <c r="P2211">
        <f t="shared" si="171"/>
        <v>50.27</v>
      </c>
      <c r="Q2211" s="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8" hidden="1" x14ac:dyDescent="0.2">
      <c r="A2212">
        <v>2210</v>
      </c>
      <c r="B2212" s="9" t="s">
        <v>2211</v>
      </c>
      <c r="C2212" s="3" t="s">
        <v>6320</v>
      </c>
      <c r="D2212" s="5">
        <v>5000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89</v>
      </c>
      <c r="P2212">
        <f t="shared" si="171"/>
        <v>61.9</v>
      </c>
      <c r="Q2212" s="11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8" hidden="1" x14ac:dyDescent="0.2">
      <c r="A2213">
        <v>2211</v>
      </c>
      <c r="B2213" s="9" t="s">
        <v>2212</v>
      </c>
      <c r="C2213" s="3" t="s">
        <v>6321</v>
      </c>
      <c r="D2213" s="5">
        <v>5000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98</v>
      </c>
      <c r="P2213">
        <f t="shared" si="171"/>
        <v>40.75</v>
      </c>
      <c r="Q2213" s="11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8" hidden="1" x14ac:dyDescent="0.2">
      <c r="A2214">
        <v>2212</v>
      </c>
      <c r="B2214" s="9" t="s">
        <v>2213</v>
      </c>
      <c r="C2214" s="3" t="s">
        <v>6322</v>
      </c>
      <c r="D2214" s="5">
        <v>5000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137</v>
      </c>
      <c r="P2214">
        <f t="shared" si="171"/>
        <v>55.8</v>
      </c>
      <c r="Q2214" s="11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48" hidden="1" x14ac:dyDescent="0.2">
      <c r="A2215">
        <v>2213</v>
      </c>
      <c r="B2215" s="9" t="s">
        <v>2214</v>
      </c>
      <c r="C2215" s="3" t="s">
        <v>6323</v>
      </c>
      <c r="D2215" s="5">
        <v>5000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0</v>
      </c>
      <c r="P2215">
        <f t="shared" si="171"/>
        <v>10</v>
      </c>
      <c r="Q2215" s="11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8" hidden="1" x14ac:dyDescent="0.2">
      <c r="A2216">
        <v>2214</v>
      </c>
      <c r="B2216" s="9" t="s">
        <v>2215</v>
      </c>
      <c r="C2216" s="3" t="s">
        <v>6324</v>
      </c>
      <c r="D2216" s="5">
        <v>5000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35</v>
      </c>
      <c r="P2216">
        <f t="shared" si="171"/>
        <v>73.13</v>
      </c>
      <c r="Q2216" s="11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2" hidden="1" x14ac:dyDescent="0.2">
      <c r="A2217">
        <v>2215</v>
      </c>
      <c r="B2217" s="9" t="s">
        <v>2216</v>
      </c>
      <c r="C2217" s="3" t="s">
        <v>6325</v>
      </c>
      <c r="D2217" s="5">
        <v>5000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17</v>
      </c>
      <c r="P2217">
        <f t="shared" si="171"/>
        <v>26.06</v>
      </c>
      <c r="Q2217" s="11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8" hidden="1" x14ac:dyDescent="0.2">
      <c r="A2218">
        <v>2216</v>
      </c>
      <c r="B2218" s="9" t="s">
        <v>2217</v>
      </c>
      <c r="C2218" s="3" t="s">
        <v>6326</v>
      </c>
      <c r="D2218" s="5">
        <v>5000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6</v>
      </c>
      <c r="P2218">
        <f t="shared" si="171"/>
        <v>22.64</v>
      </c>
      <c r="Q2218" s="11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8" hidden="1" x14ac:dyDescent="0.2">
      <c r="A2219">
        <v>2217</v>
      </c>
      <c r="B2219" s="9" t="s">
        <v>2218</v>
      </c>
      <c r="C2219" s="3" t="s">
        <v>6327</v>
      </c>
      <c r="D2219" s="5">
        <v>5000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9</v>
      </c>
      <c r="P2219">
        <f t="shared" si="171"/>
        <v>47.22</v>
      </c>
      <c r="Q2219" s="11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8" hidden="1" x14ac:dyDescent="0.2">
      <c r="A2220">
        <v>2218</v>
      </c>
      <c r="B2220" s="9" t="s">
        <v>2219</v>
      </c>
      <c r="C2220" s="3" t="s">
        <v>6328</v>
      </c>
      <c r="D2220" s="5">
        <v>5000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49</v>
      </c>
      <c r="P2220">
        <f t="shared" si="171"/>
        <v>32.32</v>
      </c>
      <c r="Q2220" s="11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8" hidden="1" x14ac:dyDescent="0.2">
      <c r="A2221">
        <v>2219</v>
      </c>
      <c r="B2221" s="9" t="s">
        <v>2220</v>
      </c>
      <c r="C2221" s="3" t="s">
        <v>6329</v>
      </c>
      <c r="D2221" s="5">
        <v>5000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20</v>
      </c>
      <c r="P2221">
        <f t="shared" si="171"/>
        <v>53.42</v>
      </c>
      <c r="Q2221" s="1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8" hidden="1" x14ac:dyDescent="0.2">
      <c r="A2222">
        <v>2220</v>
      </c>
      <c r="B2222" s="9" t="s">
        <v>2221</v>
      </c>
      <c r="C2222" s="3" t="s">
        <v>6330</v>
      </c>
      <c r="D2222" s="5">
        <v>5000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71</v>
      </c>
      <c r="P2222">
        <f t="shared" si="171"/>
        <v>51.3</v>
      </c>
      <c r="Q2222" s="11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8" hidden="1" x14ac:dyDescent="0.2">
      <c r="A2223">
        <v>2221</v>
      </c>
      <c r="B2223" s="9" t="s">
        <v>2222</v>
      </c>
      <c r="C2223" s="3" t="s">
        <v>6331</v>
      </c>
      <c r="D2223" s="5">
        <v>5000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162</v>
      </c>
      <c r="P2223">
        <f t="shared" si="171"/>
        <v>37.200000000000003</v>
      </c>
      <c r="Q2223" s="11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8" hidden="1" x14ac:dyDescent="0.2">
      <c r="A2224">
        <v>2222</v>
      </c>
      <c r="B2224" s="9" t="s">
        <v>2223</v>
      </c>
      <c r="C2224" s="3" t="s">
        <v>6332</v>
      </c>
      <c r="D2224" s="5">
        <v>5000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</v>
      </c>
      <c r="P2224">
        <f t="shared" si="171"/>
        <v>27.1</v>
      </c>
      <c r="Q2224" s="11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8" hidden="1" x14ac:dyDescent="0.2">
      <c r="A2225">
        <v>2223</v>
      </c>
      <c r="B2225" s="9" t="s">
        <v>2224</v>
      </c>
      <c r="C2225" s="3" t="s">
        <v>6333</v>
      </c>
      <c r="D2225" s="5">
        <v>5000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413</v>
      </c>
      <c r="P2225">
        <f t="shared" si="171"/>
        <v>206.31</v>
      </c>
      <c r="Q2225" s="11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8" hidden="1" x14ac:dyDescent="0.2">
      <c r="A2226">
        <v>2224</v>
      </c>
      <c r="B2226" s="9" t="s">
        <v>2225</v>
      </c>
      <c r="C2226" s="3" t="s">
        <v>6334</v>
      </c>
      <c r="D2226" s="5">
        <v>5000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486</v>
      </c>
      <c r="P2226">
        <f t="shared" si="171"/>
        <v>82.15</v>
      </c>
      <c r="Q2226" s="11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8" hidden="1" x14ac:dyDescent="0.2">
      <c r="A2227">
        <v>2225</v>
      </c>
      <c r="B2227" s="9" t="s">
        <v>2226</v>
      </c>
      <c r="C2227" s="3" t="s">
        <v>6335</v>
      </c>
      <c r="D2227" s="5">
        <v>5000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3968</v>
      </c>
      <c r="P2227">
        <f t="shared" si="171"/>
        <v>164.8</v>
      </c>
      <c r="Q2227" s="11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8" hidden="1" x14ac:dyDescent="0.2">
      <c r="A2228">
        <v>2226</v>
      </c>
      <c r="B2228" s="9" t="s">
        <v>2227</v>
      </c>
      <c r="C2228" s="3" t="s">
        <v>6336</v>
      </c>
      <c r="D2228" s="5">
        <v>5000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390</v>
      </c>
      <c r="P2228">
        <f t="shared" si="171"/>
        <v>60.82</v>
      </c>
      <c r="Q2228" s="11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8" hidden="1" x14ac:dyDescent="0.2">
      <c r="A2229">
        <v>2227</v>
      </c>
      <c r="B2229" s="9" t="s">
        <v>2228</v>
      </c>
      <c r="C2229" s="3" t="s">
        <v>6337</v>
      </c>
      <c r="D2229" s="5">
        <v>5000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409</v>
      </c>
      <c r="P2229">
        <f t="shared" si="171"/>
        <v>67.97</v>
      </c>
      <c r="Q2229" s="11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8" hidden="1" x14ac:dyDescent="0.2">
      <c r="A2230">
        <v>2228</v>
      </c>
      <c r="B2230" s="9" t="s">
        <v>2229</v>
      </c>
      <c r="C2230" s="3" t="s">
        <v>6338</v>
      </c>
      <c r="D2230" s="5">
        <v>4999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235</v>
      </c>
      <c r="P2230">
        <f t="shared" si="171"/>
        <v>81.56</v>
      </c>
      <c r="Q2230" s="11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8" hidden="1" x14ac:dyDescent="0.2">
      <c r="A2231">
        <v>2229</v>
      </c>
      <c r="B2231" s="9" t="s">
        <v>2230</v>
      </c>
      <c r="C2231" s="3" t="s">
        <v>6339</v>
      </c>
      <c r="D2231" s="5">
        <v>4950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277</v>
      </c>
      <c r="P2231">
        <f t="shared" si="171"/>
        <v>25.43</v>
      </c>
      <c r="Q2231" s="11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8" hidden="1" x14ac:dyDescent="0.2">
      <c r="A2232">
        <v>2230</v>
      </c>
      <c r="B2232" s="9" t="s">
        <v>2231</v>
      </c>
      <c r="C2232" s="3" t="s">
        <v>6340</v>
      </c>
      <c r="D2232" s="5">
        <v>4900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218</v>
      </c>
      <c r="P2232">
        <f t="shared" si="171"/>
        <v>21.5</v>
      </c>
      <c r="Q2232" s="11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8" hidden="1" x14ac:dyDescent="0.2">
      <c r="A2233">
        <v>2231</v>
      </c>
      <c r="B2233" s="9" t="s">
        <v>2232</v>
      </c>
      <c r="C2233" s="3" t="s">
        <v>6341</v>
      </c>
      <c r="D2233" s="5">
        <v>4900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618</v>
      </c>
      <c r="P2233">
        <f t="shared" si="171"/>
        <v>27.23</v>
      </c>
      <c r="Q2233" s="11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8" hidden="1" x14ac:dyDescent="0.2">
      <c r="A2234">
        <v>2232</v>
      </c>
      <c r="B2234" s="9" t="s">
        <v>2233</v>
      </c>
      <c r="C2234" s="3" t="s">
        <v>6342</v>
      </c>
      <c r="D2234" s="5">
        <v>4900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506</v>
      </c>
      <c r="P2234">
        <f t="shared" si="171"/>
        <v>25.09</v>
      </c>
      <c r="Q2234" s="11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8" hidden="1" x14ac:dyDescent="0.2">
      <c r="A2235">
        <v>2233</v>
      </c>
      <c r="B2235" s="9" t="s">
        <v>2234</v>
      </c>
      <c r="C2235" s="3" t="s">
        <v>6343</v>
      </c>
      <c r="D2235" s="5">
        <v>4800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173</v>
      </c>
      <c r="P2235">
        <f t="shared" si="171"/>
        <v>21.23</v>
      </c>
      <c r="Q2235" s="11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8" hidden="1" x14ac:dyDescent="0.2">
      <c r="A2236">
        <v>2234</v>
      </c>
      <c r="B2236" s="9" t="s">
        <v>2235</v>
      </c>
      <c r="C2236" s="3" t="s">
        <v>6344</v>
      </c>
      <c r="D2236" s="5">
        <v>4800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24</v>
      </c>
      <c r="P2236">
        <f t="shared" si="171"/>
        <v>41.61</v>
      </c>
      <c r="Q2236" s="11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32" hidden="1" x14ac:dyDescent="0.2">
      <c r="A2237">
        <v>2235</v>
      </c>
      <c r="B2237" s="9" t="s">
        <v>2236</v>
      </c>
      <c r="C2237" s="3" t="s">
        <v>6345</v>
      </c>
      <c r="D2237" s="5">
        <v>4800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415</v>
      </c>
      <c r="P2237">
        <f t="shared" si="171"/>
        <v>135.59</v>
      </c>
      <c r="Q2237" s="11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32" hidden="1" x14ac:dyDescent="0.2">
      <c r="A2238">
        <v>2236</v>
      </c>
      <c r="B2238" s="9" t="s">
        <v>2237</v>
      </c>
      <c r="C2238" s="3" t="s">
        <v>6346</v>
      </c>
      <c r="D2238" s="5">
        <v>4700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320</v>
      </c>
      <c r="P2238">
        <f t="shared" si="171"/>
        <v>22.12</v>
      </c>
      <c r="Q2238" s="11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8" hidden="1" x14ac:dyDescent="0.2">
      <c r="A2239">
        <v>2237</v>
      </c>
      <c r="B2239" s="9" t="s">
        <v>2238</v>
      </c>
      <c r="C2239" s="3" t="s">
        <v>6347</v>
      </c>
      <c r="D2239" s="5">
        <v>4600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1381</v>
      </c>
      <c r="P2239">
        <f t="shared" si="171"/>
        <v>64.63</v>
      </c>
      <c r="Q2239" s="11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2" hidden="1" x14ac:dyDescent="0.2">
      <c r="A2240">
        <v>2238</v>
      </c>
      <c r="B2240" s="9" t="s">
        <v>2239</v>
      </c>
      <c r="C2240" s="3" t="s">
        <v>6348</v>
      </c>
      <c r="D2240" s="5">
        <v>4600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119</v>
      </c>
      <c r="P2240">
        <f t="shared" si="171"/>
        <v>69.569999999999993</v>
      </c>
      <c r="Q2240" s="11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2" hidden="1" x14ac:dyDescent="0.2">
      <c r="A2241">
        <v>2239</v>
      </c>
      <c r="B2241" s="9" t="s">
        <v>2240</v>
      </c>
      <c r="C2241" s="3" t="s">
        <v>6349</v>
      </c>
      <c r="D2241" s="5">
        <v>4600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696</v>
      </c>
      <c r="P2241">
        <f t="shared" si="171"/>
        <v>75.13</v>
      </c>
      <c r="Q2241" s="11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8" hidden="1" x14ac:dyDescent="0.2">
      <c r="A2242">
        <v>2240</v>
      </c>
      <c r="B2242" s="9" t="s">
        <v>2241</v>
      </c>
      <c r="C2242" s="3" t="s">
        <v>6350</v>
      </c>
      <c r="D2242" s="5">
        <v>4589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295</v>
      </c>
      <c r="P2242">
        <f t="shared" si="171"/>
        <v>140.97999999999999</v>
      </c>
      <c r="Q2242" s="11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8" hidden="1" x14ac:dyDescent="0.2">
      <c r="A2243">
        <v>2241</v>
      </c>
      <c r="B2243" s="9" t="s">
        <v>2242</v>
      </c>
      <c r="C2243" s="3" t="s">
        <v>6351</v>
      </c>
      <c r="D2243" s="5">
        <v>4575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176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5">
        <f t="shared" ref="S2243:S2306" si="177">(((J2243/60)/60/24)+DATE(1970,1,1))</f>
        <v>42766.827546296292</v>
      </c>
      <c r="T2243" s="15">
        <f t="shared" ref="T2243:T2306" si="178">(((I2243/60)/60/24)+DATE(1970,1,1))</f>
        <v>42796.827546296292</v>
      </c>
      <c r="U2243">
        <f t="shared" ref="U2243:U2306" si="179">YEAR(S2243)</f>
        <v>2017</v>
      </c>
    </row>
    <row r="2244" spans="1:21" ht="32" hidden="1" x14ac:dyDescent="0.2">
      <c r="A2244">
        <v>2242</v>
      </c>
      <c r="B2244" s="9" t="s">
        <v>2243</v>
      </c>
      <c r="C2244" s="3" t="s">
        <v>6352</v>
      </c>
      <c r="D2244" s="5">
        <v>4500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3022</v>
      </c>
      <c r="P2244">
        <f t="shared" si="176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8" hidden="1" x14ac:dyDescent="0.2">
      <c r="A2245">
        <v>2243</v>
      </c>
      <c r="B2245" s="9" t="s">
        <v>2244</v>
      </c>
      <c r="C2245" s="3" t="s">
        <v>6353</v>
      </c>
      <c r="D2245" s="5">
        <v>4500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207</v>
      </c>
      <c r="P2245">
        <f t="shared" si="176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8" hidden="1" x14ac:dyDescent="0.2">
      <c r="A2246">
        <v>2244</v>
      </c>
      <c r="B2246" s="9" t="s">
        <v>2245</v>
      </c>
      <c r="C2246" s="3" t="s">
        <v>6354</v>
      </c>
      <c r="D2246" s="5">
        <v>4500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419</v>
      </c>
      <c r="P2246">
        <f t="shared" si="176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8" hidden="1" x14ac:dyDescent="0.2">
      <c r="A2247">
        <v>2245</v>
      </c>
      <c r="B2247" s="9" t="s">
        <v>2246</v>
      </c>
      <c r="C2247" s="3" t="s">
        <v>6355</v>
      </c>
      <c r="D2247" s="5">
        <v>4500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2353</v>
      </c>
      <c r="P2247">
        <f t="shared" si="176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8" hidden="1" x14ac:dyDescent="0.2">
      <c r="A2248">
        <v>2246</v>
      </c>
      <c r="B2248" s="9" t="s">
        <v>2247</v>
      </c>
      <c r="C2248" s="3" t="s">
        <v>6356</v>
      </c>
      <c r="D2248" s="5">
        <v>4500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56</v>
      </c>
      <c r="P2248">
        <f t="shared" si="176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2" hidden="1" x14ac:dyDescent="0.2">
      <c r="A2249">
        <v>2247</v>
      </c>
      <c r="B2249" s="9" t="s">
        <v>2248</v>
      </c>
      <c r="C2249" s="3" t="s">
        <v>6357</v>
      </c>
      <c r="D2249" s="5">
        <v>4500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429</v>
      </c>
      <c r="P2249">
        <f t="shared" si="176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8" hidden="1" x14ac:dyDescent="0.2">
      <c r="A2250">
        <v>2248</v>
      </c>
      <c r="B2250" s="9" t="s">
        <v>2249</v>
      </c>
      <c r="C2250" s="3" t="s">
        <v>6358</v>
      </c>
      <c r="D2250" s="5">
        <v>4500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167</v>
      </c>
      <c r="P2250">
        <f t="shared" si="176"/>
        <v>58.63</v>
      </c>
      <c r="Q2250" s="11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8" hidden="1" x14ac:dyDescent="0.2">
      <c r="A2251">
        <v>2249</v>
      </c>
      <c r="B2251" s="9" t="s">
        <v>2250</v>
      </c>
      <c r="C2251" s="3" t="s">
        <v>6359</v>
      </c>
      <c r="D2251" s="5">
        <v>4500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131</v>
      </c>
      <c r="P2251">
        <f t="shared" si="176"/>
        <v>32.82</v>
      </c>
      <c r="Q2251" s="1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8" hidden="1" x14ac:dyDescent="0.2">
      <c r="A2252">
        <v>2250</v>
      </c>
      <c r="B2252" s="9" t="s">
        <v>2251</v>
      </c>
      <c r="C2252" s="3" t="s">
        <v>6360</v>
      </c>
      <c r="D2252" s="5">
        <v>4500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5417</v>
      </c>
      <c r="P2252">
        <f t="shared" si="176"/>
        <v>426.93</v>
      </c>
      <c r="Q2252" s="11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8" hidden="1" x14ac:dyDescent="0.2">
      <c r="A2253">
        <v>2251</v>
      </c>
      <c r="B2253" s="9" t="s">
        <v>2252</v>
      </c>
      <c r="C2253" s="3" t="s">
        <v>6361</v>
      </c>
      <c r="D2253" s="5">
        <v>4500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254</v>
      </c>
      <c r="P2253">
        <f t="shared" si="176"/>
        <v>23.81</v>
      </c>
      <c r="Q2253" s="11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8" hidden="1" x14ac:dyDescent="0.2">
      <c r="A2254">
        <v>2252</v>
      </c>
      <c r="B2254" s="9" t="s">
        <v>2253</v>
      </c>
      <c r="C2254" s="3" t="s">
        <v>6362</v>
      </c>
      <c r="D2254" s="5">
        <v>4500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545</v>
      </c>
      <c r="P2254">
        <f t="shared" si="176"/>
        <v>98.41</v>
      </c>
      <c r="Q2254" s="11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8" hidden="1" x14ac:dyDescent="0.2">
      <c r="A2255">
        <v>2253</v>
      </c>
      <c r="B2255" s="9" t="s">
        <v>2254</v>
      </c>
      <c r="C2255" s="3" t="s">
        <v>6363</v>
      </c>
      <c r="D2255" s="5">
        <v>4500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200</v>
      </c>
      <c r="P2255">
        <f t="shared" si="176"/>
        <v>107.32</v>
      </c>
      <c r="Q2255" s="11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32" hidden="1" x14ac:dyDescent="0.2">
      <c r="A2256">
        <v>2254</v>
      </c>
      <c r="B2256" s="9" t="s">
        <v>2255</v>
      </c>
      <c r="C2256" s="3" t="s">
        <v>6364</v>
      </c>
      <c r="D2256" s="5">
        <v>4500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51</v>
      </c>
      <c r="P2256">
        <f t="shared" si="176"/>
        <v>11.67</v>
      </c>
      <c r="Q2256" s="11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2" hidden="1" x14ac:dyDescent="0.2">
      <c r="A2257">
        <v>2255</v>
      </c>
      <c r="B2257" s="9" t="s">
        <v>2256</v>
      </c>
      <c r="C2257" s="3" t="s">
        <v>6365</v>
      </c>
      <c r="D2257" s="5">
        <v>4500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252</v>
      </c>
      <c r="P2257">
        <f t="shared" si="176"/>
        <v>41.78</v>
      </c>
      <c r="Q2257" s="11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8" hidden="1" x14ac:dyDescent="0.2">
      <c r="A2258">
        <v>2256</v>
      </c>
      <c r="B2258" s="9" t="s">
        <v>2257</v>
      </c>
      <c r="C2258" s="3" t="s">
        <v>6366</v>
      </c>
      <c r="D2258" s="5">
        <v>4500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24</v>
      </c>
      <c r="P2258">
        <f t="shared" si="176"/>
        <v>21.38</v>
      </c>
      <c r="Q2258" s="11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8" hidden="1" x14ac:dyDescent="0.2">
      <c r="A2259">
        <v>2257</v>
      </c>
      <c r="B2259" s="9" t="s">
        <v>2258</v>
      </c>
      <c r="C2259" s="3" t="s">
        <v>6367</v>
      </c>
      <c r="D2259" s="5">
        <v>4500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353</v>
      </c>
      <c r="P2259">
        <f t="shared" si="176"/>
        <v>94.1</v>
      </c>
      <c r="Q2259" s="11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2" hidden="1" x14ac:dyDescent="0.2">
      <c r="A2260">
        <v>2258</v>
      </c>
      <c r="B2260" s="9" t="s">
        <v>2259</v>
      </c>
      <c r="C2260" s="3" t="s">
        <v>6368</v>
      </c>
      <c r="D2260" s="5">
        <v>4500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72</v>
      </c>
      <c r="P2260">
        <f t="shared" si="176"/>
        <v>15.72</v>
      </c>
      <c r="Q2260" s="11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8" hidden="1" x14ac:dyDescent="0.2">
      <c r="A2261">
        <v>2259</v>
      </c>
      <c r="B2261" s="9" t="s">
        <v>2260</v>
      </c>
      <c r="C2261" s="3" t="s">
        <v>6369</v>
      </c>
      <c r="D2261" s="5">
        <v>4500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415</v>
      </c>
      <c r="P2261">
        <f t="shared" si="176"/>
        <v>90.64</v>
      </c>
      <c r="Q2261" s="1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8" hidden="1" x14ac:dyDescent="0.2">
      <c r="A2262">
        <v>2260</v>
      </c>
      <c r="B2262" s="9" t="s">
        <v>2261</v>
      </c>
      <c r="C2262" s="3" t="s">
        <v>6370</v>
      </c>
      <c r="D2262" s="5">
        <v>4500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182</v>
      </c>
      <c r="P2262">
        <f t="shared" si="176"/>
        <v>97.3</v>
      </c>
      <c r="Q2262" s="11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8" hidden="1" x14ac:dyDescent="0.2">
      <c r="A2263">
        <v>2261</v>
      </c>
      <c r="B2263" s="9" t="s">
        <v>2262</v>
      </c>
      <c r="C2263" s="3" t="s">
        <v>6371</v>
      </c>
      <c r="D2263" s="5">
        <v>4500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173</v>
      </c>
      <c r="P2263">
        <f t="shared" si="176"/>
        <v>37.119999999999997</v>
      </c>
      <c r="Q2263" s="11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32" hidden="1" x14ac:dyDescent="0.2">
      <c r="A2264">
        <v>2262</v>
      </c>
      <c r="B2264" s="9" t="s">
        <v>2263</v>
      </c>
      <c r="C2264" s="3" t="s">
        <v>6372</v>
      </c>
      <c r="D2264" s="5">
        <v>4500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113</v>
      </c>
      <c r="P2264">
        <f t="shared" si="176"/>
        <v>28.1</v>
      </c>
      <c r="Q2264" s="11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8" hidden="1" x14ac:dyDescent="0.2">
      <c r="A2265">
        <v>2263</v>
      </c>
      <c r="B2265" s="9" t="s">
        <v>2264</v>
      </c>
      <c r="C2265" s="3" t="s">
        <v>6373</v>
      </c>
      <c r="D2265" s="5">
        <v>4500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193</v>
      </c>
      <c r="P2265">
        <f t="shared" si="176"/>
        <v>144.43</v>
      </c>
      <c r="Q2265" s="11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8" hidden="1" x14ac:dyDescent="0.2">
      <c r="A2266">
        <v>2264</v>
      </c>
      <c r="B2266" s="9" t="s">
        <v>2265</v>
      </c>
      <c r="C2266" s="3" t="s">
        <v>6374</v>
      </c>
      <c r="D2266" s="5">
        <v>4500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240</v>
      </c>
      <c r="P2266">
        <f t="shared" si="176"/>
        <v>24.27</v>
      </c>
      <c r="Q2266" s="11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8" hidden="1" x14ac:dyDescent="0.2">
      <c r="A2267">
        <v>2265</v>
      </c>
      <c r="B2267" s="9" t="s">
        <v>2266</v>
      </c>
      <c r="C2267" s="3" t="s">
        <v>6375</v>
      </c>
      <c r="D2267" s="5">
        <v>4500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13</v>
      </c>
      <c r="P2267">
        <f t="shared" si="176"/>
        <v>35.119999999999997</v>
      </c>
      <c r="Q2267" s="11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8" hidden="1" x14ac:dyDescent="0.2">
      <c r="A2268">
        <v>2266</v>
      </c>
      <c r="B2268" s="9" t="s">
        <v>2267</v>
      </c>
      <c r="C2268" s="3" t="s">
        <v>6376</v>
      </c>
      <c r="D2268" s="5">
        <v>4500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107</v>
      </c>
      <c r="P2268">
        <f t="shared" si="176"/>
        <v>24.76</v>
      </c>
      <c r="Q2268" s="11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8" hidden="1" x14ac:dyDescent="0.2">
      <c r="A2269">
        <v>2267</v>
      </c>
      <c r="B2269" s="9" t="s">
        <v>2268</v>
      </c>
      <c r="C2269" s="3" t="s">
        <v>6377</v>
      </c>
      <c r="D2269" s="5">
        <v>4500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1691</v>
      </c>
      <c r="P2269">
        <f t="shared" si="176"/>
        <v>188.38</v>
      </c>
      <c r="Q2269" s="11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8" hidden="1" x14ac:dyDescent="0.2">
      <c r="A2270">
        <v>2268</v>
      </c>
      <c r="B2270" s="9" t="s">
        <v>2269</v>
      </c>
      <c r="C2270" s="3" t="s">
        <v>6378</v>
      </c>
      <c r="D2270" s="5">
        <v>4500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638</v>
      </c>
      <c r="P2270">
        <f t="shared" si="176"/>
        <v>148.08000000000001</v>
      </c>
      <c r="Q2270" s="11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8" hidden="1" x14ac:dyDescent="0.2">
      <c r="A2271">
        <v>2269</v>
      </c>
      <c r="B2271" s="9" t="s">
        <v>2270</v>
      </c>
      <c r="C2271" s="3" t="s">
        <v>6379</v>
      </c>
      <c r="D2271" s="5">
        <v>4500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1001</v>
      </c>
      <c r="P2271">
        <f t="shared" si="176"/>
        <v>49.93</v>
      </c>
      <c r="Q2271" s="1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8" hidden="1" x14ac:dyDescent="0.2">
      <c r="A2272">
        <v>2270</v>
      </c>
      <c r="B2272" s="9" t="s">
        <v>2271</v>
      </c>
      <c r="C2272" s="3" t="s">
        <v>6380</v>
      </c>
      <c r="D2272" s="5">
        <v>4500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4001</v>
      </c>
      <c r="P2272">
        <f t="shared" si="176"/>
        <v>107.82</v>
      </c>
      <c r="Q2272" s="11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8" hidden="1" x14ac:dyDescent="0.2">
      <c r="A2273">
        <v>2271</v>
      </c>
      <c r="B2273" s="9" t="s">
        <v>2272</v>
      </c>
      <c r="C2273" s="3" t="s">
        <v>6381</v>
      </c>
      <c r="D2273" s="5">
        <v>4480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1264</v>
      </c>
      <c r="P2273">
        <f t="shared" si="176"/>
        <v>42.63</v>
      </c>
      <c r="Q2273" s="11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8" hidden="1" x14ac:dyDescent="0.2">
      <c r="A2274">
        <v>2272</v>
      </c>
      <c r="B2274" s="9" t="s">
        <v>2273</v>
      </c>
      <c r="C2274" s="3" t="s">
        <v>6382</v>
      </c>
      <c r="D2274" s="5">
        <v>4444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305</v>
      </c>
      <c r="P2274">
        <f t="shared" si="176"/>
        <v>14.37</v>
      </c>
      <c r="Q2274" s="11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8" hidden="1" x14ac:dyDescent="0.2">
      <c r="A2275">
        <v>2273</v>
      </c>
      <c r="B2275" s="9" t="s">
        <v>2274</v>
      </c>
      <c r="C2275" s="3" t="s">
        <v>6383</v>
      </c>
      <c r="D2275" s="5">
        <v>4400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125</v>
      </c>
      <c r="P2275">
        <f t="shared" si="176"/>
        <v>37.479999999999997</v>
      </c>
      <c r="Q2275" s="11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48" hidden="1" x14ac:dyDescent="0.2">
      <c r="A2276">
        <v>2274</v>
      </c>
      <c r="B2276" s="9" t="s">
        <v>2275</v>
      </c>
      <c r="C2276" s="3" t="s">
        <v>6384</v>
      </c>
      <c r="D2276" s="5">
        <v>4400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68</v>
      </c>
      <c r="P2276">
        <f t="shared" si="176"/>
        <v>30.2</v>
      </c>
      <c r="Q2276" s="11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8" hidden="1" x14ac:dyDescent="0.2">
      <c r="A2277">
        <v>2275</v>
      </c>
      <c r="B2277" s="9" t="s">
        <v>2276</v>
      </c>
      <c r="C2277" s="3" t="s">
        <v>6385</v>
      </c>
      <c r="D2277" s="5">
        <v>4400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60</v>
      </c>
      <c r="P2277">
        <f t="shared" si="176"/>
        <v>33.549999999999997</v>
      </c>
      <c r="Q2277" s="11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8" hidden="1" x14ac:dyDescent="0.2">
      <c r="A2278">
        <v>2276</v>
      </c>
      <c r="B2278" s="9" t="s">
        <v>2277</v>
      </c>
      <c r="C2278" s="3" t="s">
        <v>6386</v>
      </c>
      <c r="D2278" s="5">
        <v>4336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112</v>
      </c>
      <c r="P2278">
        <f t="shared" si="176"/>
        <v>64.75</v>
      </c>
      <c r="Q2278" s="11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8" hidden="1" x14ac:dyDescent="0.2">
      <c r="A2279">
        <v>2277</v>
      </c>
      <c r="B2279" s="9" t="s">
        <v>2278</v>
      </c>
      <c r="C2279" s="3" t="s">
        <v>6387</v>
      </c>
      <c r="D2279" s="5">
        <v>4300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279</v>
      </c>
      <c r="P2279">
        <f t="shared" si="176"/>
        <v>57.93</v>
      </c>
      <c r="Q2279" s="11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32" hidden="1" x14ac:dyDescent="0.2">
      <c r="A2280">
        <v>2278</v>
      </c>
      <c r="B2280" s="9" t="s">
        <v>2279</v>
      </c>
      <c r="C2280" s="3" t="s">
        <v>6388</v>
      </c>
      <c r="D2280" s="5">
        <v>4300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126</v>
      </c>
      <c r="P2280">
        <f t="shared" si="176"/>
        <v>53.08</v>
      </c>
      <c r="Q2280" s="11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8" hidden="1" x14ac:dyDescent="0.2">
      <c r="A2281">
        <v>2279</v>
      </c>
      <c r="B2281" s="9" t="s">
        <v>2280</v>
      </c>
      <c r="C2281" s="3" t="s">
        <v>6389</v>
      </c>
      <c r="D2281" s="5">
        <v>4300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36</v>
      </c>
      <c r="P2281">
        <f t="shared" si="176"/>
        <v>48.06</v>
      </c>
      <c r="Q2281" s="11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8" hidden="1" x14ac:dyDescent="0.2">
      <c r="A2282">
        <v>2280</v>
      </c>
      <c r="B2282" s="9" t="s">
        <v>2281</v>
      </c>
      <c r="C2282" s="3" t="s">
        <v>6390</v>
      </c>
      <c r="D2282" s="5">
        <v>4290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922</v>
      </c>
      <c r="P2282">
        <f t="shared" si="176"/>
        <v>82.4</v>
      </c>
      <c r="Q2282" s="11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8" hidden="1" x14ac:dyDescent="0.2">
      <c r="A2283">
        <v>2281</v>
      </c>
      <c r="B2283" s="9" t="s">
        <v>2282</v>
      </c>
      <c r="C2283" s="3" t="s">
        <v>6391</v>
      </c>
      <c r="D2283" s="5">
        <v>4200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13</v>
      </c>
      <c r="P2283">
        <f t="shared" si="176"/>
        <v>50.45</v>
      </c>
      <c r="Q2283" s="11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32" hidden="1" x14ac:dyDescent="0.2">
      <c r="A2284">
        <v>2282</v>
      </c>
      <c r="B2284" s="9" t="s">
        <v>2283</v>
      </c>
      <c r="C2284" s="3" t="s">
        <v>6392</v>
      </c>
      <c r="D2284" s="5">
        <v>4200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33</v>
      </c>
      <c r="P2284">
        <f t="shared" si="176"/>
        <v>115.83</v>
      </c>
      <c r="Q2284" s="11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8" hidden="1" x14ac:dyDescent="0.2">
      <c r="A2285">
        <v>2283</v>
      </c>
      <c r="B2285" s="9" t="s">
        <v>2284</v>
      </c>
      <c r="C2285" s="3" t="s">
        <v>6393</v>
      </c>
      <c r="D2285" s="5">
        <v>4200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72</v>
      </c>
      <c r="P2285">
        <f t="shared" si="176"/>
        <v>63.03</v>
      </c>
      <c r="Q2285" s="11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2" hidden="1" x14ac:dyDescent="0.2">
      <c r="A2286">
        <v>2284</v>
      </c>
      <c r="B2286" s="9" t="s">
        <v>2285</v>
      </c>
      <c r="C2286" s="3" t="s">
        <v>6394</v>
      </c>
      <c r="D2286" s="5">
        <v>4200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152</v>
      </c>
      <c r="P2286">
        <f t="shared" si="176"/>
        <v>108.02</v>
      </c>
      <c r="Q2286" s="11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8" hidden="1" x14ac:dyDescent="0.2">
      <c r="A2287">
        <v>2285</v>
      </c>
      <c r="B2287" s="9" t="s">
        <v>2286</v>
      </c>
      <c r="C2287" s="3" t="s">
        <v>6395</v>
      </c>
      <c r="D2287" s="5">
        <v>4200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87</v>
      </c>
      <c r="P2287">
        <f t="shared" si="176"/>
        <v>46.09</v>
      </c>
      <c r="Q2287" s="11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8" hidden="1" x14ac:dyDescent="0.2">
      <c r="A2288">
        <v>2286</v>
      </c>
      <c r="B2288" s="9" t="s">
        <v>2287</v>
      </c>
      <c r="C2288" s="3" t="s">
        <v>6396</v>
      </c>
      <c r="D2288" s="5">
        <v>4190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36</v>
      </c>
      <c r="P2288">
        <f t="shared" si="176"/>
        <v>107.21</v>
      </c>
      <c r="Q2288" s="11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8" hidden="1" x14ac:dyDescent="0.2">
      <c r="A2289">
        <v>2287</v>
      </c>
      <c r="B2289" s="9" t="s">
        <v>2288</v>
      </c>
      <c r="C2289" s="3" t="s">
        <v>6397</v>
      </c>
      <c r="D2289" s="5">
        <v>4100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132</v>
      </c>
      <c r="P2289">
        <f t="shared" si="176"/>
        <v>50.93</v>
      </c>
      <c r="Q2289" s="11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8" hidden="1" x14ac:dyDescent="0.2">
      <c r="A2290">
        <v>2288</v>
      </c>
      <c r="B2290" s="9" t="s">
        <v>2289</v>
      </c>
      <c r="C2290" s="3" t="s">
        <v>6398</v>
      </c>
      <c r="D2290" s="5">
        <v>4100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24</v>
      </c>
      <c r="P2290">
        <f t="shared" si="176"/>
        <v>40.04</v>
      </c>
      <c r="Q2290" s="11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8" hidden="1" x14ac:dyDescent="0.2">
      <c r="A2291">
        <v>2289</v>
      </c>
      <c r="B2291" s="9" t="s">
        <v>2290</v>
      </c>
      <c r="C2291" s="3" t="s">
        <v>6399</v>
      </c>
      <c r="D2291" s="5">
        <v>4059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40</v>
      </c>
      <c r="P2291">
        <f t="shared" si="176"/>
        <v>64.44</v>
      </c>
      <c r="Q2291" s="1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8" hidden="1" x14ac:dyDescent="0.2">
      <c r="A2292">
        <v>2290</v>
      </c>
      <c r="B2292" s="9" t="s">
        <v>2291</v>
      </c>
      <c r="C2292" s="3" t="s">
        <v>6400</v>
      </c>
      <c r="D2292" s="5">
        <v>4000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39</v>
      </c>
      <c r="P2292">
        <f t="shared" si="176"/>
        <v>53.83</v>
      </c>
      <c r="Q2292" s="11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8" hidden="1" x14ac:dyDescent="0.2">
      <c r="A2293">
        <v>2291</v>
      </c>
      <c r="B2293" s="9" t="s">
        <v>2292</v>
      </c>
      <c r="C2293" s="3" t="s">
        <v>6401</v>
      </c>
      <c r="D2293" s="5">
        <v>4000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108</v>
      </c>
      <c r="P2293">
        <f t="shared" si="176"/>
        <v>100.47</v>
      </c>
      <c r="Q2293" s="11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8" hidden="1" x14ac:dyDescent="0.2">
      <c r="A2294">
        <v>2292</v>
      </c>
      <c r="B2294" s="9" t="s">
        <v>2293</v>
      </c>
      <c r="C2294" s="3" t="s">
        <v>6402</v>
      </c>
      <c r="D2294" s="5">
        <v>4000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54</v>
      </c>
      <c r="P2294">
        <f t="shared" si="176"/>
        <v>46.63</v>
      </c>
      <c r="Q2294" s="11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2" hidden="1" x14ac:dyDescent="0.2">
      <c r="A2295">
        <v>2293</v>
      </c>
      <c r="B2295" s="9" t="s">
        <v>2294</v>
      </c>
      <c r="C2295" s="3" t="s">
        <v>6403</v>
      </c>
      <c r="D2295" s="5">
        <v>4000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23</v>
      </c>
      <c r="P2295">
        <f t="shared" si="176"/>
        <v>34.07</v>
      </c>
      <c r="Q2295" s="11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8" hidden="1" x14ac:dyDescent="0.2">
      <c r="A2296">
        <v>2294</v>
      </c>
      <c r="B2296" s="9" t="s">
        <v>2295</v>
      </c>
      <c r="C2296" s="3" t="s">
        <v>6404</v>
      </c>
      <c r="D2296" s="5">
        <v>4000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183</v>
      </c>
      <c r="P2296">
        <f t="shared" si="176"/>
        <v>65.209999999999994</v>
      </c>
      <c r="Q2296" s="11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8" hidden="1" x14ac:dyDescent="0.2">
      <c r="A2297">
        <v>2295</v>
      </c>
      <c r="B2297" s="9" t="s">
        <v>2296</v>
      </c>
      <c r="C2297" s="3" t="s">
        <v>6405</v>
      </c>
      <c r="D2297" s="5">
        <v>4000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38</v>
      </c>
      <c r="P2297">
        <f t="shared" si="176"/>
        <v>44.21</v>
      </c>
      <c r="Q2297" s="11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8" hidden="1" x14ac:dyDescent="0.2">
      <c r="A2298">
        <v>2296</v>
      </c>
      <c r="B2298" s="9" t="s">
        <v>2297</v>
      </c>
      <c r="C2298" s="3" t="s">
        <v>6406</v>
      </c>
      <c r="D2298" s="5">
        <v>4000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261</v>
      </c>
      <c r="P2298">
        <f t="shared" si="176"/>
        <v>71.97</v>
      </c>
      <c r="Q2298" s="11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2" hidden="1" x14ac:dyDescent="0.2">
      <c r="A2299">
        <v>2297</v>
      </c>
      <c r="B2299" s="9" t="s">
        <v>2298</v>
      </c>
      <c r="C2299" s="3" t="s">
        <v>6407</v>
      </c>
      <c r="D2299" s="5">
        <v>4000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25</v>
      </c>
      <c r="P2299">
        <f t="shared" si="176"/>
        <v>52.95</v>
      </c>
      <c r="Q2299" s="11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8" hidden="1" x14ac:dyDescent="0.2">
      <c r="A2300">
        <v>2298</v>
      </c>
      <c r="B2300" s="9" t="s">
        <v>2299</v>
      </c>
      <c r="C2300" s="3" t="s">
        <v>6408</v>
      </c>
      <c r="D2300" s="5">
        <v>4000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788</v>
      </c>
      <c r="P2300">
        <f t="shared" si="176"/>
        <v>109.45</v>
      </c>
      <c r="Q2300" s="11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8" hidden="1" x14ac:dyDescent="0.2">
      <c r="A2301">
        <v>2299</v>
      </c>
      <c r="B2301" s="9" t="s">
        <v>2300</v>
      </c>
      <c r="C2301" s="3" t="s">
        <v>6409</v>
      </c>
      <c r="D2301" s="5">
        <v>4000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26</v>
      </c>
      <c r="P2301">
        <f t="shared" si="176"/>
        <v>75.040000000000006</v>
      </c>
      <c r="Q2301" s="1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8" hidden="1" x14ac:dyDescent="0.2">
      <c r="A2302">
        <v>2300</v>
      </c>
      <c r="B2302" s="9" t="s">
        <v>2301</v>
      </c>
      <c r="C2302" s="3" t="s">
        <v>6410</v>
      </c>
      <c r="D2302" s="5">
        <v>4000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20</v>
      </c>
      <c r="P2302">
        <f t="shared" si="176"/>
        <v>115.71</v>
      </c>
      <c r="Q2302" s="11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2" hidden="1" x14ac:dyDescent="0.2">
      <c r="A2303">
        <v>2301</v>
      </c>
      <c r="B2303" s="9" t="s">
        <v>2302</v>
      </c>
      <c r="C2303" s="3" t="s">
        <v>6411</v>
      </c>
      <c r="D2303" s="5">
        <v>4000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167</v>
      </c>
      <c r="P2303">
        <f t="shared" si="176"/>
        <v>31.66</v>
      </c>
      <c r="Q2303" s="11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8" hidden="1" x14ac:dyDescent="0.2">
      <c r="A2304">
        <v>2302</v>
      </c>
      <c r="B2304" s="9" t="s">
        <v>2303</v>
      </c>
      <c r="C2304" s="3" t="s">
        <v>6412</v>
      </c>
      <c r="D2304" s="5">
        <v>4000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98</v>
      </c>
      <c r="P2304">
        <f t="shared" si="176"/>
        <v>46.18</v>
      </c>
      <c r="Q2304" s="11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8" hidden="1" x14ac:dyDescent="0.2">
      <c r="A2305">
        <v>2303</v>
      </c>
      <c r="B2305" s="9" t="s">
        <v>2304</v>
      </c>
      <c r="C2305" s="3" t="s">
        <v>6413</v>
      </c>
      <c r="D2305" s="5">
        <v>4000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176</v>
      </c>
      <c r="P2305">
        <f t="shared" si="176"/>
        <v>68.48</v>
      </c>
      <c r="Q2305" s="11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8" hidden="1" x14ac:dyDescent="0.2">
      <c r="A2306">
        <v>2304</v>
      </c>
      <c r="B2306" s="9" t="s">
        <v>2305</v>
      </c>
      <c r="C2306" s="3" t="s">
        <v>6414</v>
      </c>
      <c r="D2306" s="5">
        <v>4000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151</v>
      </c>
      <c r="P2306">
        <f t="shared" si="176"/>
        <v>53.47</v>
      </c>
      <c r="Q2306" s="11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8" hidden="1" x14ac:dyDescent="0.2">
      <c r="A2307">
        <v>2305</v>
      </c>
      <c r="B2307" s="9" t="s">
        <v>2306</v>
      </c>
      <c r="C2307" s="3" t="s">
        <v>6415</v>
      </c>
      <c r="D2307" s="5">
        <v>4000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456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5">
        <f t="shared" ref="S2307:S2370" si="182">(((J2307/60)/60/24)+DATE(1970,1,1))</f>
        <v>41834.695277777777</v>
      </c>
      <c r="T2307" s="15">
        <f t="shared" ref="T2307:T2370" si="183">(((I2307/60)/60/24)+DATE(1970,1,1))</f>
        <v>41859.75</v>
      </c>
      <c r="U2307">
        <f t="shared" ref="U2307:U2370" si="184">YEAR(S2307)</f>
        <v>2014</v>
      </c>
    </row>
    <row r="2308" spans="1:21" ht="48" hidden="1" x14ac:dyDescent="0.2">
      <c r="A2308">
        <v>2306</v>
      </c>
      <c r="B2308" s="9" t="s">
        <v>2307</v>
      </c>
      <c r="C2308" s="3" t="s">
        <v>6416</v>
      </c>
      <c r="D2308" s="5">
        <v>4000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93</v>
      </c>
      <c r="P2308">
        <f t="shared" si="181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8" hidden="1" x14ac:dyDescent="0.2">
      <c r="A2309">
        <v>2307</v>
      </c>
      <c r="B2309" s="9" t="s">
        <v>2308</v>
      </c>
      <c r="C2309" s="3" t="s">
        <v>6417</v>
      </c>
      <c r="D2309" s="5">
        <v>4000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52</v>
      </c>
      <c r="P2309">
        <f t="shared" si="181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8" hidden="1" x14ac:dyDescent="0.2">
      <c r="A2310">
        <v>2308</v>
      </c>
      <c r="B2310" s="9" t="s">
        <v>2309</v>
      </c>
      <c r="C2310" s="3" t="s">
        <v>6418</v>
      </c>
      <c r="D2310" s="5">
        <v>4000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1266</v>
      </c>
      <c r="P2310">
        <f t="shared" si="181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8" hidden="1" x14ac:dyDescent="0.2">
      <c r="A2311">
        <v>2309</v>
      </c>
      <c r="B2311" s="9" t="s">
        <v>2310</v>
      </c>
      <c r="C2311" s="3" t="s">
        <v>6419</v>
      </c>
      <c r="D2311" s="5">
        <v>4000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160</v>
      </c>
      <c r="P2311">
        <f t="shared" si="181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8" hidden="1" x14ac:dyDescent="0.2">
      <c r="A2312">
        <v>2310</v>
      </c>
      <c r="B2312" s="9" t="s">
        <v>2311</v>
      </c>
      <c r="C2312" s="3" t="s">
        <v>6420</v>
      </c>
      <c r="D2312" s="5">
        <v>4000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1983</v>
      </c>
      <c r="P2312">
        <f t="shared" si="181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8" hidden="1" x14ac:dyDescent="0.2">
      <c r="A2313">
        <v>2311</v>
      </c>
      <c r="B2313" s="9" t="s">
        <v>2312</v>
      </c>
      <c r="C2313" s="3" t="s">
        <v>6421</v>
      </c>
      <c r="D2313" s="5">
        <v>4000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234</v>
      </c>
      <c r="P2313">
        <f t="shared" si="181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8" hidden="1" x14ac:dyDescent="0.2">
      <c r="A2314">
        <v>2312</v>
      </c>
      <c r="B2314" s="9" t="s">
        <v>2313</v>
      </c>
      <c r="C2314" s="3" t="s">
        <v>6422</v>
      </c>
      <c r="D2314" s="5">
        <v>4000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81</v>
      </c>
      <c r="P2314">
        <f t="shared" si="181"/>
        <v>40.96</v>
      </c>
      <c r="Q2314" s="11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2" hidden="1" x14ac:dyDescent="0.2">
      <c r="A2315">
        <v>2313</v>
      </c>
      <c r="B2315" s="9" t="s">
        <v>2314</v>
      </c>
      <c r="C2315" s="3" t="s">
        <v>6423</v>
      </c>
      <c r="D2315" s="5">
        <v>4000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220</v>
      </c>
      <c r="P2315">
        <f t="shared" si="181"/>
        <v>56</v>
      </c>
      <c r="Q2315" s="11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8" hidden="1" x14ac:dyDescent="0.2">
      <c r="A2316">
        <v>2314</v>
      </c>
      <c r="B2316" s="9" t="s">
        <v>2315</v>
      </c>
      <c r="C2316" s="3" t="s">
        <v>6424</v>
      </c>
      <c r="D2316" s="5">
        <v>4000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47</v>
      </c>
      <c r="P2316">
        <f t="shared" si="181"/>
        <v>37.67</v>
      </c>
      <c r="Q2316" s="11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32" hidden="1" x14ac:dyDescent="0.2">
      <c r="A2317">
        <v>2315</v>
      </c>
      <c r="B2317" s="9" t="s">
        <v>2316</v>
      </c>
      <c r="C2317" s="3" t="s">
        <v>6425</v>
      </c>
      <c r="D2317" s="5">
        <v>4000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64</v>
      </c>
      <c r="P2317">
        <f t="shared" si="181"/>
        <v>40.08</v>
      </c>
      <c r="Q2317" s="11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8" hidden="1" x14ac:dyDescent="0.2">
      <c r="A2318">
        <v>2316</v>
      </c>
      <c r="B2318" s="9" t="s">
        <v>2317</v>
      </c>
      <c r="C2318" s="3" t="s">
        <v>6426</v>
      </c>
      <c r="D2318" s="5">
        <v>4000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390</v>
      </c>
      <c r="P2318">
        <f t="shared" si="181"/>
        <v>78.03</v>
      </c>
      <c r="Q2318" s="11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8" hidden="1" x14ac:dyDescent="0.2">
      <c r="A2319">
        <v>2317</v>
      </c>
      <c r="B2319" s="9" t="s">
        <v>2318</v>
      </c>
      <c r="C2319" s="3" t="s">
        <v>6427</v>
      </c>
      <c r="D2319" s="5">
        <v>4000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</v>
      </c>
      <c r="P2319">
        <f t="shared" si="181"/>
        <v>18.91</v>
      </c>
      <c r="Q2319" s="11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4" hidden="1" x14ac:dyDescent="0.2">
      <c r="A2320">
        <v>2318</v>
      </c>
      <c r="B2320" s="9" t="s">
        <v>2319</v>
      </c>
      <c r="C2320" s="3" t="s">
        <v>6428</v>
      </c>
      <c r="D2320" s="5">
        <v>4000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151</v>
      </c>
      <c r="P2320">
        <f t="shared" si="181"/>
        <v>37.130000000000003</v>
      </c>
      <c r="Q2320" s="11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8" hidden="1" x14ac:dyDescent="0.2">
      <c r="A2321">
        <v>2319</v>
      </c>
      <c r="B2321" s="9" t="s">
        <v>2320</v>
      </c>
      <c r="C2321" s="3" t="s">
        <v>6429</v>
      </c>
      <c r="D2321" s="5">
        <v>4000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81</v>
      </c>
      <c r="P2321">
        <f t="shared" si="181"/>
        <v>41.96</v>
      </c>
      <c r="Q2321" s="1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8" hidden="1" x14ac:dyDescent="0.2">
      <c r="A2322">
        <v>2320</v>
      </c>
      <c r="B2322" s="9" t="s">
        <v>2321</v>
      </c>
      <c r="C2322" s="3" t="s">
        <v>6430</v>
      </c>
      <c r="D2322" s="5">
        <v>4000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136</v>
      </c>
      <c r="P2322">
        <f t="shared" si="181"/>
        <v>61.04</v>
      </c>
      <c r="Q2322" s="11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8" hidden="1" x14ac:dyDescent="0.2">
      <c r="A2323">
        <v>2321</v>
      </c>
      <c r="B2323" s="9" t="s">
        <v>2322</v>
      </c>
      <c r="C2323" s="3" t="s">
        <v>6431</v>
      </c>
      <c r="D2323" s="5">
        <v>4000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103</v>
      </c>
      <c r="P2323">
        <f t="shared" si="181"/>
        <v>64.53</v>
      </c>
      <c r="Q2323" s="11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8" hidden="1" x14ac:dyDescent="0.2">
      <c r="A2324">
        <v>2322</v>
      </c>
      <c r="B2324" s="9" t="s">
        <v>2323</v>
      </c>
      <c r="C2324" s="3" t="s">
        <v>6432</v>
      </c>
      <c r="D2324" s="5">
        <v>4000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2</v>
      </c>
      <c r="P2324">
        <f t="shared" si="181"/>
        <v>21.25</v>
      </c>
      <c r="Q2324" s="11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8" hidden="1" x14ac:dyDescent="0.2">
      <c r="A2325">
        <v>2323</v>
      </c>
      <c r="B2325" s="9" t="s">
        <v>2324</v>
      </c>
      <c r="C2325" s="3" t="s">
        <v>6433</v>
      </c>
      <c r="D2325" s="5">
        <v>4000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3</v>
      </c>
      <c r="P2325">
        <f t="shared" si="181"/>
        <v>30</v>
      </c>
      <c r="Q2325" s="11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32" hidden="1" x14ac:dyDescent="0.2">
      <c r="A2326">
        <v>2324</v>
      </c>
      <c r="B2326" s="9" t="s">
        <v>2325</v>
      </c>
      <c r="C2326" s="3" t="s">
        <v>6434</v>
      </c>
      <c r="D2326" s="5">
        <v>4000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39</v>
      </c>
      <c r="P2326">
        <f t="shared" si="181"/>
        <v>25.49</v>
      </c>
      <c r="Q2326" s="11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8" hidden="1" x14ac:dyDescent="0.2">
      <c r="A2327">
        <v>2325</v>
      </c>
      <c r="B2327" s="9" t="s">
        <v>2326</v>
      </c>
      <c r="C2327" s="3" t="s">
        <v>6435</v>
      </c>
      <c r="D2327" s="5">
        <v>4000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2</v>
      </c>
      <c r="P2327">
        <f t="shared" si="181"/>
        <v>11.43</v>
      </c>
      <c r="Q2327" s="11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8" hidden="1" x14ac:dyDescent="0.2">
      <c r="A2328">
        <v>2326</v>
      </c>
      <c r="B2328" s="9" t="s">
        <v>2327</v>
      </c>
      <c r="C2328" s="3" t="s">
        <v>6436</v>
      </c>
      <c r="D2328" s="5">
        <v>4000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3</v>
      </c>
      <c r="P2328">
        <f t="shared" si="181"/>
        <v>108</v>
      </c>
      <c r="Q2328" s="11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32" hidden="1" x14ac:dyDescent="0.2">
      <c r="A2329">
        <v>2327</v>
      </c>
      <c r="B2329" s="9" t="s">
        <v>2328</v>
      </c>
      <c r="C2329" s="3" t="s">
        <v>6437</v>
      </c>
      <c r="D2329" s="5">
        <v>4000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4603</v>
      </c>
      <c r="P2329">
        <f t="shared" si="181"/>
        <v>54.88</v>
      </c>
      <c r="Q2329" s="11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4" hidden="1" x14ac:dyDescent="0.2">
      <c r="A2330">
        <v>2328</v>
      </c>
      <c r="B2330" s="9" t="s">
        <v>2329</v>
      </c>
      <c r="C2330" s="3" t="s">
        <v>6438</v>
      </c>
      <c r="D2330" s="5">
        <v>4000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636</v>
      </c>
      <c r="P2330">
        <f t="shared" si="181"/>
        <v>47.38</v>
      </c>
      <c r="Q2330" s="11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8" hidden="1" x14ac:dyDescent="0.2">
      <c r="A2331">
        <v>2329</v>
      </c>
      <c r="B2331" s="9" t="s">
        <v>2330</v>
      </c>
      <c r="C2331" s="3" t="s">
        <v>6439</v>
      </c>
      <c r="D2331" s="5">
        <v>4000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662</v>
      </c>
      <c r="P2331">
        <f t="shared" si="181"/>
        <v>211.84</v>
      </c>
      <c r="Q2331" s="1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8" hidden="1" x14ac:dyDescent="0.2">
      <c r="A2332">
        <v>2330</v>
      </c>
      <c r="B2332" s="9" t="s">
        <v>2331</v>
      </c>
      <c r="C2332" s="3" t="s">
        <v>6440</v>
      </c>
      <c r="D2332" s="5">
        <v>4000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896</v>
      </c>
      <c r="P2332">
        <f t="shared" si="181"/>
        <v>219.93</v>
      </c>
      <c r="Q2332" s="11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8" hidden="1" x14ac:dyDescent="0.2">
      <c r="A2333">
        <v>2331</v>
      </c>
      <c r="B2333" s="9" t="s">
        <v>2332</v>
      </c>
      <c r="C2333" s="3" t="s">
        <v>6441</v>
      </c>
      <c r="D2333" s="5">
        <v>4000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289</v>
      </c>
      <c r="P2333">
        <f t="shared" si="181"/>
        <v>40.799999999999997</v>
      </c>
      <c r="Q2333" s="11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8" hidden="1" x14ac:dyDescent="0.2">
      <c r="A2334">
        <v>2332</v>
      </c>
      <c r="B2334" s="9" t="s">
        <v>2333</v>
      </c>
      <c r="C2334" s="3" t="s">
        <v>6442</v>
      </c>
      <c r="D2334" s="5">
        <v>4000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664</v>
      </c>
      <c r="P2334">
        <f t="shared" si="181"/>
        <v>75.5</v>
      </c>
      <c r="Q2334" s="11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8" hidden="1" x14ac:dyDescent="0.2">
      <c r="A2335">
        <v>2333</v>
      </c>
      <c r="B2335" s="9" t="s">
        <v>2334</v>
      </c>
      <c r="C2335" s="3" t="s">
        <v>6443</v>
      </c>
      <c r="D2335" s="5">
        <v>4000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32</v>
      </c>
      <c r="P2335">
        <f t="shared" si="181"/>
        <v>13.54</v>
      </c>
      <c r="Q2335" s="11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8" hidden="1" x14ac:dyDescent="0.2">
      <c r="A2337">
        <v>2335</v>
      </c>
      <c r="B2337" s="9" t="s">
        <v>2336</v>
      </c>
      <c r="C2337" s="3" t="s">
        <v>6445</v>
      </c>
      <c r="D2337" s="5">
        <v>4000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639</v>
      </c>
      <c r="P2337">
        <f t="shared" si="181"/>
        <v>115.69</v>
      </c>
      <c r="Q2337" s="11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8" hidden="1" x14ac:dyDescent="0.2">
      <c r="A2338">
        <v>2336</v>
      </c>
      <c r="B2338" s="9" t="s">
        <v>2337</v>
      </c>
      <c r="C2338" s="3" t="s">
        <v>6446</v>
      </c>
      <c r="D2338" s="5">
        <v>4000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2604</v>
      </c>
      <c r="P2338">
        <f t="shared" si="181"/>
        <v>48.1</v>
      </c>
      <c r="Q2338" s="11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2" hidden="1" x14ac:dyDescent="0.2">
      <c r="A2339">
        <v>2337</v>
      </c>
      <c r="B2339" s="9" t="s">
        <v>2338</v>
      </c>
      <c r="C2339" s="3" t="s">
        <v>6447</v>
      </c>
      <c r="D2339" s="5">
        <v>4000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332</v>
      </c>
      <c r="P2339">
        <f t="shared" si="181"/>
        <v>74.180000000000007</v>
      </c>
      <c r="Q2339" s="11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8" hidden="1" x14ac:dyDescent="0.2">
      <c r="A2340">
        <v>2338</v>
      </c>
      <c r="B2340" s="9" t="s">
        <v>2339</v>
      </c>
      <c r="C2340" s="3" t="s">
        <v>6448</v>
      </c>
      <c r="D2340" s="5">
        <v>4000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379</v>
      </c>
      <c r="P2340">
        <f t="shared" si="181"/>
        <v>123.35</v>
      </c>
      <c r="Q2340" s="11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8" hidden="1" x14ac:dyDescent="0.2">
      <c r="A2341">
        <v>2339</v>
      </c>
      <c r="B2341" s="9" t="s">
        <v>2340</v>
      </c>
      <c r="C2341" s="3" t="s">
        <v>6449</v>
      </c>
      <c r="D2341" s="5">
        <v>4000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1839</v>
      </c>
      <c r="P2341">
        <f t="shared" si="181"/>
        <v>66.62</v>
      </c>
      <c r="Q2341" s="11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8" hidden="1" x14ac:dyDescent="0.2">
      <c r="A2342">
        <v>2340</v>
      </c>
      <c r="B2342" s="9" t="s">
        <v>2341</v>
      </c>
      <c r="C2342" s="3" t="s">
        <v>6450</v>
      </c>
      <c r="D2342" s="5">
        <v>4000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1058</v>
      </c>
      <c r="P2342">
        <f t="shared" si="181"/>
        <v>104.99</v>
      </c>
      <c r="Q2342" s="11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8" hidden="1" x14ac:dyDescent="0.2">
      <c r="A2343">
        <v>2341</v>
      </c>
      <c r="B2343" s="9" t="s">
        <v>2342</v>
      </c>
      <c r="C2343" s="3" t="s">
        <v>6451</v>
      </c>
      <c r="D2343" s="5">
        <v>4000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8" hidden="1" x14ac:dyDescent="0.2">
      <c r="A2344">
        <v>2342</v>
      </c>
      <c r="B2344" s="9" t="s">
        <v>2343</v>
      </c>
      <c r="C2344" s="3" t="s">
        <v>6452</v>
      </c>
      <c r="D2344" s="5">
        <v>4000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8" hidden="1" x14ac:dyDescent="0.2">
      <c r="A2345">
        <v>2343</v>
      </c>
      <c r="B2345" s="9" t="s">
        <v>2344</v>
      </c>
      <c r="C2345" s="3" t="s">
        <v>6453</v>
      </c>
      <c r="D2345" s="5">
        <v>4000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8</v>
      </c>
      <c r="P2345">
        <f t="shared" si="181"/>
        <v>300</v>
      </c>
      <c r="Q2345" s="11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8" hidden="1" x14ac:dyDescent="0.2">
      <c r="A2346">
        <v>2344</v>
      </c>
      <c r="B2346" s="9" t="s">
        <v>2345</v>
      </c>
      <c r="C2346" s="3" t="s">
        <v>6454</v>
      </c>
      <c r="D2346" s="5">
        <v>4000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8" hidden="1" x14ac:dyDescent="0.2">
      <c r="A2347">
        <v>2345</v>
      </c>
      <c r="B2347" s="9" t="s">
        <v>2346</v>
      </c>
      <c r="C2347" s="3" t="s">
        <v>6455</v>
      </c>
      <c r="D2347" s="5">
        <v>4000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8" hidden="1" x14ac:dyDescent="0.2">
      <c r="A2348">
        <v>2346</v>
      </c>
      <c r="B2348" s="9" t="s">
        <v>2347</v>
      </c>
      <c r="C2348" s="3" t="s">
        <v>6456</v>
      </c>
      <c r="D2348" s="5">
        <v>4000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1</v>
      </c>
      <c r="P2348">
        <f t="shared" si="181"/>
        <v>13</v>
      </c>
      <c r="Q2348" s="11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8" hidden="1" x14ac:dyDescent="0.2">
      <c r="A2349">
        <v>2347</v>
      </c>
      <c r="B2349" s="9" t="s">
        <v>2348</v>
      </c>
      <c r="C2349" s="3" t="s">
        <v>6457</v>
      </c>
      <c r="D2349" s="5">
        <v>4000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0</v>
      </c>
      <c r="P2349">
        <f t="shared" si="181"/>
        <v>15</v>
      </c>
      <c r="Q2349" s="11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8" hidden="1" x14ac:dyDescent="0.2">
      <c r="A2350">
        <v>2348</v>
      </c>
      <c r="B2350" s="9" t="s">
        <v>2349</v>
      </c>
      <c r="C2350" s="3" t="s">
        <v>6458</v>
      </c>
      <c r="D2350" s="5">
        <v>4000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7</v>
      </c>
      <c r="P2350">
        <f t="shared" si="181"/>
        <v>54</v>
      </c>
      <c r="Q2350" s="11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8" hidden="1" x14ac:dyDescent="0.2">
      <c r="A2351">
        <v>2349</v>
      </c>
      <c r="B2351" s="9" t="s">
        <v>2350</v>
      </c>
      <c r="C2351" s="3" t="s">
        <v>6459</v>
      </c>
      <c r="D2351" s="5">
        <v>4000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32" hidden="1" x14ac:dyDescent="0.2">
      <c r="A2352">
        <v>2350</v>
      </c>
      <c r="B2352" s="9" t="s">
        <v>2351</v>
      </c>
      <c r="C2352" s="3" t="s">
        <v>6460</v>
      </c>
      <c r="D2352" s="5">
        <v>4000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2" hidden="1" x14ac:dyDescent="0.2">
      <c r="A2353">
        <v>2351</v>
      </c>
      <c r="B2353" s="9" t="s">
        <v>2352</v>
      </c>
      <c r="C2353" s="3" t="s">
        <v>6461</v>
      </c>
      <c r="D2353" s="5">
        <v>4000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3</v>
      </c>
      <c r="P2353">
        <f t="shared" si="181"/>
        <v>15.43</v>
      </c>
      <c r="Q2353" s="11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8" hidden="1" x14ac:dyDescent="0.2">
      <c r="A2354">
        <v>2352</v>
      </c>
      <c r="B2354" s="9" t="s">
        <v>2353</v>
      </c>
      <c r="C2354" s="3" t="s">
        <v>6462</v>
      </c>
      <c r="D2354" s="5">
        <v>4000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8" hidden="1" x14ac:dyDescent="0.2">
      <c r="A2355">
        <v>2353</v>
      </c>
      <c r="B2355" s="9" t="s">
        <v>2354</v>
      </c>
      <c r="C2355" s="3" t="s">
        <v>6463</v>
      </c>
      <c r="D2355" s="5">
        <v>4000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8" hidden="1" x14ac:dyDescent="0.2">
      <c r="A2356">
        <v>2354</v>
      </c>
      <c r="B2356" s="9" t="s">
        <v>2355</v>
      </c>
      <c r="C2356" s="3" t="s">
        <v>6464</v>
      </c>
      <c r="D2356" s="5">
        <v>4000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1</v>
      </c>
      <c r="P2356">
        <f t="shared" si="181"/>
        <v>25</v>
      </c>
      <c r="Q2356" s="11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8" hidden="1" x14ac:dyDescent="0.2">
      <c r="A2357">
        <v>2355</v>
      </c>
      <c r="B2357" s="9" t="s">
        <v>2356</v>
      </c>
      <c r="C2357" s="3" t="s">
        <v>6465</v>
      </c>
      <c r="D2357" s="5">
        <v>4000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2" hidden="1" x14ac:dyDescent="0.2">
      <c r="A2358">
        <v>2356</v>
      </c>
      <c r="B2358" s="9" t="s">
        <v>2357</v>
      </c>
      <c r="C2358" s="3" t="s">
        <v>6466</v>
      </c>
      <c r="D2358" s="5">
        <v>4000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32" hidden="1" x14ac:dyDescent="0.2">
      <c r="A2359">
        <v>2357</v>
      </c>
      <c r="B2359" s="9" t="s">
        <v>2358</v>
      </c>
      <c r="C2359" s="3" t="s">
        <v>6467</v>
      </c>
      <c r="D2359" s="5">
        <v>4000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8" hidden="1" x14ac:dyDescent="0.2">
      <c r="A2360">
        <v>2358</v>
      </c>
      <c r="B2360" s="9" t="s">
        <v>2359</v>
      </c>
      <c r="C2360" s="3" t="s">
        <v>6468</v>
      </c>
      <c r="D2360" s="5">
        <v>4000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8" hidden="1" x14ac:dyDescent="0.2">
      <c r="A2361">
        <v>2359</v>
      </c>
      <c r="B2361" s="9" t="s">
        <v>2360</v>
      </c>
      <c r="C2361" s="3" t="s">
        <v>6469</v>
      </c>
      <c r="D2361" s="5">
        <v>4000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28</v>
      </c>
      <c r="P2361">
        <f t="shared" si="181"/>
        <v>367</v>
      </c>
      <c r="Q2361" s="1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8" hidden="1" x14ac:dyDescent="0.2">
      <c r="A2362">
        <v>2360</v>
      </c>
      <c r="B2362" s="9" t="s">
        <v>2361</v>
      </c>
      <c r="C2362" s="3" t="s">
        <v>6470</v>
      </c>
      <c r="D2362" s="5">
        <v>4000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8" hidden="1" x14ac:dyDescent="0.2">
      <c r="A2363">
        <v>2361</v>
      </c>
      <c r="B2363" s="9" t="s">
        <v>2362</v>
      </c>
      <c r="C2363" s="3" t="s">
        <v>6471</v>
      </c>
      <c r="D2363" s="5">
        <v>4000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32" hidden="1" x14ac:dyDescent="0.2">
      <c r="A2364">
        <v>2362</v>
      </c>
      <c r="B2364" s="9" t="s">
        <v>2363</v>
      </c>
      <c r="C2364" s="3" t="s">
        <v>6472</v>
      </c>
      <c r="D2364" s="5">
        <v>4000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3</v>
      </c>
      <c r="P2364">
        <f t="shared" si="181"/>
        <v>60</v>
      </c>
      <c r="Q2364" s="11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8" hidden="1" x14ac:dyDescent="0.2">
      <c r="A2365">
        <v>2363</v>
      </c>
      <c r="B2365" s="9" t="s">
        <v>2364</v>
      </c>
      <c r="C2365" s="3" t="s">
        <v>6473</v>
      </c>
      <c r="D2365" s="5">
        <v>4000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32" hidden="1" x14ac:dyDescent="0.2">
      <c r="A2366">
        <v>2364</v>
      </c>
      <c r="B2366" s="9" t="s">
        <v>2365</v>
      </c>
      <c r="C2366" s="3" t="s">
        <v>6474</v>
      </c>
      <c r="D2366" s="5">
        <v>4000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8" hidden="1" x14ac:dyDescent="0.2">
      <c r="A2367">
        <v>2365</v>
      </c>
      <c r="B2367" s="9" t="s">
        <v>2366</v>
      </c>
      <c r="C2367" s="3" t="s">
        <v>6475</v>
      </c>
      <c r="D2367" s="5">
        <v>4000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8" hidden="1" x14ac:dyDescent="0.2">
      <c r="A2368">
        <v>2366</v>
      </c>
      <c r="B2368" s="9" t="s">
        <v>2367</v>
      </c>
      <c r="C2368" s="3" t="s">
        <v>6476</v>
      </c>
      <c r="D2368" s="5">
        <v>4000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66</v>
      </c>
      <c r="P2368">
        <f t="shared" si="181"/>
        <v>97.41</v>
      </c>
      <c r="Q2368" s="11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8" hidden="1" x14ac:dyDescent="0.2">
      <c r="A2369">
        <v>2367</v>
      </c>
      <c r="B2369" s="9" t="s">
        <v>2368</v>
      </c>
      <c r="C2369" s="3" t="s">
        <v>6477</v>
      </c>
      <c r="D2369" s="5">
        <v>4000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17</v>
      </c>
      <c r="P2369">
        <f t="shared" si="181"/>
        <v>47.86</v>
      </c>
      <c r="Q2369" s="11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8" hidden="1" x14ac:dyDescent="0.2">
      <c r="A2370">
        <v>2368</v>
      </c>
      <c r="B2370" s="9" t="s">
        <v>2369</v>
      </c>
      <c r="C2370" s="3" t="s">
        <v>6478</v>
      </c>
      <c r="D2370" s="5">
        <v>4000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3</v>
      </c>
      <c r="P2370">
        <f t="shared" si="181"/>
        <v>50</v>
      </c>
      <c r="Q2370" s="11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8" hidden="1" x14ac:dyDescent="0.2">
      <c r="A2371">
        <v>2369</v>
      </c>
      <c r="B2371" s="9" t="s">
        <v>2370</v>
      </c>
      <c r="C2371" s="3" t="s">
        <v>6479</v>
      </c>
      <c r="D2371" s="5">
        <v>4000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5">
        <f t="shared" ref="S2371:S2434" si="187">(((J2371/60)/60/24)+DATE(1970,1,1))</f>
        <v>42380.812627314815</v>
      </c>
      <c r="T2371" s="15">
        <f t="shared" ref="T2371:T2434" si="188">(((I2371/60)/60/24)+DATE(1970,1,1))</f>
        <v>42410.812627314815</v>
      </c>
      <c r="U2371">
        <f t="shared" ref="U2371:U2434" si="189">YEAR(S2371)</f>
        <v>2016</v>
      </c>
    </row>
    <row r="2372" spans="1:21" ht="48" hidden="1" x14ac:dyDescent="0.2">
      <c r="A2372">
        <v>2370</v>
      </c>
      <c r="B2372" s="9" t="s">
        <v>2371</v>
      </c>
      <c r="C2372" s="3" t="s">
        <v>6480</v>
      </c>
      <c r="D2372" s="5">
        <v>4000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2</v>
      </c>
      <c r="P2372">
        <f t="shared" si="186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8" hidden="1" x14ac:dyDescent="0.2">
      <c r="A2373">
        <v>2371</v>
      </c>
      <c r="B2373" s="9" t="s">
        <v>2372</v>
      </c>
      <c r="C2373" s="3" t="s">
        <v>6481</v>
      </c>
      <c r="D2373" s="5">
        <v>4000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8" hidden="1" x14ac:dyDescent="0.2">
      <c r="A2374">
        <v>2372</v>
      </c>
      <c r="B2374" s="9" t="s">
        <v>2373</v>
      </c>
      <c r="C2374" s="3" t="s">
        <v>6482</v>
      </c>
      <c r="D2374" s="5">
        <v>4000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5</v>
      </c>
      <c r="P2374">
        <f t="shared" si="186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2" hidden="1" x14ac:dyDescent="0.2">
      <c r="A2375">
        <v>2373</v>
      </c>
      <c r="B2375" s="9" t="s">
        <v>2374</v>
      </c>
      <c r="C2375" s="3" t="s">
        <v>6483</v>
      </c>
      <c r="D2375" s="5">
        <v>4000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1</v>
      </c>
      <c r="P2375">
        <f t="shared" si="186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8" hidden="1" x14ac:dyDescent="0.2">
      <c r="A2376">
        <v>2374</v>
      </c>
      <c r="B2376" s="9" t="s">
        <v>2375</v>
      </c>
      <c r="C2376" s="3" t="s">
        <v>6484</v>
      </c>
      <c r="D2376" s="5">
        <v>4000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8" hidden="1" x14ac:dyDescent="0.2">
      <c r="A2377">
        <v>2375</v>
      </c>
      <c r="B2377" s="9" t="s">
        <v>2376</v>
      </c>
      <c r="C2377" s="3" t="s">
        <v>6485</v>
      </c>
      <c r="D2377" s="5">
        <v>4000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8" hidden="1" x14ac:dyDescent="0.2">
      <c r="A2378">
        <v>2376</v>
      </c>
      <c r="B2378" s="9" t="s">
        <v>2377</v>
      </c>
      <c r="C2378" s="3" t="s">
        <v>6486</v>
      </c>
      <c r="D2378" s="5">
        <v>4000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8</v>
      </c>
      <c r="P2378">
        <f t="shared" si="186"/>
        <v>81.58</v>
      </c>
      <c r="Q2378" s="11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8" hidden="1" x14ac:dyDescent="0.2">
      <c r="A2379">
        <v>2377</v>
      </c>
      <c r="B2379" s="9" t="s">
        <v>2378</v>
      </c>
      <c r="C2379" s="3" t="s">
        <v>6487</v>
      </c>
      <c r="D2379" s="5">
        <v>4000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32" hidden="1" x14ac:dyDescent="0.2">
      <c r="A2380">
        <v>2378</v>
      </c>
      <c r="B2380" s="9" t="s">
        <v>2379</v>
      </c>
      <c r="C2380" s="3" t="s">
        <v>6488</v>
      </c>
      <c r="D2380" s="5">
        <v>4000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32" hidden="1" x14ac:dyDescent="0.2">
      <c r="A2381">
        <v>2379</v>
      </c>
      <c r="B2381" s="9" t="s">
        <v>2380</v>
      </c>
      <c r="C2381" s="3" t="s">
        <v>6489</v>
      </c>
      <c r="D2381" s="5">
        <v>4000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8" hidden="1" x14ac:dyDescent="0.2">
      <c r="A2382">
        <v>2380</v>
      </c>
      <c r="B2382" s="9" t="s">
        <v>2381</v>
      </c>
      <c r="C2382" s="3" t="s">
        <v>6490</v>
      </c>
      <c r="D2382" s="5">
        <v>4000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1</v>
      </c>
      <c r="P2382">
        <f t="shared" si="186"/>
        <v>18.329999999999998</v>
      </c>
      <c r="Q2382" s="11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8" hidden="1" x14ac:dyDescent="0.2">
      <c r="A2383">
        <v>2381</v>
      </c>
      <c r="B2383" s="9" t="s">
        <v>2382</v>
      </c>
      <c r="C2383" s="3" t="s">
        <v>6491</v>
      </c>
      <c r="D2383" s="5">
        <v>4000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39</v>
      </c>
      <c r="P2383">
        <f t="shared" si="186"/>
        <v>224.43</v>
      </c>
      <c r="Q2383" s="11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4" hidden="1" x14ac:dyDescent="0.2">
      <c r="A2384">
        <v>2382</v>
      </c>
      <c r="B2384" s="9" t="s">
        <v>2383</v>
      </c>
      <c r="C2384" s="3" t="s">
        <v>6492</v>
      </c>
      <c r="D2384" s="5">
        <v>4000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2</v>
      </c>
      <c r="P2384">
        <f t="shared" si="186"/>
        <v>37.5</v>
      </c>
      <c r="Q2384" s="11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8" hidden="1" x14ac:dyDescent="0.2">
      <c r="A2385">
        <v>2383</v>
      </c>
      <c r="B2385" s="9" t="s">
        <v>2384</v>
      </c>
      <c r="C2385" s="3" t="s">
        <v>6493</v>
      </c>
      <c r="D2385" s="5">
        <v>4000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11</v>
      </c>
      <c r="P2385">
        <f t="shared" si="186"/>
        <v>145</v>
      </c>
      <c r="Q2385" s="11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8" hidden="1" x14ac:dyDescent="0.2">
      <c r="A2386">
        <v>2384</v>
      </c>
      <c r="B2386" s="9" t="s">
        <v>2385</v>
      </c>
      <c r="C2386" s="3" t="s">
        <v>6494</v>
      </c>
      <c r="D2386" s="5">
        <v>4000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0</v>
      </c>
      <c r="P2386">
        <f t="shared" si="186"/>
        <v>1</v>
      </c>
      <c r="Q2386" s="11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8" hidden="1" x14ac:dyDescent="0.2">
      <c r="A2387">
        <v>2385</v>
      </c>
      <c r="B2387" s="9" t="s">
        <v>2386</v>
      </c>
      <c r="C2387" s="3" t="s">
        <v>6495</v>
      </c>
      <c r="D2387" s="5">
        <v>4000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20</v>
      </c>
      <c r="P2387">
        <f t="shared" si="186"/>
        <v>112.57</v>
      </c>
      <c r="Q2387" s="11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8" hidden="1" x14ac:dyDescent="0.2">
      <c r="A2388">
        <v>2386</v>
      </c>
      <c r="B2388" s="9" t="s">
        <v>2387</v>
      </c>
      <c r="C2388" s="3" t="s">
        <v>6496</v>
      </c>
      <c r="D2388" s="5">
        <v>4000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8" hidden="1" x14ac:dyDescent="0.2">
      <c r="A2389">
        <v>2387</v>
      </c>
      <c r="B2389" s="9" t="s">
        <v>2388</v>
      </c>
      <c r="C2389" s="3" t="s">
        <v>6497</v>
      </c>
      <c r="D2389" s="5">
        <v>4000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26</v>
      </c>
      <c r="P2389">
        <f t="shared" si="186"/>
        <v>342</v>
      </c>
      <c r="Q2389" s="11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8" hidden="1" x14ac:dyDescent="0.2">
      <c r="A2390">
        <v>2388</v>
      </c>
      <c r="B2390" s="9" t="s">
        <v>2389</v>
      </c>
      <c r="C2390" s="3" t="s">
        <v>6498</v>
      </c>
      <c r="D2390" s="5">
        <v>4000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12</v>
      </c>
      <c r="P2390">
        <f t="shared" si="186"/>
        <v>57.88</v>
      </c>
      <c r="Q2390" s="11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48" hidden="1" x14ac:dyDescent="0.2">
      <c r="A2391">
        <v>2389</v>
      </c>
      <c r="B2391" s="9" t="s">
        <v>2390</v>
      </c>
      <c r="C2391" s="3" t="s">
        <v>6499</v>
      </c>
      <c r="D2391" s="5">
        <v>4000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1</v>
      </c>
      <c r="P2391">
        <f t="shared" si="186"/>
        <v>30</v>
      </c>
      <c r="Q2391" s="1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8" hidden="1" x14ac:dyDescent="0.2">
      <c r="A2392">
        <v>2390</v>
      </c>
      <c r="B2392" s="9" t="s">
        <v>2391</v>
      </c>
      <c r="C2392" s="3" t="s">
        <v>6500</v>
      </c>
      <c r="D2392" s="5">
        <v>4000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2" hidden="1" x14ac:dyDescent="0.2">
      <c r="A2393">
        <v>2391</v>
      </c>
      <c r="B2393" s="9" t="s">
        <v>2392</v>
      </c>
      <c r="C2393" s="3" t="s">
        <v>6501</v>
      </c>
      <c r="D2393" s="5">
        <v>4000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1</v>
      </c>
      <c r="P2393">
        <f t="shared" si="186"/>
        <v>25</v>
      </c>
      <c r="Q2393" s="11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8" hidden="1" x14ac:dyDescent="0.2">
      <c r="A2394">
        <v>2392</v>
      </c>
      <c r="B2394" s="9" t="s">
        <v>2393</v>
      </c>
      <c r="C2394" s="3" t="s">
        <v>6502</v>
      </c>
      <c r="D2394" s="5">
        <v>4000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8" hidden="1" x14ac:dyDescent="0.2">
      <c r="A2395">
        <v>2393</v>
      </c>
      <c r="B2395" s="9" t="s">
        <v>2394</v>
      </c>
      <c r="C2395" s="3" t="s">
        <v>6503</v>
      </c>
      <c r="D2395" s="5">
        <v>4000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1</v>
      </c>
      <c r="P2395">
        <f t="shared" si="186"/>
        <v>50</v>
      </c>
      <c r="Q2395" s="11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8" hidden="1" x14ac:dyDescent="0.2">
      <c r="A2396">
        <v>2394</v>
      </c>
      <c r="B2396" s="9" t="s">
        <v>2395</v>
      </c>
      <c r="C2396" s="3" t="s">
        <v>6504</v>
      </c>
      <c r="D2396" s="5">
        <v>4000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8" hidden="1" x14ac:dyDescent="0.2">
      <c r="A2397">
        <v>2395</v>
      </c>
      <c r="B2397" s="9" t="s">
        <v>2396</v>
      </c>
      <c r="C2397" s="3" t="s">
        <v>6505</v>
      </c>
      <c r="D2397" s="5">
        <v>3999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8" hidden="1" x14ac:dyDescent="0.2">
      <c r="A2398">
        <v>2396</v>
      </c>
      <c r="B2398" s="9" t="s">
        <v>2397</v>
      </c>
      <c r="C2398" s="3" t="s">
        <v>6506</v>
      </c>
      <c r="D2398" s="5">
        <v>3950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8" hidden="1" x14ac:dyDescent="0.2">
      <c r="A2399">
        <v>2397</v>
      </c>
      <c r="B2399" s="9" t="s">
        <v>2398</v>
      </c>
      <c r="C2399" s="3" t="s">
        <v>6507</v>
      </c>
      <c r="D2399" s="5">
        <v>3910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8" hidden="1" x14ac:dyDescent="0.2">
      <c r="A2400">
        <v>2398</v>
      </c>
      <c r="B2400" s="9" t="s">
        <v>2399</v>
      </c>
      <c r="C2400" s="3" t="s">
        <v>6508</v>
      </c>
      <c r="D2400" s="5">
        <v>3900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8" hidden="1" x14ac:dyDescent="0.2">
      <c r="A2401">
        <v>2399</v>
      </c>
      <c r="B2401" s="9" t="s">
        <v>2400</v>
      </c>
      <c r="C2401" s="3" t="s">
        <v>6509</v>
      </c>
      <c r="D2401" s="5">
        <v>3900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8" hidden="1" x14ac:dyDescent="0.2">
      <c r="A2402">
        <v>2400</v>
      </c>
      <c r="B2402" s="9" t="s">
        <v>2401</v>
      </c>
      <c r="C2402" s="3" t="s">
        <v>6510</v>
      </c>
      <c r="D2402" s="5">
        <v>3871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8" hidden="1" x14ac:dyDescent="0.2">
      <c r="A2403">
        <v>2401</v>
      </c>
      <c r="B2403" s="9" t="s">
        <v>2402</v>
      </c>
      <c r="C2403" s="3" t="s">
        <v>6511</v>
      </c>
      <c r="D2403" s="5">
        <v>3870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5</v>
      </c>
      <c r="P2403">
        <f t="shared" si="186"/>
        <v>22.33</v>
      </c>
      <c r="Q2403" s="11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16" hidden="1" x14ac:dyDescent="0.2">
      <c r="A2404">
        <v>2402</v>
      </c>
      <c r="B2404" s="9" t="s">
        <v>2403</v>
      </c>
      <c r="C2404" s="3" t="s">
        <v>6512</v>
      </c>
      <c r="D2404" s="5">
        <v>3800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1</v>
      </c>
      <c r="P2404">
        <f t="shared" si="186"/>
        <v>52</v>
      </c>
      <c r="Q2404" s="11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8" hidden="1" x14ac:dyDescent="0.2">
      <c r="A2405">
        <v>2403</v>
      </c>
      <c r="B2405" s="9" t="s">
        <v>2404</v>
      </c>
      <c r="C2405" s="3" t="s">
        <v>6513</v>
      </c>
      <c r="D2405" s="5">
        <v>3800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5</v>
      </c>
      <c r="P2405">
        <f t="shared" si="186"/>
        <v>16.829999999999998</v>
      </c>
      <c r="Q2405" s="11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8" hidden="1" x14ac:dyDescent="0.2">
      <c r="A2406">
        <v>2404</v>
      </c>
      <c r="B2406" s="9" t="s">
        <v>2405</v>
      </c>
      <c r="C2406" s="3" t="s">
        <v>6514</v>
      </c>
      <c r="D2406" s="5">
        <v>3780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32" hidden="1" x14ac:dyDescent="0.2">
      <c r="A2407">
        <v>2405</v>
      </c>
      <c r="B2407" s="9" t="s">
        <v>2406</v>
      </c>
      <c r="C2407" s="3" t="s">
        <v>6515</v>
      </c>
      <c r="D2407" s="5">
        <v>3759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30</v>
      </c>
      <c r="P2407">
        <f t="shared" si="186"/>
        <v>56.3</v>
      </c>
      <c r="Q2407" s="11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8" hidden="1" x14ac:dyDescent="0.2">
      <c r="A2408">
        <v>2406</v>
      </c>
      <c r="B2408" s="9" t="s">
        <v>2407</v>
      </c>
      <c r="C2408" s="3" t="s">
        <v>6516</v>
      </c>
      <c r="D2408" s="5">
        <v>3750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36</v>
      </c>
      <c r="P2408">
        <f t="shared" si="186"/>
        <v>84.06</v>
      </c>
      <c r="Q2408" s="11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4" hidden="1" x14ac:dyDescent="0.2">
      <c r="A2409">
        <v>2407</v>
      </c>
      <c r="B2409" s="9" t="s">
        <v>2408</v>
      </c>
      <c r="C2409" s="3" t="s">
        <v>6517</v>
      </c>
      <c r="D2409" s="5">
        <v>3750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148</v>
      </c>
      <c r="P2409">
        <f t="shared" si="186"/>
        <v>168.39</v>
      </c>
      <c r="Q2409" s="11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32" hidden="1" x14ac:dyDescent="0.2">
      <c r="A2410">
        <v>2408</v>
      </c>
      <c r="B2410" s="9" t="s">
        <v>2409</v>
      </c>
      <c r="C2410" s="3" t="s">
        <v>6518</v>
      </c>
      <c r="D2410" s="5">
        <v>3750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1</v>
      </c>
      <c r="P2410">
        <f t="shared" si="186"/>
        <v>15</v>
      </c>
      <c r="Q2410" s="11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32" hidden="1" x14ac:dyDescent="0.2">
      <c r="A2411">
        <v>2409</v>
      </c>
      <c r="B2411" s="9" t="s">
        <v>2410</v>
      </c>
      <c r="C2411" s="3" t="s">
        <v>6519</v>
      </c>
      <c r="D2411" s="5">
        <v>3750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12</v>
      </c>
      <c r="P2411">
        <f t="shared" si="186"/>
        <v>76.67</v>
      </c>
      <c r="Q2411" s="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4" hidden="1" x14ac:dyDescent="0.2">
      <c r="A2412">
        <v>2410</v>
      </c>
      <c r="B2412" s="9" t="s">
        <v>2411</v>
      </c>
      <c r="C2412" s="3" t="s">
        <v>6520</v>
      </c>
      <c r="D2412" s="5">
        <v>3750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8" hidden="1" x14ac:dyDescent="0.2">
      <c r="A2413">
        <v>2411</v>
      </c>
      <c r="B2413" s="9" t="s">
        <v>2412</v>
      </c>
      <c r="C2413" s="3" t="s">
        <v>6521</v>
      </c>
      <c r="D2413" s="5">
        <v>3750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4</v>
      </c>
      <c r="P2413">
        <f t="shared" si="186"/>
        <v>50.33</v>
      </c>
      <c r="Q2413" s="11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8" hidden="1" x14ac:dyDescent="0.2">
      <c r="A2414">
        <v>2412</v>
      </c>
      <c r="B2414" s="9" t="s">
        <v>2413</v>
      </c>
      <c r="C2414" s="3" t="s">
        <v>6522</v>
      </c>
      <c r="D2414" s="5">
        <v>3700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8" hidden="1" x14ac:dyDescent="0.2">
      <c r="A2415">
        <v>2413</v>
      </c>
      <c r="B2415" s="9" t="s">
        <v>2414</v>
      </c>
      <c r="C2415" s="3" t="s">
        <v>6523</v>
      </c>
      <c r="D2415" s="5">
        <v>3675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8" hidden="1" x14ac:dyDescent="0.2">
      <c r="A2416">
        <v>2414</v>
      </c>
      <c r="B2416" s="9" t="s">
        <v>2415</v>
      </c>
      <c r="C2416" s="3" t="s">
        <v>6524</v>
      </c>
      <c r="D2416" s="5">
        <v>3600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13</v>
      </c>
      <c r="P2416">
        <f t="shared" si="186"/>
        <v>35.380000000000003</v>
      </c>
      <c r="Q2416" s="11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8" hidden="1" x14ac:dyDescent="0.2">
      <c r="A2417">
        <v>2415</v>
      </c>
      <c r="B2417" s="9" t="s">
        <v>2416</v>
      </c>
      <c r="C2417" s="3" t="s">
        <v>6525</v>
      </c>
      <c r="D2417" s="5">
        <v>3600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9</v>
      </c>
      <c r="P2417">
        <f t="shared" si="186"/>
        <v>55.83</v>
      </c>
      <c r="Q2417" s="11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8" hidden="1" x14ac:dyDescent="0.2">
      <c r="A2418">
        <v>2416</v>
      </c>
      <c r="B2418" s="9" t="s">
        <v>2417</v>
      </c>
      <c r="C2418" s="3" t="s">
        <v>6526</v>
      </c>
      <c r="D2418" s="5">
        <v>3550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8" hidden="1" x14ac:dyDescent="0.2">
      <c r="A2419">
        <v>2417</v>
      </c>
      <c r="B2419" s="9" t="s">
        <v>2418</v>
      </c>
      <c r="C2419" s="3" t="s">
        <v>6527</v>
      </c>
      <c r="D2419" s="5">
        <v>3500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6" hidden="1" x14ac:dyDescent="0.2">
      <c r="A2420">
        <v>2418</v>
      </c>
      <c r="B2420" s="9" t="s">
        <v>2419</v>
      </c>
      <c r="C2420" s="3" t="s">
        <v>6528</v>
      </c>
      <c r="D2420" s="5">
        <v>3500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8" hidden="1" x14ac:dyDescent="0.2">
      <c r="A2421">
        <v>2419</v>
      </c>
      <c r="B2421" s="9" t="s">
        <v>2420</v>
      </c>
      <c r="C2421" s="3" t="s">
        <v>6529</v>
      </c>
      <c r="D2421" s="5">
        <v>3500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8" hidden="1" x14ac:dyDescent="0.2">
      <c r="A2422">
        <v>2420</v>
      </c>
      <c r="B2422" s="9" t="s">
        <v>2421</v>
      </c>
      <c r="C2422" s="3" t="s">
        <v>6530</v>
      </c>
      <c r="D2422" s="5">
        <v>3500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71</v>
      </c>
      <c r="P2422">
        <f t="shared" si="186"/>
        <v>69.47</v>
      </c>
      <c r="Q2422" s="11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2" hidden="1" x14ac:dyDescent="0.2">
      <c r="A2423">
        <v>2421</v>
      </c>
      <c r="B2423" s="9" t="s">
        <v>2422</v>
      </c>
      <c r="C2423" s="3" t="s">
        <v>6531</v>
      </c>
      <c r="D2423" s="5">
        <v>3500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2" hidden="1" x14ac:dyDescent="0.2">
      <c r="A2424">
        <v>2422</v>
      </c>
      <c r="B2424" s="9" t="s">
        <v>2423</v>
      </c>
      <c r="C2424" s="3" t="s">
        <v>6532</v>
      </c>
      <c r="D2424" s="5">
        <v>3500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8" hidden="1" x14ac:dyDescent="0.2">
      <c r="A2425">
        <v>2423</v>
      </c>
      <c r="B2425" s="9" t="s">
        <v>2424</v>
      </c>
      <c r="C2425" s="3" t="s">
        <v>6533</v>
      </c>
      <c r="D2425" s="5">
        <v>3500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2" hidden="1" x14ac:dyDescent="0.2">
      <c r="A2426">
        <v>2424</v>
      </c>
      <c r="B2426" s="9" t="s">
        <v>2425</v>
      </c>
      <c r="C2426" s="3" t="s">
        <v>6534</v>
      </c>
      <c r="D2426" s="5">
        <v>3500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9</v>
      </c>
      <c r="P2426">
        <f t="shared" si="186"/>
        <v>34.44</v>
      </c>
      <c r="Q2426" s="11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8" hidden="1" x14ac:dyDescent="0.2">
      <c r="A2428">
        <v>2426</v>
      </c>
      <c r="B2428" s="9" t="s">
        <v>2427</v>
      </c>
      <c r="C2428" s="3" t="s">
        <v>6536</v>
      </c>
      <c r="D2428" s="5">
        <v>3500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2" hidden="1" x14ac:dyDescent="0.2">
      <c r="A2429">
        <v>2427</v>
      </c>
      <c r="B2429" s="9" t="s">
        <v>2428</v>
      </c>
      <c r="C2429" s="3" t="s">
        <v>6537</v>
      </c>
      <c r="D2429" s="5">
        <v>3500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32" hidden="1" x14ac:dyDescent="0.2">
      <c r="A2430">
        <v>2428</v>
      </c>
      <c r="B2430" s="9" t="s">
        <v>2429</v>
      </c>
      <c r="C2430" s="3" t="s">
        <v>6538</v>
      </c>
      <c r="D2430" s="5">
        <v>3500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8" hidden="1" x14ac:dyDescent="0.2">
      <c r="A2431">
        <v>2429</v>
      </c>
      <c r="B2431" s="9" t="s">
        <v>2430</v>
      </c>
      <c r="C2431" s="3" t="s">
        <v>6539</v>
      </c>
      <c r="D2431" s="5">
        <v>3500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57</v>
      </c>
      <c r="P2431">
        <f t="shared" si="186"/>
        <v>501.25</v>
      </c>
      <c r="Q2431" s="1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8" hidden="1" x14ac:dyDescent="0.2">
      <c r="A2432">
        <v>2430</v>
      </c>
      <c r="B2432" s="9" t="s">
        <v>2431</v>
      </c>
      <c r="C2432" s="3" t="s">
        <v>6540</v>
      </c>
      <c r="D2432" s="5">
        <v>3500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2" hidden="1" x14ac:dyDescent="0.2">
      <c r="A2433">
        <v>2431</v>
      </c>
      <c r="B2433" s="9" t="s">
        <v>2432</v>
      </c>
      <c r="C2433" s="3" t="s">
        <v>6541</v>
      </c>
      <c r="D2433" s="5">
        <v>3500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8" hidden="1" x14ac:dyDescent="0.2">
      <c r="A2434">
        <v>2432</v>
      </c>
      <c r="B2434" s="9" t="s">
        <v>2433</v>
      </c>
      <c r="C2434" s="3" t="s">
        <v>6542</v>
      </c>
      <c r="D2434" s="5">
        <v>3500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1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8" hidden="1" x14ac:dyDescent="0.2">
      <c r="A2435">
        <v>2433</v>
      </c>
      <c r="B2435" s="9" t="s">
        <v>2434</v>
      </c>
      <c r="C2435" s="3" t="s">
        <v>6543</v>
      </c>
      <c r="D2435" s="5">
        <v>3500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5">
        <f t="shared" ref="S2435:S2498" si="192">(((J2435/60)/60/24)+DATE(1970,1,1))</f>
        <v>42397.89980324074</v>
      </c>
      <c r="T2435" s="15">
        <f t="shared" ref="T2435:T2498" si="193">(((I2435/60)/60/24)+DATE(1970,1,1))</f>
        <v>42427.89980324074</v>
      </c>
      <c r="U2435">
        <f t="shared" ref="U2435:U2498" si="194">YEAR(S2435)</f>
        <v>2016</v>
      </c>
    </row>
    <row r="2436" spans="1:21" ht="48" hidden="1" x14ac:dyDescent="0.2">
      <c r="A2436">
        <v>2434</v>
      </c>
      <c r="B2436" s="9" t="s">
        <v>2435</v>
      </c>
      <c r="C2436" s="3" t="s">
        <v>6544</v>
      </c>
      <c r="D2436" s="5">
        <v>3500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1</v>
      </c>
      <c r="P2436">
        <f t="shared" si="191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8" hidden="1" x14ac:dyDescent="0.2">
      <c r="A2437">
        <v>2435</v>
      </c>
      <c r="B2437" s="9" t="s">
        <v>2436</v>
      </c>
      <c r="C2437" s="3" t="s">
        <v>6545</v>
      </c>
      <c r="D2437" s="5">
        <v>3500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35</v>
      </c>
      <c r="P2437">
        <f t="shared" si="191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8" hidden="1" x14ac:dyDescent="0.2">
      <c r="A2438">
        <v>2436</v>
      </c>
      <c r="B2438" s="9" t="s">
        <v>2437</v>
      </c>
      <c r="C2438" s="3" t="s">
        <v>6546</v>
      </c>
      <c r="D2438" s="5">
        <v>3500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1</v>
      </c>
      <c r="P2438">
        <f t="shared" si="191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8" hidden="1" x14ac:dyDescent="0.2">
      <c r="A2439">
        <v>2437</v>
      </c>
      <c r="B2439" s="9" t="s">
        <v>2438</v>
      </c>
      <c r="C2439" s="3" t="s">
        <v>6547</v>
      </c>
      <c r="D2439" s="5">
        <v>3500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8" hidden="1" x14ac:dyDescent="0.2">
      <c r="A2440">
        <v>2438</v>
      </c>
      <c r="B2440" s="9" t="s">
        <v>2439</v>
      </c>
      <c r="C2440" s="3" t="s">
        <v>6548</v>
      </c>
      <c r="D2440" s="5">
        <v>3500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1</v>
      </c>
      <c r="P2440">
        <f t="shared" si="191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8" hidden="1" x14ac:dyDescent="0.2">
      <c r="A2441">
        <v>2439</v>
      </c>
      <c r="B2441" s="9" t="s">
        <v>2440</v>
      </c>
      <c r="C2441" s="3" t="s">
        <v>6549</v>
      </c>
      <c r="D2441" s="5">
        <v>3500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2" hidden="1" x14ac:dyDescent="0.2">
      <c r="A2442">
        <v>2440</v>
      </c>
      <c r="B2442" s="9" t="s">
        <v>2441</v>
      </c>
      <c r="C2442" s="3" t="s">
        <v>6550</v>
      </c>
      <c r="D2442" s="5">
        <v>3500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2" hidden="1" x14ac:dyDescent="0.2">
      <c r="A2443">
        <v>2441</v>
      </c>
      <c r="B2443" s="9" t="s">
        <v>2442</v>
      </c>
      <c r="C2443" s="3" t="s">
        <v>6551</v>
      </c>
      <c r="D2443" s="5">
        <v>3500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231</v>
      </c>
      <c r="P2443">
        <f t="shared" si="191"/>
        <v>74.23</v>
      </c>
      <c r="Q2443" s="11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2" hidden="1" x14ac:dyDescent="0.2">
      <c r="A2444">
        <v>2442</v>
      </c>
      <c r="B2444" s="9" t="s">
        <v>2443</v>
      </c>
      <c r="C2444" s="3" t="s">
        <v>6552</v>
      </c>
      <c r="D2444" s="5">
        <v>3500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864</v>
      </c>
      <c r="P2444">
        <f t="shared" si="191"/>
        <v>81.25</v>
      </c>
      <c r="Q2444" s="11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8" hidden="1" x14ac:dyDescent="0.2">
      <c r="A2445">
        <v>2443</v>
      </c>
      <c r="B2445" s="9" t="s">
        <v>2444</v>
      </c>
      <c r="C2445" s="3" t="s">
        <v>6553</v>
      </c>
      <c r="D2445" s="5">
        <v>3500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1157</v>
      </c>
      <c r="P2445">
        <f t="shared" si="191"/>
        <v>130.22999999999999</v>
      </c>
      <c r="Q2445" s="11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8" hidden="1" x14ac:dyDescent="0.2">
      <c r="A2446">
        <v>2444</v>
      </c>
      <c r="B2446" s="9" t="s">
        <v>2445</v>
      </c>
      <c r="C2446" s="3" t="s">
        <v>6554</v>
      </c>
      <c r="D2446" s="5">
        <v>3500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93</v>
      </c>
      <c r="P2446">
        <f t="shared" si="191"/>
        <v>53.41</v>
      </c>
      <c r="Q2446" s="11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4" hidden="1" x14ac:dyDescent="0.2">
      <c r="A2447">
        <v>2445</v>
      </c>
      <c r="B2447" s="9" t="s">
        <v>2446</v>
      </c>
      <c r="C2447" s="3" t="s">
        <v>6555</v>
      </c>
      <c r="D2447" s="5">
        <v>3500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247</v>
      </c>
      <c r="P2447">
        <f t="shared" si="191"/>
        <v>75.13</v>
      </c>
      <c r="Q2447" s="11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8" hidden="1" x14ac:dyDescent="0.2">
      <c r="A2448">
        <v>2446</v>
      </c>
      <c r="B2448" s="9" t="s">
        <v>2447</v>
      </c>
      <c r="C2448" s="3" t="s">
        <v>6556</v>
      </c>
      <c r="D2448" s="5">
        <v>3500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240</v>
      </c>
      <c r="P2448">
        <f t="shared" si="191"/>
        <v>75.67</v>
      </c>
      <c r="Q2448" s="11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8" hidden="1" x14ac:dyDescent="0.2">
      <c r="A2449">
        <v>2447</v>
      </c>
      <c r="B2449" s="9" t="s">
        <v>2448</v>
      </c>
      <c r="C2449" s="3" t="s">
        <v>6557</v>
      </c>
      <c r="D2449" s="5">
        <v>3500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305</v>
      </c>
      <c r="P2449">
        <f t="shared" si="191"/>
        <v>31.69</v>
      </c>
      <c r="Q2449" s="11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8" hidden="1" x14ac:dyDescent="0.2">
      <c r="A2450">
        <v>2448</v>
      </c>
      <c r="B2450" s="9" t="s">
        <v>2449</v>
      </c>
      <c r="C2450" s="3" t="s">
        <v>6558</v>
      </c>
      <c r="D2450" s="5">
        <v>3500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12</v>
      </c>
      <c r="P2450">
        <f t="shared" si="191"/>
        <v>47.78</v>
      </c>
      <c r="Q2450" s="11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8" hidden="1" x14ac:dyDescent="0.2">
      <c r="A2451">
        <v>2449</v>
      </c>
      <c r="B2451" s="9" t="s">
        <v>2450</v>
      </c>
      <c r="C2451" s="3" t="s">
        <v>6559</v>
      </c>
      <c r="D2451" s="5">
        <v>3500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309</v>
      </c>
      <c r="P2451">
        <f t="shared" si="191"/>
        <v>90</v>
      </c>
      <c r="Q2451" s="1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8" hidden="1" x14ac:dyDescent="0.2">
      <c r="A2452">
        <v>2450</v>
      </c>
      <c r="B2452" s="9" t="s">
        <v>2451</v>
      </c>
      <c r="C2452" s="3" t="s">
        <v>6560</v>
      </c>
      <c r="D2452" s="5">
        <v>3500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435</v>
      </c>
      <c r="P2452">
        <f t="shared" si="191"/>
        <v>149.31</v>
      </c>
      <c r="Q2452" s="11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8" hidden="1" x14ac:dyDescent="0.2">
      <c r="A2453">
        <v>2451</v>
      </c>
      <c r="B2453" s="9" t="s">
        <v>2452</v>
      </c>
      <c r="C2453" s="3" t="s">
        <v>6561</v>
      </c>
      <c r="D2453" s="5">
        <v>3500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330</v>
      </c>
      <c r="P2453">
        <f t="shared" si="191"/>
        <v>62.07</v>
      </c>
      <c r="Q2453" s="11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8" hidden="1" x14ac:dyDescent="0.2">
      <c r="A2454">
        <v>2452</v>
      </c>
      <c r="B2454" s="9" t="s">
        <v>2453</v>
      </c>
      <c r="C2454" s="3" t="s">
        <v>6562</v>
      </c>
      <c r="D2454" s="5">
        <v>3500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23</v>
      </c>
      <c r="P2454">
        <f t="shared" si="191"/>
        <v>53.4</v>
      </c>
      <c r="Q2454" s="11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8" hidden="1" x14ac:dyDescent="0.2">
      <c r="A2455">
        <v>2453</v>
      </c>
      <c r="B2455" s="9" t="s">
        <v>2454</v>
      </c>
      <c r="C2455" s="3" t="s">
        <v>6563</v>
      </c>
      <c r="D2455" s="5">
        <v>3500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133</v>
      </c>
      <c r="P2455">
        <f t="shared" si="191"/>
        <v>69.27</v>
      </c>
      <c r="Q2455" s="11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8" hidden="1" x14ac:dyDescent="0.2">
      <c r="A2456">
        <v>2454</v>
      </c>
      <c r="B2456" s="9" t="s">
        <v>2455</v>
      </c>
      <c r="C2456" s="3" t="s">
        <v>6564</v>
      </c>
      <c r="D2456" s="5">
        <v>3500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1008</v>
      </c>
      <c r="P2456">
        <f t="shared" si="191"/>
        <v>271.51</v>
      </c>
      <c r="Q2456" s="11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8" hidden="1" x14ac:dyDescent="0.2">
      <c r="A2457">
        <v>2455</v>
      </c>
      <c r="B2457" s="9" t="s">
        <v>2456</v>
      </c>
      <c r="C2457" s="3" t="s">
        <v>6565</v>
      </c>
      <c r="D2457" s="5">
        <v>3500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16</v>
      </c>
      <c r="P2457">
        <f t="shared" si="191"/>
        <v>34.130000000000003</v>
      </c>
      <c r="Q2457" s="11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8" hidden="1" x14ac:dyDescent="0.2">
      <c r="A2458">
        <v>2456</v>
      </c>
      <c r="B2458" s="9" t="s">
        <v>2457</v>
      </c>
      <c r="C2458" s="3" t="s">
        <v>6566</v>
      </c>
      <c r="D2458" s="5">
        <v>3500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78</v>
      </c>
      <c r="P2458">
        <f t="shared" si="191"/>
        <v>40.49</v>
      </c>
      <c r="Q2458" s="11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8" hidden="1" x14ac:dyDescent="0.2">
      <c r="A2459">
        <v>2457</v>
      </c>
      <c r="B2459" s="9" t="s">
        <v>2458</v>
      </c>
      <c r="C2459" s="3" t="s">
        <v>6567</v>
      </c>
      <c r="D2459" s="5">
        <v>3500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672</v>
      </c>
      <c r="P2459">
        <f t="shared" si="191"/>
        <v>189.76</v>
      </c>
      <c r="Q2459" s="11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8" hidden="1" x14ac:dyDescent="0.2">
      <c r="A2460">
        <v>2458</v>
      </c>
      <c r="B2460" s="9" t="s">
        <v>2459</v>
      </c>
      <c r="C2460" s="3" t="s">
        <v>6568</v>
      </c>
      <c r="D2460" s="5">
        <v>3500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157</v>
      </c>
      <c r="P2460">
        <f t="shared" si="191"/>
        <v>68.86</v>
      </c>
      <c r="Q2460" s="11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8" hidden="1" x14ac:dyDescent="0.2">
      <c r="A2461">
        <v>2459</v>
      </c>
      <c r="B2461" s="9" t="s">
        <v>2460</v>
      </c>
      <c r="C2461" s="3" t="s">
        <v>6569</v>
      </c>
      <c r="D2461" s="5">
        <v>3500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876</v>
      </c>
      <c r="P2461">
        <f t="shared" si="191"/>
        <v>108.78</v>
      </c>
      <c r="Q2461" s="1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8" hidden="1" x14ac:dyDescent="0.2">
      <c r="A2462">
        <v>2460</v>
      </c>
      <c r="B2462" s="9" t="s">
        <v>2461</v>
      </c>
      <c r="C2462" s="3" t="s">
        <v>6570</v>
      </c>
      <c r="D2462" s="5">
        <v>3500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245</v>
      </c>
      <c r="P2462">
        <f t="shared" si="191"/>
        <v>125.99</v>
      </c>
      <c r="Q2462" s="11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8" hidden="1" x14ac:dyDescent="0.2">
      <c r="A2463">
        <v>2461</v>
      </c>
      <c r="B2463" s="9" t="s">
        <v>2462</v>
      </c>
      <c r="C2463" s="3" t="s">
        <v>6571</v>
      </c>
      <c r="D2463" s="5">
        <v>3500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222</v>
      </c>
      <c r="P2463">
        <f t="shared" si="191"/>
        <v>90.52</v>
      </c>
      <c r="Q2463" s="11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8" hidden="1" x14ac:dyDescent="0.2">
      <c r="A2464">
        <v>2462</v>
      </c>
      <c r="B2464" s="9" t="s">
        <v>2463</v>
      </c>
      <c r="C2464" s="3" t="s">
        <v>6572</v>
      </c>
      <c r="D2464" s="5">
        <v>3500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95</v>
      </c>
      <c r="P2464">
        <f t="shared" si="191"/>
        <v>28.88</v>
      </c>
      <c r="Q2464" s="11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16" hidden="1" x14ac:dyDescent="0.2">
      <c r="A2465">
        <v>2463</v>
      </c>
      <c r="B2465" s="9" t="s">
        <v>2464</v>
      </c>
      <c r="C2465" s="3" t="s">
        <v>6573</v>
      </c>
      <c r="D2465" s="5">
        <v>3500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66</v>
      </c>
      <c r="P2465">
        <f t="shared" si="191"/>
        <v>31</v>
      </c>
      <c r="Q2465" s="11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8" hidden="1" x14ac:dyDescent="0.2">
      <c r="A2466">
        <v>2464</v>
      </c>
      <c r="B2466" s="9" t="s">
        <v>2465</v>
      </c>
      <c r="C2466" s="3" t="s">
        <v>6574</v>
      </c>
      <c r="D2466" s="5">
        <v>3500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63</v>
      </c>
      <c r="P2466">
        <f t="shared" si="191"/>
        <v>51.67</v>
      </c>
      <c r="Q2466" s="11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32" hidden="1" x14ac:dyDescent="0.2">
      <c r="A2467">
        <v>2465</v>
      </c>
      <c r="B2467" s="9" t="s">
        <v>2466</v>
      </c>
      <c r="C2467" s="3" t="s">
        <v>6575</v>
      </c>
      <c r="D2467" s="5">
        <v>3500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36</v>
      </c>
      <c r="P2467">
        <f t="shared" si="191"/>
        <v>26.27</v>
      </c>
      <c r="Q2467" s="11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8" hidden="1" x14ac:dyDescent="0.2">
      <c r="A2468">
        <v>2466</v>
      </c>
      <c r="B2468" s="9" t="s">
        <v>2467</v>
      </c>
      <c r="C2468" s="3" t="s">
        <v>6576</v>
      </c>
      <c r="D2468" s="5">
        <v>3500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71</v>
      </c>
      <c r="P2468">
        <f t="shared" si="191"/>
        <v>48.08</v>
      </c>
      <c r="Q2468" s="11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8" hidden="1" x14ac:dyDescent="0.2">
      <c r="A2469">
        <v>2467</v>
      </c>
      <c r="B2469" s="9" t="s">
        <v>2468</v>
      </c>
      <c r="C2469" s="3" t="s">
        <v>6577</v>
      </c>
      <c r="D2469" s="5">
        <v>3500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34</v>
      </c>
      <c r="P2469">
        <f t="shared" si="191"/>
        <v>27.56</v>
      </c>
      <c r="Q2469" s="11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32" hidden="1" x14ac:dyDescent="0.2">
      <c r="A2470">
        <v>2468</v>
      </c>
      <c r="B2470" s="9" t="s">
        <v>2469</v>
      </c>
      <c r="C2470" s="3" t="s">
        <v>6578</v>
      </c>
      <c r="D2470" s="5">
        <v>3500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61</v>
      </c>
      <c r="P2470">
        <f t="shared" si="191"/>
        <v>36.97</v>
      </c>
      <c r="Q2470" s="11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8" hidden="1" x14ac:dyDescent="0.2">
      <c r="A2471">
        <v>2469</v>
      </c>
      <c r="B2471" s="9" t="s">
        <v>2470</v>
      </c>
      <c r="C2471" s="3" t="s">
        <v>6579</v>
      </c>
      <c r="D2471" s="5">
        <v>3500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39</v>
      </c>
      <c r="P2471">
        <f t="shared" si="191"/>
        <v>29.02</v>
      </c>
      <c r="Q2471" s="1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8" hidden="1" x14ac:dyDescent="0.2">
      <c r="A2472">
        <v>2470</v>
      </c>
      <c r="B2472" s="9" t="s">
        <v>2471</v>
      </c>
      <c r="C2472" s="3" t="s">
        <v>6580</v>
      </c>
      <c r="D2472" s="5">
        <v>3500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29</v>
      </c>
      <c r="P2472">
        <f t="shared" si="191"/>
        <v>28.66</v>
      </c>
      <c r="Q2472" s="11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8" hidden="1" x14ac:dyDescent="0.2">
      <c r="A2473">
        <v>2471</v>
      </c>
      <c r="B2473" s="9" t="s">
        <v>2472</v>
      </c>
      <c r="C2473" s="3" t="s">
        <v>6581</v>
      </c>
      <c r="D2473" s="5">
        <v>3500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18</v>
      </c>
      <c r="P2473">
        <f t="shared" si="191"/>
        <v>37.65</v>
      </c>
      <c r="Q2473" s="11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48" hidden="1" x14ac:dyDescent="0.2">
      <c r="A2474">
        <v>2472</v>
      </c>
      <c r="B2474" s="9" t="s">
        <v>2473</v>
      </c>
      <c r="C2474" s="3" t="s">
        <v>6582</v>
      </c>
      <c r="D2474" s="5">
        <v>3500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291</v>
      </c>
      <c r="P2474">
        <f t="shared" si="191"/>
        <v>97.9</v>
      </c>
      <c r="Q2474" s="11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8" hidden="1" x14ac:dyDescent="0.2">
      <c r="A2475">
        <v>2473</v>
      </c>
      <c r="B2475" s="9" t="s">
        <v>2474</v>
      </c>
      <c r="C2475" s="3" t="s">
        <v>6583</v>
      </c>
      <c r="D2475" s="5">
        <v>3500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57</v>
      </c>
      <c r="P2475">
        <f t="shared" si="191"/>
        <v>42.55</v>
      </c>
      <c r="Q2475" s="11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8" hidden="1" x14ac:dyDescent="0.2">
      <c r="A2476">
        <v>2474</v>
      </c>
      <c r="B2476" s="9" t="s">
        <v>2475</v>
      </c>
      <c r="C2476" s="3" t="s">
        <v>6584</v>
      </c>
      <c r="D2476" s="5">
        <v>3500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143</v>
      </c>
      <c r="P2476">
        <f t="shared" si="191"/>
        <v>131.58000000000001</v>
      </c>
      <c r="Q2476" s="11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2" hidden="1" x14ac:dyDescent="0.2">
      <c r="A2477">
        <v>2475</v>
      </c>
      <c r="B2477" s="9" t="s">
        <v>2476</v>
      </c>
      <c r="C2477" s="3" t="s">
        <v>6585</v>
      </c>
      <c r="D2477" s="5">
        <v>3500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75</v>
      </c>
      <c r="P2477">
        <f t="shared" si="191"/>
        <v>32.32</v>
      </c>
      <c r="Q2477" s="11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8" hidden="1" x14ac:dyDescent="0.2">
      <c r="A2478">
        <v>2476</v>
      </c>
      <c r="B2478" s="9" t="s">
        <v>2477</v>
      </c>
      <c r="C2478" s="3" t="s">
        <v>6586</v>
      </c>
      <c r="D2478" s="5">
        <v>3500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96</v>
      </c>
      <c r="P2478">
        <f t="shared" si="191"/>
        <v>61.1</v>
      </c>
      <c r="Q2478" s="11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2" hidden="1" x14ac:dyDescent="0.2">
      <c r="A2479">
        <v>2477</v>
      </c>
      <c r="B2479" s="9" t="s">
        <v>824</v>
      </c>
      <c r="C2479" s="3" t="s">
        <v>6587</v>
      </c>
      <c r="D2479" s="5">
        <v>3500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37</v>
      </c>
      <c r="P2479">
        <f t="shared" si="191"/>
        <v>31.34</v>
      </c>
      <c r="Q2479" s="11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8" hidden="1" x14ac:dyDescent="0.2">
      <c r="A2480">
        <v>2478</v>
      </c>
      <c r="B2480" s="9" t="s">
        <v>2478</v>
      </c>
      <c r="C2480" s="3" t="s">
        <v>6588</v>
      </c>
      <c r="D2480" s="5">
        <v>3500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291</v>
      </c>
      <c r="P2480">
        <f t="shared" si="191"/>
        <v>129.11000000000001</v>
      </c>
      <c r="Q2480" s="11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32" hidden="1" x14ac:dyDescent="0.2">
      <c r="A2481">
        <v>2479</v>
      </c>
      <c r="B2481" s="9" t="s">
        <v>2479</v>
      </c>
      <c r="C2481" s="3" t="s">
        <v>6589</v>
      </c>
      <c r="D2481" s="5">
        <v>3500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11</v>
      </c>
      <c r="P2481">
        <f t="shared" si="191"/>
        <v>25.02</v>
      </c>
      <c r="Q2481" s="1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8" hidden="1" x14ac:dyDescent="0.2">
      <c r="A2482">
        <v>2480</v>
      </c>
      <c r="B2482" s="9" t="s">
        <v>2480</v>
      </c>
      <c r="C2482" s="3" t="s">
        <v>6590</v>
      </c>
      <c r="D2482" s="5">
        <v>3500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57</v>
      </c>
      <c r="P2482">
        <f t="shared" si="191"/>
        <v>250</v>
      </c>
      <c r="Q2482" s="11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8" hidden="1" x14ac:dyDescent="0.2">
      <c r="A2483">
        <v>2481</v>
      </c>
      <c r="B2483" s="9" t="s">
        <v>2481</v>
      </c>
      <c r="C2483" s="3" t="s">
        <v>6591</v>
      </c>
      <c r="D2483" s="5">
        <v>3500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129</v>
      </c>
      <c r="P2483">
        <f t="shared" si="191"/>
        <v>47.54</v>
      </c>
      <c r="Q2483" s="11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8" hidden="1" x14ac:dyDescent="0.2">
      <c r="A2484">
        <v>2482</v>
      </c>
      <c r="B2484" s="9" t="s">
        <v>2482</v>
      </c>
      <c r="C2484" s="3" t="s">
        <v>6592</v>
      </c>
      <c r="D2484" s="5">
        <v>3500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29</v>
      </c>
      <c r="P2484">
        <f t="shared" si="191"/>
        <v>40.04</v>
      </c>
      <c r="Q2484" s="11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32" hidden="1" x14ac:dyDescent="0.2">
      <c r="A2485">
        <v>2483</v>
      </c>
      <c r="B2485" s="9" t="s">
        <v>2483</v>
      </c>
      <c r="C2485" s="3" t="s">
        <v>6593</v>
      </c>
      <c r="D2485" s="5">
        <v>3500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36</v>
      </c>
      <c r="P2485">
        <f t="shared" si="191"/>
        <v>65.84</v>
      </c>
      <c r="Q2485" s="11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8" hidden="1" x14ac:dyDescent="0.2">
      <c r="A2487">
        <v>2485</v>
      </c>
      <c r="B2487" s="9" t="s">
        <v>2485</v>
      </c>
      <c r="C2487" s="3" t="s">
        <v>6595</v>
      </c>
      <c r="D2487" s="5">
        <v>3500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59</v>
      </c>
      <c r="P2487">
        <f t="shared" si="191"/>
        <v>50.37</v>
      </c>
      <c r="Q2487" s="11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8" hidden="1" x14ac:dyDescent="0.2">
      <c r="A2488">
        <v>2486</v>
      </c>
      <c r="B2488" s="9" t="s">
        <v>2486</v>
      </c>
      <c r="C2488" s="3" t="s">
        <v>6596</v>
      </c>
      <c r="D2488" s="5">
        <v>3500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23</v>
      </c>
      <c r="P2488">
        <f t="shared" si="191"/>
        <v>26.57</v>
      </c>
      <c r="Q2488" s="11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8" hidden="1" x14ac:dyDescent="0.2">
      <c r="A2489">
        <v>2487</v>
      </c>
      <c r="B2489" s="9" t="s">
        <v>2487</v>
      </c>
      <c r="C2489" s="3" t="s">
        <v>6597</v>
      </c>
      <c r="D2489" s="5">
        <v>3500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43</v>
      </c>
      <c r="P2489">
        <f t="shared" si="191"/>
        <v>39.49</v>
      </c>
      <c r="Q2489" s="11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8" hidden="1" x14ac:dyDescent="0.2">
      <c r="A2490">
        <v>2488</v>
      </c>
      <c r="B2490" s="9" t="s">
        <v>2488</v>
      </c>
      <c r="C2490" s="3" t="s">
        <v>6598</v>
      </c>
      <c r="D2490" s="5">
        <v>3500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91</v>
      </c>
      <c r="P2490">
        <f t="shared" si="191"/>
        <v>49.25</v>
      </c>
      <c r="Q2490" s="11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8" hidden="1" x14ac:dyDescent="0.2">
      <c r="A2492">
        <v>2490</v>
      </c>
      <c r="B2492" s="9" t="s">
        <v>2490</v>
      </c>
      <c r="C2492" s="3" t="s">
        <v>6600</v>
      </c>
      <c r="D2492" s="5">
        <v>3500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17</v>
      </c>
      <c r="P2492">
        <f t="shared" si="191"/>
        <v>37.94</v>
      </c>
      <c r="Q2492" s="11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8" hidden="1" x14ac:dyDescent="0.2">
      <c r="A2493">
        <v>2491</v>
      </c>
      <c r="B2493" s="9" t="s">
        <v>2491</v>
      </c>
      <c r="C2493" s="3" t="s">
        <v>6601</v>
      </c>
      <c r="D2493" s="5">
        <v>3500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15</v>
      </c>
      <c r="P2493">
        <f t="shared" si="191"/>
        <v>51.6</v>
      </c>
      <c r="Q2493" s="11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2" hidden="1" x14ac:dyDescent="0.2">
      <c r="A2494">
        <v>2492</v>
      </c>
      <c r="B2494" s="9" t="s">
        <v>2492</v>
      </c>
      <c r="C2494" s="3" t="s">
        <v>6602</v>
      </c>
      <c r="D2494" s="5">
        <v>3500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21</v>
      </c>
      <c r="P2494">
        <f t="shared" si="191"/>
        <v>27.78</v>
      </c>
      <c r="Q2494" s="11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8" hidden="1" x14ac:dyDescent="0.2">
      <c r="A2495">
        <v>2493</v>
      </c>
      <c r="B2495" s="9" t="s">
        <v>2493</v>
      </c>
      <c r="C2495" s="3" t="s">
        <v>6603</v>
      </c>
      <c r="D2495" s="5">
        <v>3500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735</v>
      </c>
      <c r="P2495">
        <f t="shared" si="191"/>
        <v>99.38</v>
      </c>
      <c r="Q2495" s="11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8" hidden="1" x14ac:dyDescent="0.2">
      <c r="A2496">
        <v>2494</v>
      </c>
      <c r="B2496" s="9" t="s">
        <v>2494</v>
      </c>
      <c r="C2496" s="3" t="s">
        <v>6604</v>
      </c>
      <c r="D2496" s="5">
        <v>3500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43</v>
      </c>
      <c r="P2496">
        <f t="shared" si="191"/>
        <v>38.85</v>
      </c>
      <c r="Q2496" s="11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8" hidden="1" x14ac:dyDescent="0.2">
      <c r="A2497">
        <v>2495</v>
      </c>
      <c r="B2497" s="9" t="s">
        <v>2495</v>
      </c>
      <c r="C2497" s="3" t="s">
        <v>6605</v>
      </c>
      <c r="D2497" s="5">
        <v>3500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55</v>
      </c>
      <c r="P2497">
        <f t="shared" si="191"/>
        <v>45.55</v>
      </c>
      <c r="Q2497" s="11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2" hidden="1" x14ac:dyDescent="0.2">
      <c r="A2498">
        <v>2496</v>
      </c>
      <c r="B2498" s="9" t="s">
        <v>2496</v>
      </c>
      <c r="C2498" s="3" t="s">
        <v>6606</v>
      </c>
      <c r="D2498" s="5">
        <v>3500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171</v>
      </c>
      <c r="P2498">
        <f t="shared" si="191"/>
        <v>600</v>
      </c>
      <c r="Q2498" s="11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8" hidden="1" x14ac:dyDescent="0.2">
      <c r="A2499">
        <v>2497</v>
      </c>
      <c r="B2499" s="9" t="s">
        <v>2497</v>
      </c>
      <c r="C2499" s="3" t="s">
        <v>6607</v>
      </c>
      <c r="D2499" s="5">
        <v>3495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129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5">
        <f t="shared" ref="S2499:S2562" si="197">(((J2499/60)/60/24)+DATE(1970,1,1))</f>
        <v>40730.878912037035</v>
      </c>
      <c r="T2499" s="15">
        <f t="shared" ref="T2499:T2562" si="198">(((I2499/60)/60/24)+DATE(1970,1,1))</f>
        <v>40760.878912037035</v>
      </c>
      <c r="U2499">
        <f t="shared" ref="U2499:U2562" si="199">YEAR(S2499)</f>
        <v>2011</v>
      </c>
    </row>
    <row r="2500" spans="1:21" ht="48" hidden="1" x14ac:dyDescent="0.2">
      <c r="A2500">
        <v>2498</v>
      </c>
      <c r="B2500" s="9" t="s">
        <v>2498</v>
      </c>
      <c r="C2500" s="3" t="s">
        <v>6608</v>
      </c>
      <c r="D2500" s="5">
        <v>3423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31</v>
      </c>
      <c r="P2500">
        <f t="shared" si="196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8" hidden="1" x14ac:dyDescent="0.2">
      <c r="A2501">
        <v>2499</v>
      </c>
      <c r="B2501" s="9" t="s">
        <v>2499</v>
      </c>
      <c r="C2501" s="3" t="s">
        <v>6609</v>
      </c>
      <c r="D2501" s="5">
        <v>3405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238</v>
      </c>
      <c r="P2501">
        <f t="shared" si="196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8" hidden="1" x14ac:dyDescent="0.2">
      <c r="A2502">
        <v>2500</v>
      </c>
      <c r="B2502" s="9" t="s">
        <v>2500</v>
      </c>
      <c r="C2502" s="3" t="s">
        <v>6610</v>
      </c>
      <c r="D2502" s="5">
        <v>3400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20</v>
      </c>
      <c r="P2502">
        <f t="shared" si="196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8" hidden="1" x14ac:dyDescent="0.2">
      <c r="A2503">
        <v>2501</v>
      </c>
      <c r="B2503" s="9" t="s">
        <v>2501</v>
      </c>
      <c r="C2503" s="3" t="s">
        <v>6611</v>
      </c>
      <c r="D2503" s="5">
        <v>3400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8</v>
      </c>
      <c r="P2503">
        <f t="shared" si="196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8" hidden="1" x14ac:dyDescent="0.2">
      <c r="A2504">
        <v>2502</v>
      </c>
      <c r="B2504" s="9" t="s">
        <v>2502</v>
      </c>
      <c r="C2504" s="3" t="s">
        <v>6612</v>
      </c>
      <c r="D2504" s="5">
        <v>3400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3</v>
      </c>
      <c r="P2504">
        <f t="shared" si="196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8" hidden="1" x14ac:dyDescent="0.2">
      <c r="A2505">
        <v>2503</v>
      </c>
      <c r="B2505" s="9" t="s">
        <v>2503</v>
      </c>
      <c r="C2505" s="3" t="s">
        <v>6613</v>
      </c>
      <c r="D2505" s="5">
        <v>3400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2" hidden="1" x14ac:dyDescent="0.2">
      <c r="A2506">
        <v>2504</v>
      </c>
      <c r="B2506" s="9" t="s">
        <v>2504</v>
      </c>
      <c r="C2506" s="3" t="s">
        <v>6614</v>
      </c>
      <c r="D2506" s="5">
        <v>3400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4" hidden="1" x14ac:dyDescent="0.2">
      <c r="A2507">
        <v>2505</v>
      </c>
      <c r="B2507" s="9" t="s">
        <v>2505</v>
      </c>
      <c r="C2507" s="3" t="s">
        <v>6615</v>
      </c>
      <c r="D2507" s="5">
        <v>3400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8" hidden="1" x14ac:dyDescent="0.2">
      <c r="A2508">
        <v>2506</v>
      </c>
      <c r="B2508" s="9" t="s">
        <v>2506</v>
      </c>
      <c r="C2508" s="3" t="s">
        <v>6616</v>
      </c>
      <c r="D2508" s="5">
        <v>3350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6" hidden="1" x14ac:dyDescent="0.2">
      <c r="A2509">
        <v>2507</v>
      </c>
      <c r="B2509" s="9" t="s">
        <v>2507</v>
      </c>
      <c r="C2509" s="3" t="s">
        <v>6617</v>
      </c>
      <c r="D2509" s="5">
        <v>3350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8" hidden="1" x14ac:dyDescent="0.2">
      <c r="A2510">
        <v>2508</v>
      </c>
      <c r="B2510" s="9" t="s">
        <v>2508</v>
      </c>
      <c r="C2510" s="3" t="s">
        <v>6618</v>
      </c>
      <c r="D2510" s="5">
        <v>3350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8" hidden="1" x14ac:dyDescent="0.2">
      <c r="A2511">
        <v>2509</v>
      </c>
      <c r="B2511" s="9" t="s">
        <v>2509</v>
      </c>
      <c r="C2511" s="3" t="s">
        <v>6619</v>
      </c>
      <c r="D2511" s="5">
        <v>3333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30</v>
      </c>
      <c r="P2511">
        <f t="shared" si="196"/>
        <v>35.71</v>
      </c>
      <c r="Q2511" s="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8" hidden="1" x14ac:dyDescent="0.2">
      <c r="A2512">
        <v>2510</v>
      </c>
      <c r="B2512" s="9" t="s">
        <v>2510</v>
      </c>
      <c r="C2512" s="3" t="s">
        <v>6620</v>
      </c>
      <c r="D2512" s="5">
        <v>3300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2</v>
      </c>
      <c r="P2512">
        <f t="shared" si="196"/>
        <v>37.5</v>
      </c>
      <c r="Q2512" s="11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8" hidden="1" x14ac:dyDescent="0.2">
      <c r="A2513">
        <v>2511</v>
      </c>
      <c r="B2513" s="9" t="s">
        <v>2511</v>
      </c>
      <c r="C2513" s="3" t="s">
        <v>6621</v>
      </c>
      <c r="D2513" s="5">
        <v>3300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8" hidden="1" x14ac:dyDescent="0.2">
      <c r="A2514">
        <v>2512</v>
      </c>
      <c r="B2514" s="9" t="s">
        <v>2512</v>
      </c>
      <c r="C2514" s="3" t="s">
        <v>6622</v>
      </c>
      <c r="D2514" s="5">
        <v>3300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8" hidden="1" x14ac:dyDescent="0.2">
      <c r="A2515">
        <v>2513</v>
      </c>
      <c r="B2515" s="9" t="s">
        <v>2513</v>
      </c>
      <c r="C2515" s="3" t="s">
        <v>6623</v>
      </c>
      <c r="D2515" s="5">
        <v>3300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8" hidden="1" x14ac:dyDescent="0.2">
      <c r="A2516">
        <v>2514</v>
      </c>
      <c r="B2516" s="9" t="s">
        <v>2514</v>
      </c>
      <c r="C2516" s="3" t="s">
        <v>6624</v>
      </c>
      <c r="D2516" s="5">
        <v>3300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6</v>
      </c>
      <c r="P2516">
        <f t="shared" si="196"/>
        <v>52.5</v>
      </c>
      <c r="Q2516" s="11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8" hidden="1" x14ac:dyDescent="0.2">
      <c r="A2517">
        <v>2515</v>
      </c>
      <c r="B2517" s="9" t="s">
        <v>2515</v>
      </c>
      <c r="C2517" s="3" t="s">
        <v>6625</v>
      </c>
      <c r="D2517" s="5">
        <v>3300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28</v>
      </c>
      <c r="P2517">
        <f t="shared" si="196"/>
        <v>77.5</v>
      </c>
      <c r="Q2517" s="11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8" hidden="1" x14ac:dyDescent="0.2">
      <c r="A2518">
        <v>2516</v>
      </c>
      <c r="B2518" s="9" t="s">
        <v>2516</v>
      </c>
      <c r="C2518" s="3" t="s">
        <v>6626</v>
      </c>
      <c r="D2518" s="5">
        <v>3300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8" hidden="1" x14ac:dyDescent="0.2">
      <c r="A2519">
        <v>2517</v>
      </c>
      <c r="B2519" s="9" t="s">
        <v>2517</v>
      </c>
      <c r="C2519" s="3" t="s">
        <v>6627</v>
      </c>
      <c r="D2519" s="5">
        <v>3300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54</v>
      </c>
      <c r="P2519">
        <f t="shared" si="196"/>
        <v>53.55</v>
      </c>
      <c r="Q2519" s="11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8" hidden="1" x14ac:dyDescent="0.2">
      <c r="A2520">
        <v>2518</v>
      </c>
      <c r="B2520" s="9" t="s">
        <v>2518</v>
      </c>
      <c r="C2520" s="3" t="s">
        <v>6628</v>
      </c>
      <c r="D2520" s="5">
        <v>3300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32" hidden="1" x14ac:dyDescent="0.2">
      <c r="A2521">
        <v>2519</v>
      </c>
      <c r="B2521" s="9" t="s">
        <v>2519</v>
      </c>
      <c r="C2521" s="3" t="s">
        <v>6629</v>
      </c>
      <c r="D2521" s="5">
        <v>3300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2</v>
      </c>
      <c r="P2521">
        <f t="shared" si="196"/>
        <v>16.25</v>
      </c>
      <c r="Q2521" s="1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8" hidden="1" x14ac:dyDescent="0.2">
      <c r="A2522">
        <v>2520</v>
      </c>
      <c r="B2522" s="9" t="s">
        <v>2520</v>
      </c>
      <c r="C2522" s="3" t="s">
        <v>6630</v>
      </c>
      <c r="D2522" s="5">
        <v>3300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8" hidden="1" x14ac:dyDescent="0.2">
      <c r="A2523">
        <v>2521</v>
      </c>
      <c r="B2523" s="9" t="s">
        <v>2521</v>
      </c>
      <c r="C2523" s="3" t="s">
        <v>6631</v>
      </c>
      <c r="D2523" s="5">
        <v>3274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418</v>
      </c>
      <c r="P2523">
        <f t="shared" si="196"/>
        <v>103.68</v>
      </c>
      <c r="Q2523" s="11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8" hidden="1" x14ac:dyDescent="0.2">
      <c r="A2524">
        <v>2522</v>
      </c>
      <c r="B2524" s="9" t="s">
        <v>2522</v>
      </c>
      <c r="C2524" s="3" t="s">
        <v>6632</v>
      </c>
      <c r="D2524" s="5">
        <v>3265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153</v>
      </c>
      <c r="P2524">
        <f t="shared" si="196"/>
        <v>185.19</v>
      </c>
      <c r="Q2524" s="11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8" hidden="1" x14ac:dyDescent="0.2">
      <c r="A2525">
        <v>2523</v>
      </c>
      <c r="B2525" s="9" t="s">
        <v>2523</v>
      </c>
      <c r="C2525" s="3" t="s">
        <v>6633</v>
      </c>
      <c r="D2525" s="5">
        <v>3255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43</v>
      </c>
      <c r="P2525">
        <f t="shared" si="196"/>
        <v>54.15</v>
      </c>
      <c r="Q2525" s="11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32" hidden="1" x14ac:dyDescent="0.2">
      <c r="A2526">
        <v>2524</v>
      </c>
      <c r="B2526" s="9" t="s">
        <v>2524</v>
      </c>
      <c r="C2526" s="3" t="s">
        <v>6634</v>
      </c>
      <c r="D2526" s="5">
        <v>3250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234</v>
      </c>
      <c r="P2526">
        <f t="shared" si="196"/>
        <v>177.21</v>
      </c>
      <c r="Q2526" s="11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8" hidden="1" x14ac:dyDescent="0.2">
      <c r="A2527">
        <v>2525</v>
      </c>
      <c r="B2527" s="9" t="s">
        <v>2525</v>
      </c>
      <c r="C2527" s="3" t="s">
        <v>6635</v>
      </c>
      <c r="D2527" s="5">
        <v>3250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247</v>
      </c>
      <c r="P2527">
        <f t="shared" si="196"/>
        <v>100.33</v>
      </c>
      <c r="Q2527" s="11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8" hidden="1" x14ac:dyDescent="0.2">
      <c r="A2528">
        <v>2526</v>
      </c>
      <c r="B2528" s="9" t="s">
        <v>2526</v>
      </c>
      <c r="C2528" s="3" t="s">
        <v>6636</v>
      </c>
      <c r="D2528" s="5">
        <v>3250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139</v>
      </c>
      <c r="P2528">
        <f t="shared" si="196"/>
        <v>136.91</v>
      </c>
      <c r="Q2528" s="11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8" hidden="1" x14ac:dyDescent="0.2">
      <c r="A2529">
        <v>2527</v>
      </c>
      <c r="B2529" s="9" t="s">
        <v>2527</v>
      </c>
      <c r="C2529" s="3" t="s">
        <v>6637</v>
      </c>
      <c r="D2529" s="5">
        <v>3250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126</v>
      </c>
      <c r="P2529">
        <f t="shared" si="196"/>
        <v>57.54</v>
      </c>
      <c r="Q2529" s="11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8" hidden="1" x14ac:dyDescent="0.2">
      <c r="A2530">
        <v>2528</v>
      </c>
      <c r="B2530" s="9" t="s">
        <v>2528</v>
      </c>
      <c r="C2530" s="3" t="s">
        <v>6638</v>
      </c>
      <c r="D2530" s="5">
        <v>3200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134</v>
      </c>
      <c r="P2530">
        <f t="shared" si="196"/>
        <v>52.96</v>
      </c>
      <c r="Q2530" s="11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2" hidden="1" x14ac:dyDescent="0.2">
      <c r="A2531">
        <v>2529</v>
      </c>
      <c r="B2531" s="9" t="s">
        <v>2529</v>
      </c>
      <c r="C2531" s="3" t="s">
        <v>6639</v>
      </c>
      <c r="D2531" s="5">
        <v>3200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196</v>
      </c>
      <c r="P2531">
        <f t="shared" si="196"/>
        <v>82.33</v>
      </c>
      <c r="Q2531" s="11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8" hidden="1" x14ac:dyDescent="0.2">
      <c r="A2532">
        <v>2530</v>
      </c>
      <c r="B2532" s="9" t="s">
        <v>2530</v>
      </c>
      <c r="C2532" s="3" t="s">
        <v>6640</v>
      </c>
      <c r="D2532" s="5">
        <v>3200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203</v>
      </c>
      <c r="P2532">
        <f t="shared" si="196"/>
        <v>135.41999999999999</v>
      </c>
      <c r="Q2532" s="11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8" hidden="1" x14ac:dyDescent="0.2">
      <c r="A2533">
        <v>2531</v>
      </c>
      <c r="B2533" s="9" t="s">
        <v>2531</v>
      </c>
      <c r="C2533" s="3" t="s">
        <v>6641</v>
      </c>
      <c r="D2533" s="5">
        <v>3200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141</v>
      </c>
      <c r="P2533">
        <f t="shared" si="196"/>
        <v>74.069999999999993</v>
      </c>
      <c r="Q2533" s="11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8" hidden="1" x14ac:dyDescent="0.2">
      <c r="A2534">
        <v>2532</v>
      </c>
      <c r="B2534" s="9" t="s">
        <v>2532</v>
      </c>
      <c r="C2534" s="3" t="s">
        <v>6642</v>
      </c>
      <c r="D2534" s="5">
        <v>3200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158</v>
      </c>
      <c r="P2534">
        <f t="shared" si="196"/>
        <v>84.08</v>
      </c>
      <c r="Q2534" s="11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8" hidden="1" x14ac:dyDescent="0.2">
      <c r="A2535">
        <v>2533</v>
      </c>
      <c r="B2535" s="9" t="s">
        <v>2533</v>
      </c>
      <c r="C2535" s="3" t="s">
        <v>6643</v>
      </c>
      <c r="D2535" s="5">
        <v>3200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259</v>
      </c>
      <c r="P2535">
        <f t="shared" si="196"/>
        <v>61.03</v>
      </c>
      <c r="Q2535" s="11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64" hidden="1" x14ac:dyDescent="0.2">
      <c r="A2536">
        <v>2534</v>
      </c>
      <c r="B2536" s="9" t="s">
        <v>2534</v>
      </c>
      <c r="C2536" s="3" t="s">
        <v>6644</v>
      </c>
      <c r="D2536" s="5">
        <v>3200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66</v>
      </c>
      <c r="P2536">
        <f t="shared" si="196"/>
        <v>150</v>
      </c>
      <c r="Q2536" s="11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16" hidden="1" x14ac:dyDescent="0.2">
      <c r="A2537">
        <v>2535</v>
      </c>
      <c r="B2537" s="9" t="s">
        <v>2535</v>
      </c>
      <c r="C2537" s="3" t="s">
        <v>6645</v>
      </c>
      <c r="D2537" s="5">
        <v>3200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649</v>
      </c>
      <c r="P2537">
        <f t="shared" si="196"/>
        <v>266.08999999999997</v>
      </c>
      <c r="Q2537" s="11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8" hidden="1" x14ac:dyDescent="0.2">
      <c r="A2538">
        <v>2536</v>
      </c>
      <c r="B2538" s="9" t="s">
        <v>2536</v>
      </c>
      <c r="C2538" s="3" t="s">
        <v>6646</v>
      </c>
      <c r="D2538" s="5">
        <v>3152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</v>
      </c>
      <c r="P2538">
        <f t="shared" si="196"/>
        <v>7.25</v>
      </c>
      <c r="Q2538" s="11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8" hidden="1" x14ac:dyDescent="0.2">
      <c r="A2539">
        <v>2537</v>
      </c>
      <c r="B2539" s="9" t="s">
        <v>2537</v>
      </c>
      <c r="C2539" s="3" t="s">
        <v>6647</v>
      </c>
      <c r="D2539" s="5">
        <v>3100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35</v>
      </c>
      <c r="P2539">
        <f t="shared" si="196"/>
        <v>100</v>
      </c>
      <c r="Q2539" s="11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32" hidden="1" x14ac:dyDescent="0.2">
      <c r="A2540">
        <v>2538</v>
      </c>
      <c r="B2540" s="9" t="s">
        <v>2538</v>
      </c>
      <c r="C2540" s="3" t="s">
        <v>6648</v>
      </c>
      <c r="D2540" s="5">
        <v>3100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656</v>
      </c>
      <c r="P2540">
        <f t="shared" si="196"/>
        <v>109.96</v>
      </c>
      <c r="Q2540" s="11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8" hidden="1" x14ac:dyDescent="0.2">
      <c r="A2541">
        <v>2539</v>
      </c>
      <c r="B2541" s="9" t="s">
        <v>2539</v>
      </c>
      <c r="C2541" s="3" t="s">
        <v>6649</v>
      </c>
      <c r="D2541" s="5">
        <v>3000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334</v>
      </c>
      <c r="P2541">
        <f t="shared" si="196"/>
        <v>169.92</v>
      </c>
      <c r="Q2541" s="11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8" hidden="1" x14ac:dyDescent="0.2">
      <c r="A2542">
        <v>2540</v>
      </c>
      <c r="B2542" s="9" t="s">
        <v>2540</v>
      </c>
      <c r="C2542" s="3" t="s">
        <v>6650</v>
      </c>
      <c r="D2542" s="5">
        <v>3000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86</v>
      </c>
      <c r="P2542">
        <f t="shared" si="196"/>
        <v>95.74</v>
      </c>
      <c r="Q2542" s="11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8" hidden="1" x14ac:dyDescent="0.2">
      <c r="A2543">
        <v>2541</v>
      </c>
      <c r="B2543" s="9" t="s">
        <v>2541</v>
      </c>
      <c r="C2543" s="3" t="s">
        <v>6651</v>
      </c>
      <c r="D2543" s="5">
        <v>3000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125</v>
      </c>
      <c r="P2543">
        <f t="shared" si="196"/>
        <v>59.46</v>
      </c>
      <c r="Q2543" s="11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8" hidden="1" x14ac:dyDescent="0.2">
      <c r="A2544">
        <v>2542</v>
      </c>
      <c r="B2544" s="9" t="s">
        <v>2542</v>
      </c>
      <c r="C2544" s="3" t="s">
        <v>6652</v>
      </c>
      <c r="D2544" s="5">
        <v>3000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24</v>
      </c>
      <c r="P2544">
        <f t="shared" si="196"/>
        <v>55.77</v>
      </c>
      <c r="Q2544" s="11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8" hidden="1" x14ac:dyDescent="0.2">
      <c r="A2545">
        <v>2543</v>
      </c>
      <c r="B2545" s="9" t="s">
        <v>2543</v>
      </c>
      <c r="C2545" s="3" t="s">
        <v>6653</v>
      </c>
      <c r="D2545" s="5">
        <v>3000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13</v>
      </c>
      <c r="P2545">
        <f t="shared" si="196"/>
        <v>30.08</v>
      </c>
      <c r="Q2545" s="11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8" hidden="1" x14ac:dyDescent="0.2">
      <c r="A2546">
        <v>2544</v>
      </c>
      <c r="B2546" s="9" t="s">
        <v>2544</v>
      </c>
      <c r="C2546" s="3" t="s">
        <v>6654</v>
      </c>
      <c r="D2546" s="5">
        <v>3000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168</v>
      </c>
      <c r="P2546">
        <f t="shared" si="196"/>
        <v>88.44</v>
      </c>
      <c r="Q2546" s="11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8" hidden="1" x14ac:dyDescent="0.2">
      <c r="A2547">
        <v>2545</v>
      </c>
      <c r="B2547" s="9" t="s">
        <v>2545</v>
      </c>
      <c r="C2547" s="3" t="s">
        <v>6655</v>
      </c>
      <c r="D2547" s="5">
        <v>3000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130</v>
      </c>
      <c r="P2547">
        <f t="shared" si="196"/>
        <v>64.03</v>
      </c>
      <c r="Q2547" s="11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8" hidden="1" x14ac:dyDescent="0.2">
      <c r="A2548">
        <v>2546</v>
      </c>
      <c r="B2548" s="9" t="s">
        <v>2546</v>
      </c>
      <c r="C2548" s="3" t="s">
        <v>6656</v>
      </c>
      <c r="D2548" s="5">
        <v>3000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130</v>
      </c>
      <c r="P2548">
        <f t="shared" si="196"/>
        <v>60.15</v>
      </c>
      <c r="Q2548" s="11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8" hidden="1" x14ac:dyDescent="0.2">
      <c r="A2549">
        <v>2547</v>
      </c>
      <c r="B2549" s="9" t="s">
        <v>2547</v>
      </c>
      <c r="C2549" s="3" t="s">
        <v>6657</v>
      </c>
      <c r="D2549" s="5">
        <v>3000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220</v>
      </c>
      <c r="P2549">
        <f t="shared" si="196"/>
        <v>49.19</v>
      </c>
      <c r="Q2549" s="11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8" hidden="1" x14ac:dyDescent="0.2">
      <c r="A2550">
        <v>2548</v>
      </c>
      <c r="B2550" s="9" t="s">
        <v>2548</v>
      </c>
      <c r="C2550" s="3" t="s">
        <v>6658</v>
      </c>
      <c r="D2550" s="5">
        <v>3000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204</v>
      </c>
      <c r="P2550">
        <f t="shared" si="196"/>
        <v>165.16</v>
      </c>
      <c r="Q2550" s="11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8" hidden="1" x14ac:dyDescent="0.2">
      <c r="A2551">
        <v>2549</v>
      </c>
      <c r="B2551" s="9" t="s">
        <v>2549</v>
      </c>
      <c r="C2551" s="3" t="s">
        <v>6659</v>
      </c>
      <c r="D2551" s="5">
        <v>3000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54</v>
      </c>
      <c r="P2551">
        <f t="shared" si="196"/>
        <v>43.62</v>
      </c>
      <c r="Q2551" s="11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8" hidden="1" x14ac:dyDescent="0.2">
      <c r="A2552">
        <v>2550</v>
      </c>
      <c r="B2552" s="9" t="s">
        <v>2550</v>
      </c>
      <c r="C2552" s="3" t="s">
        <v>6660</v>
      </c>
      <c r="D2552" s="5">
        <v>3000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219</v>
      </c>
      <c r="P2552">
        <f t="shared" si="196"/>
        <v>43.7</v>
      </c>
      <c r="Q2552" s="11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8" hidden="1" x14ac:dyDescent="0.2">
      <c r="A2553">
        <v>2551</v>
      </c>
      <c r="B2553" s="9" t="s">
        <v>2551</v>
      </c>
      <c r="C2553" s="3" t="s">
        <v>6661</v>
      </c>
      <c r="D2553" s="5">
        <v>3000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126</v>
      </c>
      <c r="P2553">
        <f t="shared" si="196"/>
        <v>67.42</v>
      </c>
      <c r="Q2553" s="11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8" hidden="1" x14ac:dyDescent="0.2">
      <c r="A2555">
        <v>2553</v>
      </c>
      <c r="B2555" s="9" t="s">
        <v>2553</v>
      </c>
      <c r="C2555" s="3" t="s">
        <v>6663</v>
      </c>
      <c r="D2555" s="5">
        <v>3000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78</v>
      </c>
      <c r="P2555">
        <f t="shared" si="196"/>
        <v>38.880000000000003</v>
      </c>
      <c r="Q2555" s="11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8" hidden="1" x14ac:dyDescent="0.2">
      <c r="A2557">
        <v>2555</v>
      </c>
      <c r="B2557" s="9" t="s">
        <v>2555</v>
      </c>
      <c r="C2557" s="3" t="s">
        <v>6665</v>
      </c>
      <c r="D2557" s="5">
        <v>3000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72</v>
      </c>
      <c r="P2557">
        <f t="shared" si="196"/>
        <v>61.34</v>
      </c>
      <c r="Q2557" s="11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8" hidden="1" x14ac:dyDescent="0.2">
      <c r="A2558">
        <v>2556</v>
      </c>
      <c r="B2558" s="9" t="s">
        <v>2556</v>
      </c>
      <c r="C2558" s="3" t="s">
        <v>6666</v>
      </c>
      <c r="D2558" s="5">
        <v>3000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26</v>
      </c>
      <c r="P2558">
        <f t="shared" si="196"/>
        <v>23.12</v>
      </c>
      <c r="Q2558" s="11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2" hidden="1" x14ac:dyDescent="0.2">
      <c r="A2559">
        <v>2557</v>
      </c>
      <c r="B2559" s="9" t="s">
        <v>2557</v>
      </c>
      <c r="C2559" s="3" t="s">
        <v>6667</v>
      </c>
      <c r="D2559" s="5">
        <v>3000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36</v>
      </c>
      <c r="P2559">
        <f t="shared" si="196"/>
        <v>29.61</v>
      </c>
      <c r="Q2559" s="11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32" hidden="1" x14ac:dyDescent="0.2">
      <c r="A2560">
        <v>2558</v>
      </c>
      <c r="B2560" s="9" t="s">
        <v>2558</v>
      </c>
      <c r="C2560" s="3" t="s">
        <v>6668</v>
      </c>
      <c r="D2560" s="5">
        <v>3000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45</v>
      </c>
      <c r="P2560">
        <f t="shared" si="196"/>
        <v>75.61</v>
      </c>
      <c r="Q2560" s="11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8" hidden="1" x14ac:dyDescent="0.2">
      <c r="A2561">
        <v>2559</v>
      </c>
      <c r="B2561" s="9" t="s">
        <v>2559</v>
      </c>
      <c r="C2561" s="3" t="s">
        <v>6669</v>
      </c>
      <c r="D2561" s="5">
        <v>3000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30</v>
      </c>
      <c r="P2561">
        <f t="shared" si="196"/>
        <v>35.6</v>
      </c>
      <c r="Q2561" s="11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1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8" hidden="1" x14ac:dyDescent="0.2">
      <c r="A2563">
        <v>2561</v>
      </c>
      <c r="B2563" s="9" t="s">
        <v>2561</v>
      </c>
      <c r="C2563" s="3" t="s">
        <v>6671</v>
      </c>
      <c r="D2563" s="5">
        <v>3000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5">
        <f t="shared" ref="S2563:S2626" si="202">(((J2563/60)/60/24)+DATE(1970,1,1))</f>
        <v>42260.528807870374</v>
      </c>
      <c r="T2563" s="15">
        <f t="shared" ref="T2563:T2626" si="203">(((I2563/60)/60/24)+DATE(1970,1,1))</f>
        <v>42290.528807870374</v>
      </c>
      <c r="U2563">
        <f t="shared" ref="U2563:U2626" si="204">YEAR(S2563)</f>
        <v>2015</v>
      </c>
    </row>
    <row r="2564" spans="1:21" ht="48" hidden="1" x14ac:dyDescent="0.2">
      <c r="A2564">
        <v>2562</v>
      </c>
      <c r="B2564" s="9" t="s">
        <v>2562</v>
      </c>
      <c r="C2564" s="3" t="s">
        <v>6672</v>
      </c>
      <c r="D2564" s="5">
        <v>3000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3</v>
      </c>
      <c r="P2564">
        <f t="shared" si="201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2" hidden="1" x14ac:dyDescent="0.2">
      <c r="A2565">
        <v>2563</v>
      </c>
      <c r="B2565" s="9" t="s">
        <v>2563</v>
      </c>
      <c r="C2565" s="3" t="s">
        <v>6673</v>
      </c>
      <c r="D2565" s="5">
        <v>3000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8" hidden="1" x14ac:dyDescent="0.2">
      <c r="A2566">
        <v>2564</v>
      </c>
      <c r="B2566" s="9" t="s">
        <v>2564</v>
      </c>
      <c r="C2566" s="3" t="s">
        <v>6674</v>
      </c>
      <c r="D2566" s="5">
        <v>3000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8" hidden="1" x14ac:dyDescent="0.2">
      <c r="A2567">
        <v>2565</v>
      </c>
      <c r="B2567" s="9" t="s">
        <v>2565</v>
      </c>
      <c r="C2567" s="3" t="s">
        <v>6675</v>
      </c>
      <c r="D2567" s="5">
        <v>3000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3</v>
      </c>
      <c r="P2567">
        <f t="shared" si="201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8" hidden="1" x14ac:dyDescent="0.2">
      <c r="A2568">
        <v>2566</v>
      </c>
      <c r="B2568" s="9" t="s">
        <v>2566</v>
      </c>
      <c r="C2568" s="3" t="s">
        <v>6676</v>
      </c>
      <c r="D2568" s="5">
        <v>3000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8" hidden="1" x14ac:dyDescent="0.2">
      <c r="A2569">
        <v>2567</v>
      </c>
      <c r="B2569" s="9" t="s">
        <v>2567</v>
      </c>
      <c r="C2569" s="3" t="s">
        <v>6677</v>
      </c>
      <c r="D2569" s="5">
        <v>3000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4</v>
      </c>
      <c r="P2569">
        <f t="shared" si="201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8" hidden="1" x14ac:dyDescent="0.2">
      <c r="A2570">
        <v>2568</v>
      </c>
      <c r="B2570" s="9" t="s">
        <v>2568</v>
      </c>
      <c r="C2570" s="3" t="s">
        <v>6678</v>
      </c>
      <c r="D2570" s="5">
        <v>3000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2</v>
      </c>
      <c r="P2570">
        <f t="shared" si="201"/>
        <v>50</v>
      </c>
      <c r="Q2570" s="11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8" hidden="1" x14ac:dyDescent="0.2">
      <c r="A2571">
        <v>2569</v>
      </c>
      <c r="B2571" s="9" t="s">
        <v>2569</v>
      </c>
      <c r="C2571" s="3" t="s">
        <v>6679</v>
      </c>
      <c r="D2571" s="5">
        <v>3000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5</v>
      </c>
      <c r="P2571">
        <f t="shared" si="201"/>
        <v>72.5</v>
      </c>
      <c r="Q2571" s="1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8" hidden="1" x14ac:dyDescent="0.2">
      <c r="A2572">
        <v>2570</v>
      </c>
      <c r="B2572" s="9" t="s">
        <v>2570</v>
      </c>
      <c r="C2572" s="3" t="s">
        <v>6680</v>
      </c>
      <c r="D2572" s="5">
        <v>3000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2</v>
      </c>
      <c r="P2572">
        <f t="shared" si="201"/>
        <v>29.5</v>
      </c>
      <c r="Q2572" s="11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8" hidden="1" x14ac:dyDescent="0.2">
      <c r="A2573">
        <v>2571</v>
      </c>
      <c r="B2573" s="9" t="s">
        <v>2571</v>
      </c>
      <c r="C2573" s="3" t="s">
        <v>6681</v>
      </c>
      <c r="D2573" s="5">
        <v>3000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8</v>
      </c>
      <c r="P2573">
        <f t="shared" si="201"/>
        <v>62.5</v>
      </c>
      <c r="Q2573" s="11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8" hidden="1" x14ac:dyDescent="0.2">
      <c r="A2574">
        <v>2572</v>
      </c>
      <c r="B2574" s="9" t="s">
        <v>2572</v>
      </c>
      <c r="C2574" s="3" t="s">
        <v>6682</v>
      </c>
      <c r="D2574" s="5">
        <v>3000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8" hidden="1" x14ac:dyDescent="0.2">
      <c r="A2575">
        <v>2573</v>
      </c>
      <c r="B2575" s="9" t="s">
        <v>2573</v>
      </c>
      <c r="C2575" s="3" t="s">
        <v>6683</v>
      </c>
      <c r="D2575" s="5">
        <v>3000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8" hidden="1" x14ac:dyDescent="0.2">
      <c r="A2576">
        <v>2574</v>
      </c>
      <c r="B2576" s="9" t="s">
        <v>2574</v>
      </c>
      <c r="C2576" s="3" t="s">
        <v>6684</v>
      </c>
      <c r="D2576" s="5">
        <v>3000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8" hidden="1" x14ac:dyDescent="0.2">
      <c r="A2577">
        <v>2575</v>
      </c>
      <c r="B2577" s="9" t="s">
        <v>2575</v>
      </c>
      <c r="C2577" s="3" t="s">
        <v>6685</v>
      </c>
      <c r="D2577" s="5">
        <v>3000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2" hidden="1" x14ac:dyDescent="0.2">
      <c r="A2578">
        <v>2576</v>
      </c>
      <c r="B2578" s="9" t="s">
        <v>2576</v>
      </c>
      <c r="C2578" s="3" t="s">
        <v>6686</v>
      </c>
      <c r="D2578" s="5">
        <v>3000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8" hidden="1" x14ac:dyDescent="0.2">
      <c r="A2579">
        <v>2577</v>
      </c>
      <c r="B2579" s="9" t="s">
        <v>2577</v>
      </c>
      <c r="C2579" s="3" t="s">
        <v>6687</v>
      </c>
      <c r="D2579" s="5">
        <v>3000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8" hidden="1" x14ac:dyDescent="0.2">
      <c r="A2580">
        <v>2578</v>
      </c>
      <c r="B2580" s="9" t="s">
        <v>2578</v>
      </c>
      <c r="C2580" s="3" t="s">
        <v>6688</v>
      </c>
      <c r="D2580" s="5">
        <v>3000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8" hidden="1" x14ac:dyDescent="0.2">
      <c r="A2581">
        <v>2579</v>
      </c>
      <c r="B2581" s="9" t="s">
        <v>2579</v>
      </c>
      <c r="C2581" s="3" t="s">
        <v>6689</v>
      </c>
      <c r="D2581" s="5">
        <v>3000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9</v>
      </c>
      <c r="P2581">
        <f t="shared" si="201"/>
        <v>23.08</v>
      </c>
      <c r="Q2581" s="1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8" hidden="1" x14ac:dyDescent="0.2">
      <c r="A2582">
        <v>2580</v>
      </c>
      <c r="B2582" s="9" t="s">
        <v>2580</v>
      </c>
      <c r="C2582" s="3" t="s">
        <v>6690</v>
      </c>
      <c r="D2582" s="5">
        <v>3000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2</v>
      </c>
      <c r="P2582">
        <f t="shared" si="201"/>
        <v>25.5</v>
      </c>
      <c r="Q2582" s="11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8" hidden="1" x14ac:dyDescent="0.2">
      <c r="A2583">
        <v>2581</v>
      </c>
      <c r="B2583" s="9" t="s">
        <v>2581</v>
      </c>
      <c r="C2583" s="3" t="s">
        <v>6691</v>
      </c>
      <c r="D2583" s="5">
        <v>3000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18</v>
      </c>
      <c r="P2583">
        <f t="shared" si="201"/>
        <v>48.18</v>
      </c>
      <c r="Q2583" s="11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2" hidden="1" x14ac:dyDescent="0.2">
      <c r="A2584">
        <v>2582</v>
      </c>
      <c r="B2584" s="9" t="s">
        <v>2582</v>
      </c>
      <c r="C2584" s="3" t="s">
        <v>6692</v>
      </c>
      <c r="D2584" s="5">
        <v>3000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32" hidden="1" x14ac:dyDescent="0.2">
      <c r="A2585">
        <v>2583</v>
      </c>
      <c r="B2585" s="9" t="s">
        <v>2583</v>
      </c>
      <c r="C2585" s="3" t="s">
        <v>6693</v>
      </c>
      <c r="D2585" s="5">
        <v>3000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0</v>
      </c>
      <c r="P2585">
        <f t="shared" si="201"/>
        <v>1</v>
      </c>
      <c r="Q2585" s="11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32" hidden="1" x14ac:dyDescent="0.2">
      <c r="A2586">
        <v>2584</v>
      </c>
      <c r="B2586" s="9" t="s">
        <v>2584</v>
      </c>
      <c r="C2586" s="3" t="s">
        <v>6694</v>
      </c>
      <c r="D2586" s="5">
        <v>3000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8" hidden="1" x14ac:dyDescent="0.2">
      <c r="A2587">
        <v>2585</v>
      </c>
      <c r="B2587" s="9" t="s">
        <v>2585</v>
      </c>
      <c r="C2587" s="3" t="s">
        <v>6695</v>
      </c>
      <c r="D2587" s="5">
        <v>3000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2</v>
      </c>
      <c r="P2587">
        <f t="shared" si="201"/>
        <v>50</v>
      </c>
      <c r="Q2587" s="11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8" hidden="1" x14ac:dyDescent="0.2">
      <c r="A2589">
        <v>2587</v>
      </c>
      <c r="B2589" s="9" t="s">
        <v>2587</v>
      </c>
      <c r="C2589" s="3" t="s">
        <v>6697</v>
      </c>
      <c r="D2589" s="5">
        <v>3000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41</v>
      </c>
      <c r="P2589">
        <f t="shared" si="201"/>
        <v>202.83</v>
      </c>
      <c r="Q2589" s="11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8" hidden="1" x14ac:dyDescent="0.2">
      <c r="A2590">
        <v>2588</v>
      </c>
      <c r="B2590" s="9" t="s">
        <v>2588</v>
      </c>
      <c r="C2590" s="3" t="s">
        <v>6698</v>
      </c>
      <c r="D2590" s="5">
        <v>3000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8</v>
      </c>
      <c r="P2590">
        <f t="shared" si="201"/>
        <v>29.13</v>
      </c>
      <c r="Q2590" s="11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8" hidden="1" x14ac:dyDescent="0.2">
      <c r="A2591">
        <v>2589</v>
      </c>
      <c r="B2591" s="9" t="s">
        <v>2589</v>
      </c>
      <c r="C2591" s="3" t="s">
        <v>6699</v>
      </c>
      <c r="D2591" s="5">
        <v>3000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8" hidden="1" x14ac:dyDescent="0.2">
      <c r="A2593">
        <v>2591</v>
      </c>
      <c r="B2593" s="9" t="s">
        <v>2591</v>
      </c>
      <c r="C2593" s="3" t="s">
        <v>6701</v>
      </c>
      <c r="D2593" s="5">
        <v>3000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1</v>
      </c>
      <c r="P2593">
        <f t="shared" si="201"/>
        <v>13</v>
      </c>
      <c r="Q2593" s="11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8" hidden="1" x14ac:dyDescent="0.2">
      <c r="A2594">
        <v>2592</v>
      </c>
      <c r="B2594" s="9" t="s">
        <v>2592</v>
      </c>
      <c r="C2594" s="3" t="s">
        <v>6702</v>
      </c>
      <c r="D2594" s="5">
        <v>3000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2</v>
      </c>
      <c r="P2594">
        <f t="shared" si="201"/>
        <v>50</v>
      </c>
      <c r="Q2594" s="11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8" hidden="1" x14ac:dyDescent="0.2">
      <c r="A2595">
        <v>2593</v>
      </c>
      <c r="B2595" s="9" t="s">
        <v>2593</v>
      </c>
      <c r="C2595" s="3" t="s">
        <v>6703</v>
      </c>
      <c r="D2595" s="5">
        <v>3000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8" hidden="1" x14ac:dyDescent="0.2">
      <c r="A2596">
        <v>2594</v>
      </c>
      <c r="B2596" s="9" t="s">
        <v>2594</v>
      </c>
      <c r="C2596" s="3" t="s">
        <v>6704</v>
      </c>
      <c r="D2596" s="5">
        <v>3000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2" hidden="1" x14ac:dyDescent="0.2">
      <c r="A2597">
        <v>2595</v>
      </c>
      <c r="B2597" s="9" t="s">
        <v>2595</v>
      </c>
      <c r="C2597" s="3" t="s">
        <v>6705</v>
      </c>
      <c r="D2597" s="5">
        <v>3000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61</v>
      </c>
      <c r="P2597">
        <f t="shared" si="201"/>
        <v>96.05</v>
      </c>
      <c r="Q2597" s="11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8" hidden="1" x14ac:dyDescent="0.2">
      <c r="A2598">
        <v>2596</v>
      </c>
      <c r="B2598" s="9" t="s">
        <v>2596</v>
      </c>
      <c r="C2598" s="3" t="s">
        <v>6706</v>
      </c>
      <c r="D2598" s="5">
        <v>3000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275</v>
      </c>
      <c r="P2598">
        <f t="shared" si="201"/>
        <v>305.77999999999997</v>
      </c>
      <c r="Q2598" s="11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8" hidden="1" x14ac:dyDescent="0.2">
      <c r="A2599">
        <v>2597</v>
      </c>
      <c r="B2599" s="9" t="s">
        <v>2597</v>
      </c>
      <c r="C2599" s="3" t="s">
        <v>6707</v>
      </c>
      <c r="D2599" s="5">
        <v>3000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3</v>
      </c>
      <c r="P2599">
        <f t="shared" si="201"/>
        <v>12.14</v>
      </c>
      <c r="Q2599" s="11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32" hidden="1" x14ac:dyDescent="0.2">
      <c r="A2601">
        <v>2599</v>
      </c>
      <c r="B2601" s="9" t="s">
        <v>2599</v>
      </c>
      <c r="C2601" s="3" t="s">
        <v>6709</v>
      </c>
      <c r="D2601" s="5">
        <v>3000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3</v>
      </c>
      <c r="P2601">
        <f t="shared" si="201"/>
        <v>18</v>
      </c>
      <c r="Q2601" s="1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32" hidden="1" x14ac:dyDescent="0.2">
      <c r="A2602">
        <v>2600</v>
      </c>
      <c r="B2602" s="9" t="s">
        <v>2600</v>
      </c>
      <c r="C2602" s="3" t="s">
        <v>6710</v>
      </c>
      <c r="D2602" s="5">
        <v>3000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116</v>
      </c>
      <c r="P2602">
        <f t="shared" si="201"/>
        <v>115.53</v>
      </c>
      <c r="Q2602" s="11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8" hidden="1" x14ac:dyDescent="0.2">
      <c r="A2603">
        <v>2601</v>
      </c>
      <c r="B2603" s="9" t="s">
        <v>2601</v>
      </c>
      <c r="C2603" s="3" t="s">
        <v>6711</v>
      </c>
      <c r="D2603" s="5">
        <v>3000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110</v>
      </c>
      <c r="P2603">
        <f t="shared" si="201"/>
        <v>21.9</v>
      </c>
      <c r="Q2603" s="11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8" hidden="1" x14ac:dyDescent="0.2">
      <c r="A2604">
        <v>2602</v>
      </c>
      <c r="B2604" s="9" t="s">
        <v>2602</v>
      </c>
      <c r="C2604" s="3" t="s">
        <v>6712</v>
      </c>
      <c r="D2604" s="5">
        <v>3000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1304</v>
      </c>
      <c r="P2604">
        <f t="shared" si="201"/>
        <v>80.02</v>
      </c>
      <c r="Q2604" s="11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2" hidden="1" x14ac:dyDescent="0.2">
      <c r="A2605">
        <v>2603</v>
      </c>
      <c r="B2605" s="9" t="s">
        <v>2603</v>
      </c>
      <c r="C2605" s="3" t="s">
        <v>6713</v>
      </c>
      <c r="D2605" s="5">
        <v>3000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59</v>
      </c>
      <c r="P2605">
        <f t="shared" si="201"/>
        <v>35.520000000000003</v>
      </c>
      <c r="Q2605" s="11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8" hidden="1" x14ac:dyDescent="0.2">
      <c r="A2606">
        <v>2604</v>
      </c>
      <c r="B2606" s="9" t="s">
        <v>2604</v>
      </c>
      <c r="C2606" s="3" t="s">
        <v>6714</v>
      </c>
      <c r="D2606" s="5">
        <v>3000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695</v>
      </c>
      <c r="P2606">
        <f t="shared" si="201"/>
        <v>64.930000000000007</v>
      </c>
      <c r="Q2606" s="11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8" hidden="1" x14ac:dyDescent="0.2">
      <c r="A2607">
        <v>2605</v>
      </c>
      <c r="B2607" s="9" t="s">
        <v>2605</v>
      </c>
      <c r="C2607" s="3" t="s">
        <v>6715</v>
      </c>
      <c r="D2607" s="5">
        <v>3000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3581</v>
      </c>
      <c r="P2607">
        <f t="shared" si="201"/>
        <v>60.97</v>
      </c>
      <c r="Q2607" s="11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64" hidden="1" x14ac:dyDescent="0.2">
      <c r="A2608">
        <v>2606</v>
      </c>
      <c r="B2608" s="9" t="s">
        <v>2606</v>
      </c>
      <c r="C2608" s="3" t="s">
        <v>6716</v>
      </c>
      <c r="D2608" s="5">
        <v>3000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404</v>
      </c>
      <c r="P2608">
        <f t="shared" si="201"/>
        <v>31.44</v>
      </c>
      <c r="Q2608" s="11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8" hidden="1" x14ac:dyDescent="0.2">
      <c r="A2609">
        <v>2607</v>
      </c>
      <c r="B2609" s="9" t="s">
        <v>2607</v>
      </c>
      <c r="C2609" s="3" t="s">
        <v>6717</v>
      </c>
      <c r="D2609" s="5">
        <v>3000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1087</v>
      </c>
      <c r="P2609">
        <f t="shared" si="201"/>
        <v>81.95</v>
      </c>
      <c r="Q2609" s="11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8" hidden="1" x14ac:dyDescent="0.2">
      <c r="A2610">
        <v>2608</v>
      </c>
      <c r="B2610" s="9" t="s">
        <v>2608</v>
      </c>
      <c r="C2610" s="3" t="s">
        <v>6718</v>
      </c>
      <c r="D2610" s="5">
        <v>3000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597</v>
      </c>
      <c r="P2610">
        <f t="shared" si="201"/>
        <v>58.93</v>
      </c>
      <c r="Q2610" s="11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8" hidden="1" x14ac:dyDescent="0.2">
      <c r="A2611">
        <v>2609</v>
      </c>
      <c r="B2611" s="9" t="s">
        <v>2609</v>
      </c>
      <c r="C2611" s="3" t="s">
        <v>6719</v>
      </c>
      <c r="D2611" s="5">
        <v>3000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3544</v>
      </c>
      <c r="P2611">
        <f t="shared" si="201"/>
        <v>157.29</v>
      </c>
      <c r="Q2611" s="11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32" hidden="1" x14ac:dyDescent="0.2">
      <c r="A2612">
        <v>2610</v>
      </c>
      <c r="B2612" s="9" t="s">
        <v>2610</v>
      </c>
      <c r="C2612" s="3" t="s">
        <v>6720</v>
      </c>
      <c r="D2612" s="5">
        <v>3000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1072</v>
      </c>
      <c r="P2612">
        <f t="shared" si="201"/>
        <v>55.76</v>
      </c>
      <c r="Q2612" s="11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8" hidden="1" x14ac:dyDescent="0.2">
      <c r="A2613">
        <v>2611</v>
      </c>
      <c r="B2613" s="9" t="s">
        <v>2611</v>
      </c>
      <c r="C2613" s="3" t="s">
        <v>6721</v>
      </c>
      <c r="D2613" s="5">
        <v>3000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10232</v>
      </c>
      <c r="P2613">
        <f t="shared" si="201"/>
        <v>83.8</v>
      </c>
      <c r="Q2613" s="11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8" hidden="1" x14ac:dyDescent="0.2">
      <c r="A2614">
        <v>2612</v>
      </c>
      <c r="B2614" s="9" t="s">
        <v>2612</v>
      </c>
      <c r="C2614" s="3" t="s">
        <v>6722</v>
      </c>
      <c r="D2614" s="5">
        <v>3000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573</v>
      </c>
      <c r="P2614">
        <f t="shared" si="201"/>
        <v>58.42</v>
      </c>
      <c r="Q2614" s="11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8" hidden="1" x14ac:dyDescent="0.2">
      <c r="A2615">
        <v>2613</v>
      </c>
      <c r="B2615" s="9" t="s">
        <v>2613</v>
      </c>
      <c r="C2615" s="3" t="s">
        <v>6723</v>
      </c>
      <c r="D2615" s="5">
        <v>3000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253</v>
      </c>
      <c r="P2615">
        <f t="shared" si="201"/>
        <v>270.57</v>
      </c>
      <c r="Q2615" s="11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8" hidden="1" x14ac:dyDescent="0.2">
      <c r="A2616">
        <v>2614</v>
      </c>
      <c r="B2616" s="9" t="s">
        <v>2614</v>
      </c>
      <c r="C2616" s="3" t="s">
        <v>6724</v>
      </c>
      <c r="D2616" s="5">
        <v>3000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357</v>
      </c>
      <c r="P2616">
        <f t="shared" si="201"/>
        <v>107.1</v>
      </c>
      <c r="Q2616" s="11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8" hidden="1" x14ac:dyDescent="0.2">
      <c r="A2617">
        <v>2615</v>
      </c>
      <c r="B2617" s="9" t="s">
        <v>2615</v>
      </c>
      <c r="C2617" s="3" t="s">
        <v>6725</v>
      </c>
      <c r="D2617" s="5">
        <v>3000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113</v>
      </c>
      <c r="P2617">
        <f t="shared" si="201"/>
        <v>47.18</v>
      </c>
      <c r="Q2617" s="11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8" hidden="1" x14ac:dyDescent="0.2">
      <c r="A2618">
        <v>2616</v>
      </c>
      <c r="B2618" s="9" t="s">
        <v>2616</v>
      </c>
      <c r="C2618" s="3" t="s">
        <v>6726</v>
      </c>
      <c r="D2618" s="5">
        <v>3000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954</v>
      </c>
      <c r="P2618">
        <f t="shared" si="201"/>
        <v>120.31</v>
      </c>
      <c r="Q2618" s="11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8" hidden="1" x14ac:dyDescent="0.2">
      <c r="A2619">
        <v>2617</v>
      </c>
      <c r="B2619" s="9" t="s">
        <v>2617</v>
      </c>
      <c r="C2619" s="3" t="s">
        <v>6727</v>
      </c>
      <c r="D2619" s="5">
        <v>3000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146</v>
      </c>
      <c r="P2619">
        <f t="shared" si="201"/>
        <v>27.6</v>
      </c>
      <c r="Q2619" s="11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2" hidden="1" x14ac:dyDescent="0.2">
      <c r="A2620">
        <v>2618</v>
      </c>
      <c r="B2620" s="9" t="s">
        <v>2618</v>
      </c>
      <c r="C2620" s="3" t="s">
        <v>6728</v>
      </c>
      <c r="D2620" s="5">
        <v>3000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527</v>
      </c>
      <c r="P2620">
        <f t="shared" si="201"/>
        <v>205.3</v>
      </c>
      <c r="Q2620" s="11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8" hidden="1" x14ac:dyDescent="0.2">
      <c r="A2621">
        <v>2619</v>
      </c>
      <c r="B2621" s="9" t="s">
        <v>2619</v>
      </c>
      <c r="C2621" s="3" t="s">
        <v>6729</v>
      </c>
      <c r="D2621" s="5">
        <v>3000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63</v>
      </c>
      <c r="P2621">
        <f t="shared" si="201"/>
        <v>35.549999999999997</v>
      </c>
      <c r="Q2621" s="11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8" hidden="1" x14ac:dyDescent="0.2">
      <c r="A2622">
        <v>2620</v>
      </c>
      <c r="B2622" s="9" t="s">
        <v>2620</v>
      </c>
      <c r="C2622" s="3" t="s">
        <v>6730</v>
      </c>
      <c r="D2622" s="5">
        <v>3000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3112</v>
      </c>
      <c r="P2622">
        <f t="shared" si="201"/>
        <v>74.64</v>
      </c>
      <c r="Q2622" s="11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8" hidden="1" x14ac:dyDescent="0.2">
      <c r="A2623">
        <v>2621</v>
      </c>
      <c r="B2623" s="9" t="s">
        <v>2621</v>
      </c>
      <c r="C2623" s="3" t="s">
        <v>6731</v>
      </c>
      <c r="D2623" s="5">
        <v>3000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729</v>
      </c>
      <c r="P2623">
        <f t="shared" si="201"/>
        <v>47.06</v>
      </c>
      <c r="Q2623" s="11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8" hidden="1" x14ac:dyDescent="0.2">
      <c r="A2624">
        <v>2622</v>
      </c>
      <c r="B2624" s="9" t="s">
        <v>2622</v>
      </c>
      <c r="C2624" s="3" t="s">
        <v>6732</v>
      </c>
      <c r="D2624" s="5">
        <v>3000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66</v>
      </c>
      <c r="P2624">
        <f t="shared" si="201"/>
        <v>26.59</v>
      </c>
      <c r="Q2624" s="11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8" hidden="1" x14ac:dyDescent="0.2">
      <c r="A2625">
        <v>2623</v>
      </c>
      <c r="B2625" s="9" t="s">
        <v>2623</v>
      </c>
      <c r="C2625" s="3" t="s">
        <v>6733</v>
      </c>
      <c r="D2625" s="5">
        <v>3000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76</v>
      </c>
      <c r="P2625">
        <f t="shared" si="201"/>
        <v>36.770000000000003</v>
      </c>
      <c r="Q2625" s="11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8" hidden="1" x14ac:dyDescent="0.2">
      <c r="A2626">
        <v>2624</v>
      </c>
      <c r="B2626" s="9" t="s">
        <v>2624</v>
      </c>
      <c r="C2626" s="3" t="s">
        <v>6734</v>
      </c>
      <c r="D2626" s="5">
        <v>3000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3678</v>
      </c>
      <c r="P2626">
        <f t="shared" si="201"/>
        <v>31.82</v>
      </c>
      <c r="Q2626" s="11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48" hidden="1" x14ac:dyDescent="0.2">
      <c r="A2627">
        <v>2625</v>
      </c>
      <c r="B2627" s="9" t="s">
        <v>2625</v>
      </c>
      <c r="C2627" s="3" t="s">
        <v>6735</v>
      </c>
      <c r="D2627" s="5">
        <v>3000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48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5">
        <f t="shared" ref="S2627:S2690" si="207">(((J2627/60)/60/24)+DATE(1970,1,1))</f>
        <v>42658.810277777782</v>
      </c>
      <c r="T2627" s="15">
        <f t="shared" ref="T2627:T2690" si="208">(((I2627/60)/60/24)+DATE(1970,1,1))</f>
        <v>42683.851944444439</v>
      </c>
      <c r="U2627">
        <f t="shared" ref="U2627:U2690" si="209">YEAR(S2627)</f>
        <v>2016</v>
      </c>
    </row>
    <row r="2628" spans="1:21" ht="48" hidden="1" x14ac:dyDescent="0.2">
      <c r="A2628">
        <v>2626</v>
      </c>
      <c r="B2628" s="9" t="s">
        <v>2626</v>
      </c>
      <c r="C2628" s="3" t="s">
        <v>6736</v>
      </c>
      <c r="D2628" s="5">
        <v>3000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93</v>
      </c>
      <c r="P2628">
        <f t="shared" si="206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8" hidden="1" x14ac:dyDescent="0.2">
      <c r="A2629">
        <v>2627</v>
      </c>
      <c r="B2629" s="9" t="s">
        <v>2627</v>
      </c>
      <c r="C2629" s="3" t="s">
        <v>6737</v>
      </c>
      <c r="D2629" s="5">
        <v>3000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32</v>
      </c>
      <c r="P2629">
        <f t="shared" si="206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32" hidden="1" x14ac:dyDescent="0.2">
      <c r="A2630">
        <v>2628</v>
      </c>
      <c r="B2630" s="9" t="s">
        <v>2628</v>
      </c>
      <c r="C2630" s="3" t="s">
        <v>6738</v>
      </c>
      <c r="D2630" s="5">
        <v>3000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31</v>
      </c>
      <c r="P2630">
        <f t="shared" si="206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2" hidden="1" x14ac:dyDescent="0.2">
      <c r="A2631">
        <v>2629</v>
      </c>
      <c r="B2631" s="9" t="s">
        <v>2629</v>
      </c>
      <c r="C2631" s="3" t="s">
        <v>6739</v>
      </c>
      <c r="D2631" s="5">
        <v>3000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213</v>
      </c>
      <c r="P2631">
        <f t="shared" si="206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8" hidden="1" x14ac:dyDescent="0.2">
      <c r="A2632">
        <v>2630</v>
      </c>
      <c r="B2632" s="9" t="s">
        <v>2630</v>
      </c>
      <c r="C2632" s="3" t="s">
        <v>6740</v>
      </c>
      <c r="D2632" s="5">
        <v>3000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105</v>
      </c>
      <c r="P2632">
        <f t="shared" si="206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8" hidden="1" x14ac:dyDescent="0.2">
      <c r="A2633">
        <v>2631</v>
      </c>
      <c r="B2633" s="9" t="s">
        <v>2631</v>
      </c>
      <c r="C2633" s="3" t="s">
        <v>6741</v>
      </c>
      <c r="D2633" s="5">
        <v>3000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764</v>
      </c>
      <c r="P2633">
        <f t="shared" si="206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8" hidden="1" x14ac:dyDescent="0.2">
      <c r="A2634">
        <v>2632</v>
      </c>
      <c r="B2634" s="9" t="s">
        <v>2632</v>
      </c>
      <c r="C2634" s="3" t="s">
        <v>6742</v>
      </c>
      <c r="D2634" s="5">
        <v>3000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49</v>
      </c>
      <c r="P2634">
        <f t="shared" si="206"/>
        <v>34.9</v>
      </c>
      <c r="Q2634" s="11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8" hidden="1" x14ac:dyDescent="0.2">
      <c r="A2635">
        <v>2633</v>
      </c>
      <c r="B2635" s="9" t="s">
        <v>2633</v>
      </c>
      <c r="C2635" s="3" t="s">
        <v>6743</v>
      </c>
      <c r="D2635" s="5">
        <v>3000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591</v>
      </c>
      <c r="P2635">
        <f t="shared" si="206"/>
        <v>89.1</v>
      </c>
      <c r="Q2635" s="11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8" hidden="1" x14ac:dyDescent="0.2">
      <c r="A2636">
        <v>2634</v>
      </c>
      <c r="B2636" s="9" t="s">
        <v>2634</v>
      </c>
      <c r="C2636" s="3" t="s">
        <v>6744</v>
      </c>
      <c r="D2636" s="5">
        <v>3000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33</v>
      </c>
      <c r="P2636">
        <f t="shared" si="206"/>
        <v>39.44</v>
      </c>
      <c r="Q2636" s="11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8" hidden="1" x14ac:dyDescent="0.2">
      <c r="A2637">
        <v>2635</v>
      </c>
      <c r="B2637" s="9" t="s">
        <v>2635</v>
      </c>
      <c r="C2637" s="3" t="s">
        <v>6745</v>
      </c>
      <c r="D2637" s="5">
        <v>3000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383</v>
      </c>
      <c r="P2637">
        <f t="shared" si="206"/>
        <v>136.9</v>
      </c>
      <c r="Q2637" s="11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8" hidden="1" x14ac:dyDescent="0.2">
      <c r="A2638">
        <v>2636</v>
      </c>
      <c r="B2638" s="9" t="s">
        <v>2636</v>
      </c>
      <c r="C2638" s="3" t="s">
        <v>6746</v>
      </c>
      <c r="D2638" s="5">
        <v>3000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62</v>
      </c>
      <c r="P2638">
        <f t="shared" si="206"/>
        <v>37.46</v>
      </c>
      <c r="Q2638" s="11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32" hidden="1" x14ac:dyDescent="0.2">
      <c r="A2639">
        <v>2637</v>
      </c>
      <c r="B2639" s="9" t="s">
        <v>2637</v>
      </c>
      <c r="C2639" s="3" t="s">
        <v>6747</v>
      </c>
      <c r="D2639" s="5">
        <v>3000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28</v>
      </c>
      <c r="P2639">
        <f t="shared" si="206"/>
        <v>31.96</v>
      </c>
      <c r="Q2639" s="11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8" hidden="1" x14ac:dyDescent="0.2">
      <c r="A2640">
        <v>2638</v>
      </c>
      <c r="B2640" s="9" t="s">
        <v>2638</v>
      </c>
      <c r="C2640" s="3" t="s">
        <v>6748</v>
      </c>
      <c r="D2640" s="5">
        <v>3000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12</v>
      </c>
      <c r="P2640">
        <f t="shared" si="206"/>
        <v>25.21</v>
      </c>
      <c r="Q2640" s="11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8" hidden="1" x14ac:dyDescent="0.2">
      <c r="A2641">
        <v>2639</v>
      </c>
      <c r="B2641" s="9" t="s">
        <v>2639</v>
      </c>
      <c r="C2641" s="3" t="s">
        <v>6749</v>
      </c>
      <c r="D2641" s="5">
        <v>3000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</v>
      </c>
      <c r="P2641">
        <f t="shared" si="206"/>
        <v>10.039999999999999</v>
      </c>
      <c r="Q2641" s="1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2" hidden="1" x14ac:dyDescent="0.2">
      <c r="A2643">
        <v>2641</v>
      </c>
      <c r="B2643" s="9" t="s">
        <v>2641</v>
      </c>
      <c r="C2643" s="3" t="s">
        <v>6751</v>
      </c>
      <c r="D2643" s="5">
        <v>3000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4" hidden="1" x14ac:dyDescent="0.2">
      <c r="A2644">
        <v>2642</v>
      </c>
      <c r="B2644" s="9" t="s">
        <v>2642</v>
      </c>
      <c r="C2644" s="3" t="s">
        <v>6752</v>
      </c>
      <c r="D2644" s="5">
        <v>3000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8" hidden="1" x14ac:dyDescent="0.2">
      <c r="A2645">
        <v>2643</v>
      </c>
      <c r="B2645" s="9" t="s">
        <v>2643</v>
      </c>
      <c r="C2645" s="3" t="s">
        <v>6753</v>
      </c>
      <c r="D2645" s="5">
        <v>3000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11187</v>
      </c>
      <c r="P2645">
        <f t="shared" si="206"/>
        <v>223.58</v>
      </c>
      <c r="Q2645" s="11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8" hidden="1" x14ac:dyDescent="0.2">
      <c r="A2646">
        <v>2644</v>
      </c>
      <c r="B2646" s="9" t="s">
        <v>2644</v>
      </c>
      <c r="C2646" s="3" t="s">
        <v>6754</v>
      </c>
      <c r="D2646" s="5">
        <v>3000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68</v>
      </c>
      <c r="P2646">
        <f t="shared" si="206"/>
        <v>39.479999999999997</v>
      </c>
      <c r="Q2646" s="11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8" hidden="1" x14ac:dyDescent="0.2">
      <c r="A2647">
        <v>2645</v>
      </c>
      <c r="B2647" s="9" t="s">
        <v>2645</v>
      </c>
      <c r="C2647" s="3" t="s">
        <v>6755</v>
      </c>
      <c r="D2647" s="5">
        <v>3000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70</v>
      </c>
      <c r="P2647">
        <f t="shared" si="206"/>
        <v>91.3</v>
      </c>
      <c r="Q2647" s="11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8" hidden="1" x14ac:dyDescent="0.2">
      <c r="A2648">
        <v>2646</v>
      </c>
      <c r="B2648" s="9" t="s">
        <v>2646</v>
      </c>
      <c r="C2648" s="3" t="s">
        <v>6756</v>
      </c>
      <c r="D2648" s="5">
        <v>3000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1403</v>
      </c>
      <c r="P2648">
        <f t="shared" si="206"/>
        <v>78.67</v>
      </c>
      <c r="Q2648" s="11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8" hidden="1" x14ac:dyDescent="0.2">
      <c r="A2649">
        <v>2647</v>
      </c>
      <c r="B2649" s="9" t="s">
        <v>2647</v>
      </c>
      <c r="C2649" s="3" t="s">
        <v>6757</v>
      </c>
      <c r="D2649" s="5">
        <v>3000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8" hidden="1" x14ac:dyDescent="0.2">
      <c r="A2650">
        <v>2648</v>
      </c>
      <c r="B2650" s="9" t="s">
        <v>2648</v>
      </c>
      <c r="C2650" s="3" t="s">
        <v>6758</v>
      </c>
      <c r="D2650" s="5">
        <v>3000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4</v>
      </c>
      <c r="P2650">
        <f t="shared" si="206"/>
        <v>17.670000000000002</v>
      </c>
      <c r="Q2650" s="11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16" hidden="1" x14ac:dyDescent="0.2">
      <c r="A2651">
        <v>2649</v>
      </c>
      <c r="B2651" s="9" t="s">
        <v>2649</v>
      </c>
      <c r="C2651" s="3" t="s">
        <v>6759</v>
      </c>
      <c r="D2651" s="5">
        <v>3000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4</v>
      </c>
      <c r="P2651">
        <f t="shared" si="206"/>
        <v>41.33</v>
      </c>
      <c r="Q2651" s="11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8" hidden="1" x14ac:dyDescent="0.2">
      <c r="A2652">
        <v>2650</v>
      </c>
      <c r="B2652" s="9" t="s">
        <v>2650</v>
      </c>
      <c r="C2652" s="3" t="s">
        <v>6760</v>
      </c>
      <c r="D2652" s="5">
        <v>3000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12</v>
      </c>
      <c r="P2652">
        <f t="shared" si="206"/>
        <v>71.599999999999994</v>
      </c>
      <c r="Q2652" s="11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8" hidden="1" x14ac:dyDescent="0.2">
      <c r="A2653">
        <v>2651</v>
      </c>
      <c r="B2653" s="9" t="s">
        <v>2651</v>
      </c>
      <c r="C2653" s="3" t="s">
        <v>6761</v>
      </c>
      <c r="D2653" s="5">
        <v>3000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174</v>
      </c>
      <c r="P2653">
        <f t="shared" si="206"/>
        <v>307.82</v>
      </c>
      <c r="Q2653" s="11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8" hidden="1" x14ac:dyDescent="0.2">
      <c r="A2654">
        <v>2652</v>
      </c>
      <c r="B2654" s="9" t="s">
        <v>2652</v>
      </c>
      <c r="C2654" s="3" t="s">
        <v>6762</v>
      </c>
      <c r="D2654" s="5">
        <v>3000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30</v>
      </c>
      <c r="P2654">
        <f t="shared" si="206"/>
        <v>80.45</v>
      </c>
      <c r="Q2654" s="11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8" hidden="1" x14ac:dyDescent="0.2">
      <c r="A2655">
        <v>2653</v>
      </c>
      <c r="B2655" s="9" t="s">
        <v>2653</v>
      </c>
      <c r="C2655" s="3" t="s">
        <v>6763</v>
      </c>
      <c r="D2655" s="5">
        <v>3000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196</v>
      </c>
      <c r="P2655">
        <f t="shared" si="206"/>
        <v>83.94</v>
      </c>
      <c r="Q2655" s="11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8" hidden="1" x14ac:dyDescent="0.2">
      <c r="A2656">
        <v>2654</v>
      </c>
      <c r="B2656" s="9" t="s">
        <v>2654</v>
      </c>
      <c r="C2656" s="3" t="s">
        <v>6764</v>
      </c>
      <c r="D2656" s="5">
        <v>3000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2</v>
      </c>
      <c r="P2656">
        <f t="shared" si="206"/>
        <v>8.5</v>
      </c>
      <c r="Q2656" s="11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6" hidden="1" x14ac:dyDescent="0.2">
      <c r="A2657">
        <v>2655</v>
      </c>
      <c r="B2657" s="9" t="s">
        <v>2655</v>
      </c>
      <c r="C2657" s="3" t="s">
        <v>6765</v>
      </c>
      <c r="D2657" s="5">
        <v>3000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105</v>
      </c>
      <c r="P2657">
        <f t="shared" si="206"/>
        <v>73.37</v>
      </c>
      <c r="Q2657" s="11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2" hidden="1" x14ac:dyDescent="0.2">
      <c r="A2658">
        <v>2656</v>
      </c>
      <c r="B2658" s="9" t="s">
        <v>2656</v>
      </c>
      <c r="C2658" s="3" t="s">
        <v>6766</v>
      </c>
      <c r="D2658" s="5">
        <v>3000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572</v>
      </c>
      <c r="P2658">
        <f t="shared" si="206"/>
        <v>112.86</v>
      </c>
      <c r="Q2658" s="11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8" hidden="1" x14ac:dyDescent="0.2">
      <c r="A2659">
        <v>2657</v>
      </c>
      <c r="B2659" s="9" t="s">
        <v>2657</v>
      </c>
      <c r="C2659" s="3" t="s">
        <v>6767</v>
      </c>
      <c r="D2659" s="5">
        <v>3000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187</v>
      </c>
      <c r="P2659">
        <f t="shared" si="206"/>
        <v>95.28</v>
      </c>
      <c r="Q2659" s="11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8" hidden="1" x14ac:dyDescent="0.2">
      <c r="A2660">
        <v>2658</v>
      </c>
      <c r="B2660" s="9" t="s">
        <v>2658</v>
      </c>
      <c r="C2660" s="3" t="s">
        <v>6768</v>
      </c>
      <c r="D2660" s="5">
        <v>3000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3</v>
      </c>
      <c r="P2660">
        <f t="shared" si="206"/>
        <v>22.75</v>
      </c>
      <c r="Q2660" s="11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6" hidden="1" x14ac:dyDescent="0.2">
      <c r="A2661">
        <v>2659</v>
      </c>
      <c r="B2661" s="9" t="s">
        <v>2659</v>
      </c>
      <c r="C2661" s="3" t="s">
        <v>6769</v>
      </c>
      <c r="D2661" s="5">
        <v>3000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44</v>
      </c>
      <c r="P2661">
        <f t="shared" si="206"/>
        <v>133.30000000000001</v>
      </c>
      <c r="Q2661" s="11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8" hidden="1" x14ac:dyDescent="0.2">
      <c r="A2662">
        <v>2660</v>
      </c>
      <c r="B2662" s="9" t="s">
        <v>2660</v>
      </c>
      <c r="C2662" s="3" t="s">
        <v>6770</v>
      </c>
      <c r="D2662" s="5">
        <v>3000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1</v>
      </c>
      <c r="P2662">
        <f t="shared" si="206"/>
        <v>3.8</v>
      </c>
      <c r="Q2662" s="11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8" hidden="1" x14ac:dyDescent="0.2">
      <c r="A2663">
        <v>2661</v>
      </c>
      <c r="B2663" s="9" t="s">
        <v>2661</v>
      </c>
      <c r="C2663" s="3" t="s">
        <v>6771</v>
      </c>
      <c r="D2663" s="5">
        <v>3000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172</v>
      </c>
      <c r="P2663">
        <f t="shared" si="206"/>
        <v>85.75</v>
      </c>
      <c r="Q2663" s="11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8" hidden="1" x14ac:dyDescent="0.2">
      <c r="A2664">
        <v>2662</v>
      </c>
      <c r="B2664" s="9" t="s">
        <v>2662</v>
      </c>
      <c r="C2664" s="3" t="s">
        <v>6772</v>
      </c>
      <c r="D2664" s="5">
        <v>3000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712</v>
      </c>
      <c r="P2664">
        <f t="shared" si="206"/>
        <v>267</v>
      </c>
      <c r="Q2664" s="11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8" hidden="1" x14ac:dyDescent="0.2">
      <c r="A2665">
        <v>2663</v>
      </c>
      <c r="B2665" s="9" t="s">
        <v>2663</v>
      </c>
      <c r="C2665" s="3" t="s">
        <v>6773</v>
      </c>
      <c r="D2665" s="5">
        <v>3000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697</v>
      </c>
      <c r="P2665">
        <f t="shared" si="206"/>
        <v>373.56</v>
      </c>
      <c r="Q2665" s="11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8" hidden="1" x14ac:dyDescent="0.2">
      <c r="A2666">
        <v>2664</v>
      </c>
      <c r="B2666" s="9" t="s">
        <v>2664</v>
      </c>
      <c r="C2666" s="3" t="s">
        <v>6774</v>
      </c>
      <c r="D2666" s="5">
        <v>3000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603</v>
      </c>
      <c r="P2666">
        <f t="shared" si="206"/>
        <v>174.04</v>
      </c>
      <c r="Q2666" s="11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8" hidden="1" x14ac:dyDescent="0.2">
      <c r="A2667">
        <v>2665</v>
      </c>
      <c r="B2667" s="9" t="s">
        <v>2665</v>
      </c>
      <c r="C2667" s="3" t="s">
        <v>6775</v>
      </c>
      <c r="D2667" s="5">
        <v>3000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144</v>
      </c>
      <c r="P2667">
        <f t="shared" si="206"/>
        <v>93.7</v>
      </c>
      <c r="Q2667" s="11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8" hidden="1" x14ac:dyDescent="0.2">
      <c r="A2668">
        <v>2666</v>
      </c>
      <c r="B2668" s="9" t="s">
        <v>2666</v>
      </c>
      <c r="C2668" s="3" t="s">
        <v>6776</v>
      </c>
      <c r="D2668" s="5">
        <v>3000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531</v>
      </c>
      <c r="P2668">
        <f t="shared" si="206"/>
        <v>77.33</v>
      </c>
      <c r="Q2668" s="11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8" hidden="1" x14ac:dyDescent="0.2">
      <c r="A2669">
        <v>2667</v>
      </c>
      <c r="B2669" s="9" t="s">
        <v>2667</v>
      </c>
      <c r="C2669" s="3" t="s">
        <v>6777</v>
      </c>
      <c r="D2669" s="5">
        <v>3000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55</v>
      </c>
      <c r="P2669">
        <f t="shared" si="206"/>
        <v>92.22</v>
      </c>
      <c r="Q2669" s="11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2" hidden="1" x14ac:dyDescent="0.2">
      <c r="A2670">
        <v>2668</v>
      </c>
      <c r="B2670" s="9" t="s">
        <v>2668</v>
      </c>
      <c r="C2670" s="3" t="s">
        <v>6778</v>
      </c>
      <c r="D2670" s="5">
        <v>3000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57</v>
      </c>
      <c r="P2670">
        <f t="shared" si="206"/>
        <v>60.96</v>
      </c>
      <c r="Q2670" s="11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8" hidden="1" x14ac:dyDescent="0.2">
      <c r="A2671">
        <v>2669</v>
      </c>
      <c r="B2671" s="9" t="s">
        <v>2669</v>
      </c>
      <c r="C2671" s="3" t="s">
        <v>6779</v>
      </c>
      <c r="D2671" s="5">
        <v>3000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33</v>
      </c>
      <c r="P2671">
        <f t="shared" si="206"/>
        <v>91</v>
      </c>
      <c r="Q2671" s="11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8" hidden="1" x14ac:dyDescent="0.2">
      <c r="A2672">
        <v>2670</v>
      </c>
      <c r="B2672" s="9" t="s">
        <v>2670</v>
      </c>
      <c r="C2672" s="3" t="s">
        <v>6780</v>
      </c>
      <c r="D2672" s="5">
        <v>3000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83</v>
      </c>
      <c r="P2672">
        <f t="shared" si="206"/>
        <v>41.58</v>
      </c>
      <c r="Q2672" s="11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8" hidden="1" x14ac:dyDescent="0.2">
      <c r="A2673">
        <v>2671</v>
      </c>
      <c r="B2673" s="9" t="s">
        <v>2671</v>
      </c>
      <c r="C2673" s="3" t="s">
        <v>6781</v>
      </c>
      <c r="D2673" s="5">
        <v>3000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95</v>
      </c>
      <c r="P2673">
        <f t="shared" si="206"/>
        <v>33.76</v>
      </c>
      <c r="Q2673" s="11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8" hidden="1" x14ac:dyDescent="0.2">
      <c r="A2674">
        <v>2672</v>
      </c>
      <c r="B2674" s="9" t="s">
        <v>2672</v>
      </c>
      <c r="C2674" s="3" t="s">
        <v>6782</v>
      </c>
      <c r="D2674" s="5">
        <v>3000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111</v>
      </c>
      <c r="P2674">
        <f t="shared" si="206"/>
        <v>70.62</v>
      </c>
      <c r="Q2674" s="11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8" hidden="1" x14ac:dyDescent="0.2">
      <c r="A2675">
        <v>2673</v>
      </c>
      <c r="B2675" s="9" t="s">
        <v>2673</v>
      </c>
      <c r="C2675" s="3" t="s">
        <v>6783</v>
      </c>
      <c r="D2675" s="5">
        <v>3000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368</v>
      </c>
      <c r="P2675">
        <f t="shared" si="206"/>
        <v>167.15</v>
      </c>
      <c r="Q2675" s="11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4" hidden="1" x14ac:dyDescent="0.2">
      <c r="A2676">
        <v>2674</v>
      </c>
      <c r="B2676" s="9" t="s">
        <v>2674</v>
      </c>
      <c r="C2676" s="3" t="s">
        <v>6784</v>
      </c>
      <c r="D2676" s="5">
        <v>3000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733</v>
      </c>
      <c r="P2676">
        <f t="shared" si="206"/>
        <v>128.62</v>
      </c>
      <c r="Q2676" s="11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8" hidden="1" x14ac:dyDescent="0.2">
      <c r="A2677">
        <v>2675</v>
      </c>
      <c r="B2677" s="9" t="s">
        <v>2675</v>
      </c>
      <c r="C2677" s="3" t="s">
        <v>6785</v>
      </c>
      <c r="D2677" s="5">
        <v>3000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63</v>
      </c>
      <c r="P2677">
        <f t="shared" si="206"/>
        <v>65.41</v>
      </c>
      <c r="Q2677" s="11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8" hidden="1" x14ac:dyDescent="0.2">
      <c r="A2678">
        <v>2676</v>
      </c>
      <c r="B2678" s="9" t="s">
        <v>2676</v>
      </c>
      <c r="C2678" s="3" t="s">
        <v>6786</v>
      </c>
      <c r="D2678" s="5">
        <v>3000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35</v>
      </c>
      <c r="P2678">
        <f t="shared" si="206"/>
        <v>117.56</v>
      </c>
      <c r="Q2678" s="11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8" hidden="1" x14ac:dyDescent="0.2">
      <c r="A2679">
        <v>2677</v>
      </c>
      <c r="B2679" s="9" t="s">
        <v>2677</v>
      </c>
      <c r="C2679" s="3" t="s">
        <v>6787</v>
      </c>
      <c r="D2679" s="5">
        <v>3000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114</v>
      </c>
      <c r="P2679">
        <f t="shared" si="206"/>
        <v>126.48</v>
      </c>
      <c r="Q2679" s="11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8" hidden="1" x14ac:dyDescent="0.2">
      <c r="A2680">
        <v>2678</v>
      </c>
      <c r="B2680" s="9" t="s">
        <v>2678</v>
      </c>
      <c r="C2680" s="3" t="s">
        <v>6788</v>
      </c>
      <c r="D2680" s="5">
        <v>3000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37</v>
      </c>
      <c r="P2680">
        <f t="shared" si="206"/>
        <v>550</v>
      </c>
      <c r="Q2680" s="11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8" hidden="1" x14ac:dyDescent="0.2">
      <c r="A2681">
        <v>2679</v>
      </c>
      <c r="B2681" s="9" t="s">
        <v>2679</v>
      </c>
      <c r="C2681" s="3" t="s">
        <v>6789</v>
      </c>
      <c r="D2681" s="5">
        <v>3000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4</v>
      </c>
      <c r="P2681">
        <f t="shared" si="206"/>
        <v>44</v>
      </c>
      <c r="Q2681" s="1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6" hidden="1" x14ac:dyDescent="0.2">
      <c r="A2682">
        <v>2680</v>
      </c>
      <c r="B2682" s="9" t="s">
        <v>2680</v>
      </c>
      <c r="C2682" s="3" t="s">
        <v>6790</v>
      </c>
      <c r="D2682" s="5">
        <v>3000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9</v>
      </c>
      <c r="P2682">
        <f t="shared" si="206"/>
        <v>69</v>
      </c>
      <c r="Q2682" s="11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8" hidden="1" x14ac:dyDescent="0.2">
      <c r="A2683">
        <v>2681</v>
      </c>
      <c r="B2683" s="9" t="s">
        <v>2681</v>
      </c>
      <c r="C2683" s="3" t="s">
        <v>6791</v>
      </c>
      <c r="D2683" s="5">
        <v>3000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2</v>
      </c>
      <c r="P2683">
        <f t="shared" si="206"/>
        <v>27.5</v>
      </c>
      <c r="Q2683" s="11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8" hidden="1" x14ac:dyDescent="0.2">
      <c r="A2684">
        <v>2682</v>
      </c>
      <c r="B2684" s="9" t="s">
        <v>2682</v>
      </c>
      <c r="C2684" s="3" t="s">
        <v>6792</v>
      </c>
      <c r="D2684" s="5">
        <v>3000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57</v>
      </c>
      <c r="P2684">
        <f t="shared" si="206"/>
        <v>84.9</v>
      </c>
      <c r="Q2684" s="11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8" hidden="1" x14ac:dyDescent="0.2">
      <c r="A2685">
        <v>2683</v>
      </c>
      <c r="B2685" s="9" t="s">
        <v>2683</v>
      </c>
      <c r="C2685" s="3" t="s">
        <v>6793</v>
      </c>
      <c r="D2685" s="5">
        <v>3000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1</v>
      </c>
      <c r="P2685">
        <f t="shared" si="206"/>
        <v>12</v>
      </c>
      <c r="Q2685" s="11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8" hidden="1" x14ac:dyDescent="0.2">
      <c r="A2686">
        <v>2684</v>
      </c>
      <c r="B2686" s="9" t="s">
        <v>2684</v>
      </c>
      <c r="C2686" s="3" t="s">
        <v>6794</v>
      </c>
      <c r="D2686" s="5">
        <v>3000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27</v>
      </c>
      <c r="P2686">
        <f t="shared" si="206"/>
        <v>200</v>
      </c>
      <c r="Q2686" s="11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8" hidden="1" x14ac:dyDescent="0.2">
      <c r="A2687">
        <v>2685</v>
      </c>
      <c r="B2687" s="9" t="s">
        <v>2685</v>
      </c>
      <c r="C2687" s="3" t="s">
        <v>6795</v>
      </c>
      <c r="D2687" s="5">
        <v>3000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8" hidden="1" x14ac:dyDescent="0.2">
      <c r="A2688">
        <v>2686</v>
      </c>
      <c r="B2688" s="9" t="s">
        <v>2686</v>
      </c>
      <c r="C2688" s="3" t="s">
        <v>6796</v>
      </c>
      <c r="D2688" s="5">
        <v>3000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8" hidden="1" x14ac:dyDescent="0.2">
      <c r="A2689">
        <v>2687</v>
      </c>
      <c r="B2689" s="9" t="s">
        <v>2687</v>
      </c>
      <c r="C2689" s="3" t="s">
        <v>6797</v>
      </c>
      <c r="D2689" s="5">
        <v>3000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2" hidden="1" x14ac:dyDescent="0.2">
      <c r="A2690">
        <v>2688</v>
      </c>
      <c r="B2690" s="9" t="s">
        <v>2688</v>
      </c>
      <c r="C2690" s="3" t="s">
        <v>6798</v>
      </c>
      <c r="D2690" s="5">
        <v>3000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2</v>
      </c>
      <c r="P2690">
        <f t="shared" si="206"/>
        <v>5.29</v>
      </c>
      <c r="Q2690" s="11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8" hidden="1" x14ac:dyDescent="0.2">
      <c r="A2691">
        <v>2689</v>
      </c>
      <c r="B2691" s="9" t="s">
        <v>2689</v>
      </c>
      <c r="C2691" s="3" t="s">
        <v>6799</v>
      </c>
      <c r="D2691" s="5">
        <v>3000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5">
        <f t="shared" ref="S2691:S2754" si="212">(((J2691/60)/60/24)+DATE(1970,1,1))</f>
        <v>42551.961689814809</v>
      </c>
      <c r="T2691" s="15">
        <f t="shared" ref="T2691:T2754" si="213">(((I2691/60)/60/24)+DATE(1970,1,1))</f>
        <v>42581.961689814809</v>
      </c>
      <c r="U2691">
        <f t="shared" ref="U2691:U2754" si="214">YEAR(S2691)</f>
        <v>2016</v>
      </c>
    </row>
    <row r="2692" spans="1:21" ht="48" hidden="1" x14ac:dyDescent="0.2">
      <c r="A2692">
        <v>2690</v>
      </c>
      <c r="B2692" s="9" t="s">
        <v>2690</v>
      </c>
      <c r="C2692" s="3" t="s">
        <v>6800</v>
      </c>
      <c r="D2692" s="5">
        <v>3000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286</v>
      </c>
      <c r="P2692">
        <f t="shared" si="211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2" hidden="1" x14ac:dyDescent="0.2">
      <c r="A2693">
        <v>2691</v>
      </c>
      <c r="B2693" s="9" t="s">
        <v>2691</v>
      </c>
      <c r="C2693" s="3" t="s">
        <v>6801</v>
      </c>
      <c r="D2693" s="5">
        <v>3000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1</v>
      </c>
      <c r="P2693">
        <f t="shared" si="211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8" hidden="1" x14ac:dyDescent="0.2">
      <c r="A2694">
        <v>2692</v>
      </c>
      <c r="B2694" s="9" t="s">
        <v>2692</v>
      </c>
      <c r="C2694" s="3" t="s">
        <v>6802</v>
      </c>
      <c r="D2694" s="5">
        <v>3000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8" hidden="1" x14ac:dyDescent="0.2">
      <c r="A2695">
        <v>2693</v>
      </c>
      <c r="B2695" s="9" t="s">
        <v>2693</v>
      </c>
      <c r="C2695" s="3" t="s">
        <v>6803</v>
      </c>
      <c r="D2695" s="5">
        <v>3000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8" hidden="1" x14ac:dyDescent="0.2">
      <c r="A2696">
        <v>2694</v>
      </c>
      <c r="B2696" s="9" t="s">
        <v>2694</v>
      </c>
      <c r="C2696" s="3" t="s">
        <v>6804</v>
      </c>
      <c r="D2696" s="5">
        <v>3000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2" hidden="1" x14ac:dyDescent="0.2">
      <c r="A2697">
        <v>2695</v>
      </c>
      <c r="B2697" s="9" t="s">
        <v>2695</v>
      </c>
      <c r="C2697" s="3" t="s">
        <v>6805</v>
      </c>
      <c r="D2697" s="5">
        <v>3000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2</v>
      </c>
      <c r="P2697">
        <f t="shared" si="211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8" hidden="1" x14ac:dyDescent="0.2">
      <c r="A2698">
        <v>2696</v>
      </c>
      <c r="B2698" s="9" t="s">
        <v>2696</v>
      </c>
      <c r="C2698" s="3" t="s">
        <v>6806</v>
      </c>
      <c r="D2698" s="5">
        <v>3000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113</v>
      </c>
      <c r="P2698">
        <f t="shared" si="211"/>
        <v>89.21</v>
      </c>
      <c r="Q2698" s="11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8" hidden="1" x14ac:dyDescent="0.2">
      <c r="A2699">
        <v>2697</v>
      </c>
      <c r="B2699" s="9" t="s">
        <v>2697</v>
      </c>
      <c r="C2699" s="3" t="s">
        <v>6807</v>
      </c>
      <c r="D2699" s="5">
        <v>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202</v>
      </c>
      <c r="P2699">
        <f t="shared" si="211"/>
        <v>116.56</v>
      </c>
      <c r="Q2699" s="11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8" hidden="1" x14ac:dyDescent="0.2">
      <c r="A2700">
        <v>2698</v>
      </c>
      <c r="B2700" s="9" t="s">
        <v>2698</v>
      </c>
      <c r="C2700" s="3" t="s">
        <v>6808</v>
      </c>
      <c r="D2700" s="5">
        <v>3000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1</v>
      </c>
      <c r="P2700">
        <f t="shared" si="211"/>
        <v>13.01</v>
      </c>
      <c r="Q2700" s="11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8" hidden="1" x14ac:dyDescent="0.2">
      <c r="A2701">
        <v>2699</v>
      </c>
      <c r="B2701" s="9" t="s">
        <v>2699</v>
      </c>
      <c r="C2701" s="3" t="s">
        <v>6809</v>
      </c>
      <c r="D2701" s="5">
        <v>3000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8" hidden="1" x14ac:dyDescent="0.2">
      <c r="A2702">
        <v>2700</v>
      </c>
      <c r="B2702" s="9" t="s">
        <v>2700</v>
      </c>
      <c r="C2702" s="3" t="s">
        <v>6810</v>
      </c>
      <c r="D2702" s="5">
        <v>3000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2</v>
      </c>
      <c r="P2702">
        <f t="shared" si="211"/>
        <v>17.5</v>
      </c>
      <c r="Q2702" s="11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8" hidden="1" x14ac:dyDescent="0.2">
      <c r="A2703">
        <v>2701</v>
      </c>
      <c r="B2703" s="9" t="s">
        <v>2701</v>
      </c>
      <c r="C2703" s="3" t="s">
        <v>6811</v>
      </c>
      <c r="D2703" s="5">
        <v>3000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52</v>
      </c>
      <c r="P2703">
        <f t="shared" si="211"/>
        <v>34.130000000000003</v>
      </c>
      <c r="Q2703" s="11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8" hidden="1" x14ac:dyDescent="0.2">
      <c r="A2704">
        <v>2702</v>
      </c>
      <c r="B2704" s="9" t="s">
        <v>2702</v>
      </c>
      <c r="C2704" s="3" t="s">
        <v>6812</v>
      </c>
      <c r="D2704" s="5">
        <v>3000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115</v>
      </c>
      <c r="P2704">
        <f t="shared" si="211"/>
        <v>132.35</v>
      </c>
      <c r="Q2704" s="11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32" hidden="1" x14ac:dyDescent="0.2">
      <c r="A2705">
        <v>2703</v>
      </c>
      <c r="B2705" s="9" t="s">
        <v>2703</v>
      </c>
      <c r="C2705" s="3" t="s">
        <v>6813</v>
      </c>
      <c r="D2705" s="5">
        <v>3000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1383</v>
      </c>
      <c r="P2705">
        <f t="shared" si="211"/>
        <v>922.22</v>
      </c>
      <c r="Q2705" s="11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8" hidden="1" x14ac:dyDescent="0.2">
      <c r="A2706">
        <v>2704</v>
      </c>
      <c r="B2706" s="9" t="s">
        <v>2704</v>
      </c>
      <c r="C2706" s="3" t="s">
        <v>6814</v>
      </c>
      <c r="D2706" s="5">
        <v>3000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38</v>
      </c>
      <c r="P2706">
        <f t="shared" si="211"/>
        <v>163.57</v>
      </c>
      <c r="Q2706" s="11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2" hidden="1" x14ac:dyDescent="0.2">
      <c r="A2707">
        <v>2705</v>
      </c>
      <c r="B2707" s="9" t="s">
        <v>2705</v>
      </c>
      <c r="C2707" s="3" t="s">
        <v>6815</v>
      </c>
      <c r="D2707" s="5">
        <v>3000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58</v>
      </c>
      <c r="P2707">
        <f t="shared" si="211"/>
        <v>217.38</v>
      </c>
      <c r="Q2707" s="11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8" hidden="1" x14ac:dyDescent="0.2">
      <c r="A2708">
        <v>2706</v>
      </c>
      <c r="B2708" s="9" t="s">
        <v>2706</v>
      </c>
      <c r="C2708" s="3" t="s">
        <v>6816</v>
      </c>
      <c r="D2708" s="5">
        <v>3000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1310</v>
      </c>
      <c r="P2708">
        <f t="shared" si="211"/>
        <v>149.44</v>
      </c>
      <c r="Q2708" s="11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8" hidden="1" x14ac:dyDescent="0.2">
      <c r="A2709">
        <v>2707</v>
      </c>
      <c r="B2709" s="9" t="s">
        <v>2707</v>
      </c>
      <c r="C2709" s="3" t="s">
        <v>6817</v>
      </c>
      <c r="D2709" s="5">
        <v>3000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936</v>
      </c>
      <c r="P2709">
        <f t="shared" si="211"/>
        <v>71.239999999999995</v>
      </c>
      <c r="Q2709" s="11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8" hidden="1" x14ac:dyDescent="0.2">
      <c r="A2710">
        <v>2708</v>
      </c>
      <c r="B2710" s="9" t="s">
        <v>2708</v>
      </c>
      <c r="C2710" s="3" t="s">
        <v>6818</v>
      </c>
      <c r="D2710" s="5">
        <v>3000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1555</v>
      </c>
      <c r="P2710">
        <f t="shared" si="211"/>
        <v>44.46</v>
      </c>
      <c r="Q2710" s="11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8" hidden="1" x14ac:dyDescent="0.2">
      <c r="A2711">
        <v>2709</v>
      </c>
      <c r="B2711" s="9" t="s">
        <v>2709</v>
      </c>
      <c r="C2711" s="3" t="s">
        <v>6819</v>
      </c>
      <c r="D2711" s="5">
        <v>3000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1693</v>
      </c>
      <c r="P2711">
        <f t="shared" si="211"/>
        <v>164.94</v>
      </c>
      <c r="Q2711" s="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2" hidden="1" x14ac:dyDescent="0.2">
      <c r="A2712">
        <v>2710</v>
      </c>
      <c r="B2712" s="9" t="s">
        <v>2710</v>
      </c>
      <c r="C2712" s="3" t="s">
        <v>6820</v>
      </c>
      <c r="D2712" s="5">
        <v>3000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3078</v>
      </c>
      <c r="P2712">
        <f t="shared" si="211"/>
        <v>84.87</v>
      </c>
      <c r="Q2712" s="11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8" hidden="1" x14ac:dyDescent="0.2">
      <c r="A2713">
        <v>2711</v>
      </c>
      <c r="B2713" s="9" t="s">
        <v>2711</v>
      </c>
      <c r="C2713" s="3" t="s">
        <v>6821</v>
      </c>
      <c r="D2713" s="5">
        <v>3000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131</v>
      </c>
      <c r="P2713">
        <f t="shared" si="211"/>
        <v>53.95</v>
      </c>
      <c r="Q2713" s="11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8" hidden="1" x14ac:dyDescent="0.2">
      <c r="A2714">
        <v>2712</v>
      </c>
      <c r="B2714" s="9" t="s">
        <v>2712</v>
      </c>
      <c r="C2714" s="3" t="s">
        <v>6822</v>
      </c>
      <c r="D2714" s="5">
        <v>3000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241</v>
      </c>
      <c r="P2714">
        <f t="shared" si="211"/>
        <v>50.53</v>
      </c>
      <c r="Q2714" s="11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8" hidden="1" x14ac:dyDescent="0.2">
      <c r="A2715">
        <v>2713</v>
      </c>
      <c r="B2715" s="9" t="s">
        <v>2713</v>
      </c>
      <c r="C2715" s="3" t="s">
        <v>6823</v>
      </c>
      <c r="D2715" s="5">
        <v>3000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5112</v>
      </c>
      <c r="P2715">
        <f t="shared" si="211"/>
        <v>108</v>
      </c>
      <c r="Q2715" s="11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32" hidden="1" x14ac:dyDescent="0.2">
      <c r="A2716">
        <v>2714</v>
      </c>
      <c r="B2716" s="9" t="s">
        <v>2714</v>
      </c>
      <c r="C2716" s="3" t="s">
        <v>6824</v>
      </c>
      <c r="D2716" s="5">
        <v>3000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970</v>
      </c>
      <c r="P2716">
        <f t="shared" si="211"/>
        <v>95.37</v>
      </c>
      <c r="Q2716" s="11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8" hidden="1" x14ac:dyDescent="0.2">
      <c r="A2717">
        <v>2715</v>
      </c>
      <c r="B2717" s="9" t="s">
        <v>2715</v>
      </c>
      <c r="C2717" s="3" t="s">
        <v>6825</v>
      </c>
      <c r="D2717" s="5">
        <v>3000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1058</v>
      </c>
      <c r="P2717">
        <f t="shared" si="211"/>
        <v>57.63</v>
      </c>
      <c r="Q2717" s="11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64" hidden="1" x14ac:dyDescent="0.2">
      <c r="A2718">
        <v>2716</v>
      </c>
      <c r="B2718" s="9" t="s">
        <v>2716</v>
      </c>
      <c r="C2718" s="3" t="s">
        <v>6826</v>
      </c>
      <c r="D2718" s="5">
        <v>3000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400</v>
      </c>
      <c r="P2718">
        <f t="shared" si="211"/>
        <v>64.16</v>
      </c>
      <c r="Q2718" s="11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8" hidden="1" x14ac:dyDescent="0.2">
      <c r="A2719">
        <v>2717</v>
      </c>
      <c r="B2719" s="9" t="s">
        <v>2717</v>
      </c>
      <c r="C2719" s="3" t="s">
        <v>6827</v>
      </c>
      <c r="D2719" s="5">
        <v>3000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1001</v>
      </c>
      <c r="P2719">
        <f t="shared" si="211"/>
        <v>92.39</v>
      </c>
      <c r="Q2719" s="11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8" hidden="1" x14ac:dyDescent="0.2">
      <c r="A2720">
        <v>2718</v>
      </c>
      <c r="B2720" s="9" t="s">
        <v>2718</v>
      </c>
      <c r="C2720" s="3" t="s">
        <v>6828</v>
      </c>
      <c r="D2720" s="5">
        <v>3000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622</v>
      </c>
      <c r="P2720">
        <f t="shared" si="211"/>
        <v>125.98</v>
      </c>
      <c r="Q2720" s="11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8" hidden="1" x14ac:dyDescent="0.2">
      <c r="A2721">
        <v>2719</v>
      </c>
      <c r="B2721" s="9" t="s">
        <v>2719</v>
      </c>
      <c r="C2721" s="3" t="s">
        <v>6829</v>
      </c>
      <c r="D2721" s="5">
        <v>3000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218</v>
      </c>
      <c r="P2721">
        <f t="shared" si="211"/>
        <v>94.64</v>
      </c>
      <c r="Q2721" s="1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8" hidden="1" x14ac:dyDescent="0.2">
      <c r="A2722">
        <v>2720</v>
      </c>
      <c r="B2722" s="9" t="s">
        <v>2720</v>
      </c>
      <c r="C2722" s="3" t="s">
        <v>6830</v>
      </c>
      <c r="D2722" s="5">
        <v>3000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984</v>
      </c>
      <c r="P2722">
        <f t="shared" si="211"/>
        <v>170.7</v>
      </c>
      <c r="Q2722" s="11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8" hidden="1" x14ac:dyDescent="0.2">
      <c r="A2723">
        <v>2721</v>
      </c>
      <c r="B2723" s="9" t="s">
        <v>2721</v>
      </c>
      <c r="C2723" s="3" t="s">
        <v>6831</v>
      </c>
      <c r="D2723" s="5">
        <v>3000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366</v>
      </c>
      <c r="P2723">
        <f t="shared" si="211"/>
        <v>40.76</v>
      </c>
      <c r="Q2723" s="11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8" hidden="1" x14ac:dyDescent="0.2">
      <c r="A2724">
        <v>2722</v>
      </c>
      <c r="B2724" s="9" t="s">
        <v>2722</v>
      </c>
      <c r="C2724" s="3" t="s">
        <v>6832</v>
      </c>
      <c r="D2724" s="5">
        <v>3000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421</v>
      </c>
      <c r="P2724">
        <f t="shared" si="211"/>
        <v>68.25</v>
      </c>
      <c r="Q2724" s="11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8" hidden="1" x14ac:dyDescent="0.2">
      <c r="A2725">
        <v>2723</v>
      </c>
      <c r="B2725" s="9" t="s">
        <v>2723</v>
      </c>
      <c r="C2725" s="3" t="s">
        <v>6833</v>
      </c>
      <c r="D2725" s="5">
        <v>3000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560</v>
      </c>
      <c r="P2725">
        <f t="shared" si="211"/>
        <v>95.49</v>
      </c>
      <c r="Q2725" s="11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8" hidden="1" x14ac:dyDescent="0.2">
      <c r="A2726">
        <v>2724</v>
      </c>
      <c r="B2726" s="9" t="s">
        <v>2724</v>
      </c>
      <c r="C2726" s="3" t="s">
        <v>6834</v>
      </c>
      <c r="D2726" s="5">
        <v>3000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244</v>
      </c>
      <c r="P2726">
        <f t="shared" si="211"/>
        <v>7.19</v>
      </c>
      <c r="Q2726" s="11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32" hidden="1" x14ac:dyDescent="0.2">
      <c r="A2727">
        <v>2725</v>
      </c>
      <c r="B2727" s="9" t="s">
        <v>2725</v>
      </c>
      <c r="C2727" s="3" t="s">
        <v>6835</v>
      </c>
      <c r="D2727" s="5">
        <v>3000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1927</v>
      </c>
      <c r="P2727">
        <f t="shared" si="211"/>
        <v>511.65</v>
      </c>
      <c r="Q2727" s="11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6" hidden="1" x14ac:dyDescent="0.2">
      <c r="A2728">
        <v>2726</v>
      </c>
      <c r="B2728" s="9" t="s">
        <v>2726</v>
      </c>
      <c r="C2728" s="3" t="s">
        <v>6836</v>
      </c>
      <c r="D2728" s="5">
        <v>3000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3525</v>
      </c>
      <c r="P2728">
        <f t="shared" si="211"/>
        <v>261.75</v>
      </c>
      <c r="Q2728" s="11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8" hidden="1" x14ac:dyDescent="0.2">
      <c r="A2729">
        <v>2727</v>
      </c>
      <c r="B2729" s="9" t="s">
        <v>2727</v>
      </c>
      <c r="C2729" s="3" t="s">
        <v>6837</v>
      </c>
      <c r="D2729" s="5">
        <v>3000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1644</v>
      </c>
      <c r="P2729">
        <f t="shared" si="211"/>
        <v>69.760000000000005</v>
      </c>
      <c r="Q2729" s="11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2" hidden="1" x14ac:dyDescent="0.2">
      <c r="A2730">
        <v>2728</v>
      </c>
      <c r="B2730" s="9" t="s">
        <v>2728</v>
      </c>
      <c r="C2730" s="3" t="s">
        <v>6838</v>
      </c>
      <c r="D2730" s="5">
        <v>3000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1009</v>
      </c>
      <c r="P2730">
        <f t="shared" si="211"/>
        <v>77.23</v>
      </c>
      <c r="Q2730" s="11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2" hidden="1" x14ac:dyDescent="0.2">
      <c r="A2731">
        <v>2729</v>
      </c>
      <c r="B2731" s="9" t="s">
        <v>2729</v>
      </c>
      <c r="C2731" s="3" t="s">
        <v>6839</v>
      </c>
      <c r="D2731" s="5">
        <v>3000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261</v>
      </c>
      <c r="P2731">
        <f t="shared" si="211"/>
        <v>340.57</v>
      </c>
      <c r="Q2731" s="11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32" hidden="1" x14ac:dyDescent="0.2">
      <c r="A2732">
        <v>2730</v>
      </c>
      <c r="B2732" s="9" t="s">
        <v>2730</v>
      </c>
      <c r="C2732" s="3" t="s">
        <v>6840</v>
      </c>
      <c r="D2732" s="5">
        <v>3000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1533</v>
      </c>
      <c r="P2732">
        <f t="shared" si="211"/>
        <v>67.42</v>
      </c>
      <c r="Q2732" s="11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8" hidden="1" x14ac:dyDescent="0.2">
      <c r="A2733">
        <v>2731</v>
      </c>
      <c r="B2733" s="9" t="s">
        <v>2731</v>
      </c>
      <c r="C2733" s="3" t="s">
        <v>6841</v>
      </c>
      <c r="D2733" s="5">
        <v>3000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1043</v>
      </c>
      <c r="P2733">
        <f t="shared" si="211"/>
        <v>845.7</v>
      </c>
      <c r="Q2733" s="11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8" hidden="1" x14ac:dyDescent="0.2">
      <c r="A2734">
        <v>2732</v>
      </c>
      <c r="B2734" s="9" t="s">
        <v>2732</v>
      </c>
      <c r="C2734" s="3" t="s">
        <v>6842</v>
      </c>
      <c r="D2734" s="5">
        <v>3000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473</v>
      </c>
      <c r="P2734">
        <f t="shared" si="211"/>
        <v>97.19</v>
      </c>
      <c r="Q2734" s="11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8" hidden="1" x14ac:dyDescent="0.2">
      <c r="A2735">
        <v>2733</v>
      </c>
      <c r="B2735" s="9" t="s">
        <v>2733</v>
      </c>
      <c r="C2735" s="3" t="s">
        <v>6843</v>
      </c>
      <c r="D2735" s="5">
        <v>3000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1792</v>
      </c>
      <c r="P2735">
        <f t="shared" si="211"/>
        <v>451.84</v>
      </c>
      <c r="Q2735" s="11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8" hidden="1" x14ac:dyDescent="0.2">
      <c r="A2736">
        <v>2734</v>
      </c>
      <c r="B2736" s="9" t="s">
        <v>2734</v>
      </c>
      <c r="C2736" s="3" t="s">
        <v>6844</v>
      </c>
      <c r="D2736" s="5">
        <v>3000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753</v>
      </c>
      <c r="P2736">
        <f t="shared" si="211"/>
        <v>138.66999999999999</v>
      </c>
      <c r="Q2736" s="11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8" hidden="1" x14ac:dyDescent="0.2">
      <c r="A2737">
        <v>2735</v>
      </c>
      <c r="B2737" s="9" t="s">
        <v>2735</v>
      </c>
      <c r="C2737" s="3" t="s">
        <v>6845</v>
      </c>
      <c r="D2737" s="5">
        <v>3000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245</v>
      </c>
      <c r="P2737">
        <f t="shared" si="211"/>
        <v>21.64</v>
      </c>
      <c r="Q2737" s="11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64" hidden="1" x14ac:dyDescent="0.2">
      <c r="A2738">
        <v>2736</v>
      </c>
      <c r="B2738" s="9" t="s">
        <v>2736</v>
      </c>
      <c r="C2738" s="3" t="s">
        <v>6846</v>
      </c>
      <c r="D2738" s="5">
        <v>3000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328</v>
      </c>
      <c r="P2738">
        <f t="shared" si="211"/>
        <v>169.52</v>
      </c>
      <c r="Q2738" s="11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8" hidden="1" x14ac:dyDescent="0.2">
      <c r="A2739">
        <v>2737</v>
      </c>
      <c r="B2739" s="9" t="s">
        <v>2737</v>
      </c>
      <c r="C2739" s="3" t="s">
        <v>6847</v>
      </c>
      <c r="D2739" s="5">
        <v>2995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2465</v>
      </c>
      <c r="P2739">
        <f t="shared" si="211"/>
        <v>161.88</v>
      </c>
      <c r="Q2739" s="11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8" hidden="1" x14ac:dyDescent="0.2">
      <c r="A2740">
        <v>2738</v>
      </c>
      <c r="B2740" s="9" t="s">
        <v>2738</v>
      </c>
      <c r="C2740" s="3" t="s">
        <v>6848</v>
      </c>
      <c r="D2740" s="5">
        <v>2987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248</v>
      </c>
      <c r="P2740">
        <f t="shared" si="211"/>
        <v>493.13</v>
      </c>
      <c r="Q2740" s="11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8" hidden="1" x14ac:dyDescent="0.2">
      <c r="A2741">
        <v>2739</v>
      </c>
      <c r="B2741" s="9" t="s">
        <v>2739</v>
      </c>
      <c r="C2741" s="3" t="s">
        <v>6849</v>
      </c>
      <c r="D2741" s="5">
        <v>2900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146</v>
      </c>
      <c r="P2741">
        <f t="shared" si="211"/>
        <v>22.12</v>
      </c>
      <c r="Q2741" s="11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32" hidden="1" x14ac:dyDescent="0.2">
      <c r="A2742">
        <v>2740</v>
      </c>
      <c r="B2742" s="9" t="s">
        <v>2740</v>
      </c>
      <c r="C2742" s="3" t="s">
        <v>6850</v>
      </c>
      <c r="D2742" s="5">
        <v>2900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11</v>
      </c>
      <c r="P2742">
        <f t="shared" si="211"/>
        <v>18.239999999999998</v>
      </c>
      <c r="Q2742" s="11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2" hidden="1" x14ac:dyDescent="0.2">
      <c r="A2743">
        <v>2741</v>
      </c>
      <c r="B2743" s="9" t="s">
        <v>2741</v>
      </c>
      <c r="C2743" s="3" t="s">
        <v>6851</v>
      </c>
      <c r="D2743" s="5">
        <v>2900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1</v>
      </c>
      <c r="P2743">
        <f t="shared" si="211"/>
        <v>8.75</v>
      </c>
      <c r="Q2743" s="11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8" hidden="1" x14ac:dyDescent="0.2">
      <c r="A2744">
        <v>2742</v>
      </c>
      <c r="B2744" s="9" t="s">
        <v>2742</v>
      </c>
      <c r="C2744" s="3" t="s">
        <v>6852</v>
      </c>
      <c r="D2744" s="5">
        <v>2888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25</v>
      </c>
      <c r="P2744">
        <f t="shared" si="211"/>
        <v>40.61</v>
      </c>
      <c r="Q2744" s="11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4" hidden="1" x14ac:dyDescent="0.2">
      <c r="A2745">
        <v>2743</v>
      </c>
      <c r="B2745" s="9" t="s">
        <v>2743</v>
      </c>
      <c r="C2745" s="3" t="s">
        <v>6853</v>
      </c>
      <c r="D2745" s="5">
        <v>2885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8" hidden="1" x14ac:dyDescent="0.2">
      <c r="A2746">
        <v>2744</v>
      </c>
      <c r="B2746" s="9" t="s">
        <v>2744</v>
      </c>
      <c r="C2746" s="3" t="s">
        <v>6854</v>
      </c>
      <c r="D2746" s="5">
        <v>2880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29</v>
      </c>
      <c r="P2746">
        <f t="shared" si="211"/>
        <v>37.950000000000003</v>
      </c>
      <c r="Q2746" s="11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8" hidden="1" x14ac:dyDescent="0.2">
      <c r="A2747">
        <v>2745</v>
      </c>
      <c r="B2747" s="9" t="s">
        <v>2745</v>
      </c>
      <c r="C2747" s="3" t="s">
        <v>6855</v>
      </c>
      <c r="D2747" s="5">
        <v>2827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62</v>
      </c>
      <c r="P2747">
        <f t="shared" si="211"/>
        <v>35.729999999999997</v>
      </c>
      <c r="Q2747" s="11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8" hidden="1" x14ac:dyDescent="0.2">
      <c r="A2748">
        <v>2746</v>
      </c>
      <c r="B2748" s="9" t="s">
        <v>2746</v>
      </c>
      <c r="C2748" s="3" t="s">
        <v>6856</v>
      </c>
      <c r="D2748" s="5">
        <v>2825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28</v>
      </c>
      <c r="P2748">
        <f t="shared" si="211"/>
        <v>42.16</v>
      </c>
      <c r="Q2748" s="11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8" hidden="1" x14ac:dyDescent="0.2">
      <c r="A2749">
        <v>2747</v>
      </c>
      <c r="B2749" s="9" t="s">
        <v>2747</v>
      </c>
      <c r="C2749" s="3" t="s">
        <v>6857</v>
      </c>
      <c r="D2749" s="5">
        <v>2820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5</v>
      </c>
      <c r="P2749">
        <f t="shared" si="211"/>
        <v>35</v>
      </c>
      <c r="Q2749" s="11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32" hidden="1" x14ac:dyDescent="0.2">
      <c r="A2750">
        <v>2748</v>
      </c>
      <c r="B2750" s="9" t="s">
        <v>2748</v>
      </c>
      <c r="C2750" s="3" t="s">
        <v>6858</v>
      </c>
      <c r="D2750" s="5">
        <v>2800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2</v>
      </c>
      <c r="P2750">
        <f t="shared" si="211"/>
        <v>13.25</v>
      </c>
      <c r="Q2750" s="11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2" hidden="1" x14ac:dyDescent="0.2">
      <c r="A2751">
        <v>2749</v>
      </c>
      <c r="B2751" s="9" t="s">
        <v>2749</v>
      </c>
      <c r="C2751" s="3" t="s">
        <v>6859</v>
      </c>
      <c r="D2751" s="5">
        <v>2800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4</v>
      </c>
      <c r="P2751">
        <f t="shared" si="211"/>
        <v>55</v>
      </c>
      <c r="Q2751" s="1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8" hidden="1" x14ac:dyDescent="0.2">
      <c r="A2752">
        <v>2750</v>
      </c>
      <c r="B2752" s="9" t="s">
        <v>2750</v>
      </c>
      <c r="C2752" s="3" t="s">
        <v>6860</v>
      </c>
      <c r="D2752" s="5">
        <v>2800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8" hidden="1" x14ac:dyDescent="0.2">
      <c r="A2753">
        <v>2751</v>
      </c>
      <c r="B2753" s="9" t="s">
        <v>2751</v>
      </c>
      <c r="C2753" s="3" t="s">
        <v>6861</v>
      </c>
      <c r="D2753" s="5">
        <v>2800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8" hidden="1" x14ac:dyDescent="0.2">
      <c r="A2754">
        <v>2752</v>
      </c>
      <c r="B2754" s="9" t="s">
        <v>2752</v>
      </c>
      <c r="C2754" s="3" t="s">
        <v>6862</v>
      </c>
      <c r="D2754" s="5">
        <v>2800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20</v>
      </c>
      <c r="P2754">
        <f t="shared" si="211"/>
        <v>39.29</v>
      </c>
      <c r="Q2754" s="11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8" hidden="1" x14ac:dyDescent="0.2">
      <c r="A2755">
        <v>2753</v>
      </c>
      <c r="B2755" s="9" t="s">
        <v>2753</v>
      </c>
      <c r="C2755" s="3" t="s">
        <v>6863</v>
      </c>
      <c r="D2755" s="5">
        <v>2800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14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5">
        <f t="shared" ref="S2755:S2818" si="217">(((J2755/60)/60/24)+DATE(1970,1,1))</f>
        <v>41117.900729166664</v>
      </c>
      <c r="T2755" s="15">
        <f t="shared" ref="T2755:T2818" si="218">(((I2755/60)/60/24)+DATE(1970,1,1))</f>
        <v>41147.900729166664</v>
      </c>
      <c r="U2755">
        <f t="shared" ref="U2755:U2818" si="219">YEAR(S2755)</f>
        <v>2012</v>
      </c>
    </row>
    <row r="2756" spans="1:21" ht="48" hidden="1" x14ac:dyDescent="0.2">
      <c r="A2756">
        <v>2754</v>
      </c>
      <c r="B2756" s="9" t="s">
        <v>2754</v>
      </c>
      <c r="C2756" s="3" t="s">
        <v>6864</v>
      </c>
      <c r="D2756" s="5">
        <v>2800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32" hidden="1" x14ac:dyDescent="0.2">
      <c r="A2757">
        <v>2755</v>
      </c>
      <c r="B2757" s="9" t="s">
        <v>2755</v>
      </c>
      <c r="C2757" s="3" t="s">
        <v>6865</v>
      </c>
      <c r="D2757" s="5">
        <v>2800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9</v>
      </c>
      <c r="P2757">
        <f t="shared" si="216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8" hidden="1" x14ac:dyDescent="0.2">
      <c r="A2758">
        <v>2756</v>
      </c>
      <c r="B2758" s="9" t="s">
        <v>2756</v>
      </c>
      <c r="C2758" s="3" t="s">
        <v>6866</v>
      </c>
      <c r="D2758" s="5">
        <v>2800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37</v>
      </c>
      <c r="P2758">
        <f t="shared" si="216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2" hidden="1" x14ac:dyDescent="0.2">
      <c r="A2759">
        <v>2757</v>
      </c>
      <c r="B2759" s="9" t="s">
        <v>2757</v>
      </c>
      <c r="C2759" s="3" t="s">
        <v>6867</v>
      </c>
      <c r="D2759" s="5">
        <v>2800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0</v>
      </c>
      <c r="P2759">
        <f t="shared" si="216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8" hidden="1" x14ac:dyDescent="0.2">
      <c r="A2760">
        <v>2758</v>
      </c>
      <c r="B2760" s="9" t="s">
        <v>2758</v>
      </c>
      <c r="C2760" s="3" t="s">
        <v>6868</v>
      </c>
      <c r="D2760" s="5">
        <v>2750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9</v>
      </c>
      <c r="P2760">
        <f t="shared" si="216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8" hidden="1" x14ac:dyDescent="0.2">
      <c r="A2761">
        <v>2759</v>
      </c>
      <c r="B2761" s="9" t="s">
        <v>2759</v>
      </c>
      <c r="C2761" s="3" t="s">
        <v>6869</v>
      </c>
      <c r="D2761" s="5">
        <v>2750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4</v>
      </c>
      <c r="P2761">
        <f t="shared" si="216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8" hidden="1" x14ac:dyDescent="0.2">
      <c r="A2762">
        <v>2760</v>
      </c>
      <c r="B2762" s="9" t="s">
        <v>2760</v>
      </c>
      <c r="C2762" s="3" t="s">
        <v>6870</v>
      </c>
      <c r="D2762" s="5">
        <v>2750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2" hidden="1" x14ac:dyDescent="0.2">
      <c r="A2763">
        <v>2761</v>
      </c>
      <c r="B2763" s="9" t="s">
        <v>2761</v>
      </c>
      <c r="C2763" s="3" t="s">
        <v>6871</v>
      </c>
      <c r="D2763" s="5">
        <v>2750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8" hidden="1" x14ac:dyDescent="0.2">
      <c r="A2764">
        <v>2762</v>
      </c>
      <c r="B2764" s="9" t="s">
        <v>2762</v>
      </c>
      <c r="C2764" s="3" t="s">
        <v>6872</v>
      </c>
      <c r="D2764" s="5">
        <v>2750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2" hidden="1" x14ac:dyDescent="0.2">
      <c r="A2765">
        <v>2763</v>
      </c>
      <c r="B2765" s="9" t="s">
        <v>2763</v>
      </c>
      <c r="C2765" s="3" t="s">
        <v>6873</v>
      </c>
      <c r="D2765" s="5">
        <v>2750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3</v>
      </c>
      <c r="P2765">
        <f t="shared" si="216"/>
        <v>30</v>
      </c>
      <c r="Q2765" s="11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8" hidden="1" x14ac:dyDescent="0.2">
      <c r="A2766">
        <v>2764</v>
      </c>
      <c r="B2766" s="9" t="s">
        <v>2764</v>
      </c>
      <c r="C2766" s="3" t="s">
        <v>6874</v>
      </c>
      <c r="D2766" s="5">
        <v>2750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2</v>
      </c>
      <c r="P2766">
        <f t="shared" si="216"/>
        <v>11.25</v>
      </c>
      <c r="Q2766" s="11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8" hidden="1" x14ac:dyDescent="0.2">
      <c r="A2767">
        <v>2765</v>
      </c>
      <c r="B2767" s="9" t="s">
        <v>2765</v>
      </c>
      <c r="C2767" s="3" t="s">
        <v>6875</v>
      </c>
      <c r="D2767" s="5">
        <v>2725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8" hidden="1" x14ac:dyDescent="0.2">
      <c r="A2768">
        <v>2766</v>
      </c>
      <c r="B2768" s="9" t="s">
        <v>2766</v>
      </c>
      <c r="C2768" s="3" t="s">
        <v>6876</v>
      </c>
      <c r="D2768" s="5">
        <v>2700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4</v>
      </c>
      <c r="P2768">
        <f t="shared" si="216"/>
        <v>25</v>
      </c>
      <c r="Q2768" s="11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8" hidden="1" x14ac:dyDescent="0.2">
      <c r="A2769">
        <v>2767</v>
      </c>
      <c r="B2769" s="9" t="s">
        <v>2767</v>
      </c>
      <c r="C2769" s="3" t="s">
        <v>6877</v>
      </c>
      <c r="D2769" s="5">
        <v>2700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8" hidden="1" x14ac:dyDescent="0.2">
      <c r="A2770">
        <v>2768</v>
      </c>
      <c r="B2770" s="9" t="s">
        <v>2768</v>
      </c>
      <c r="C2770" s="3" t="s">
        <v>6878</v>
      </c>
      <c r="D2770" s="5">
        <v>2700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37</v>
      </c>
      <c r="P2770">
        <f t="shared" si="216"/>
        <v>29.47</v>
      </c>
      <c r="Q2770" s="11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8" hidden="1" x14ac:dyDescent="0.2">
      <c r="A2771">
        <v>2769</v>
      </c>
      <c r="B2771" s="9" t="s">
        <v>2769</v>
      </c>
      <c r="C2771" s="3" t="s">
        <v>6879</v>
      </c>
      <c r="D2771" s="5">
        <v>2700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8" hidden="1" x14ac:dyDescent="0.2">
      <c r="A2772">
        <v>2770</v>
      </c>
      <c r="B2772" s="9" t="s">
        <v>2770</v>
      </c>
      <c r="C2772" s="3" t="s">
        <v>6880</v>
      </c>
      <c r="D2772" s="5">
        <v>2700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77</v>
      </c>
      <c r="P2772">
        <f t="shared" si="216"/>
        <v>63.1</v>
      </c>
      <c r="Q2772" s="11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8" hidden="1" x14ac:dyDescent="0.2">
      <c r="A2773">
        <v>2771</v>
      </c>
      <c r="B2773" s="9" t="s">
        <v>2771</v>
      </c>
      <c r="C2773" s="3" t="s">
        <v>6881</v>
      </c>
      <c r="D2773" s="5">
        <v>2658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8" hidden="1" x14ac:dyDescent="0.2">
      <c r="A2774">
        <v>2772</v>
      </c>
      <c r="B2774" s="9" t="s">
        <v>2772</v>
      </c>
      <c r="C2774" s="3" t="s">
        <v>6882</v>
      </c>
      <c r="D2774" s="5">
        <v>2600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8" hidden="1" x14ac:dyDescent="0.2">
      <c r="A2775">
        <v>2773</v>
      </c>
      <c r="B2775" s="9" t="s">
        <v>2773</v>
      </c>
      <c r="C2775" s="3" t="s">
        <v>6883</v>
      </c>
      <c r="D2775" s="5">
        <v>2600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8" hidden="1" x14ac:dyDescent="0.2">
      <c r="A2776">
        <v>2774</v>
      </c>
      <c r="B2776" s="9" t="s">
        <v>2774</v>
      </c>
      <c r="C2776" s="3" t="s">
        <v>6884</v>
      </c>
      <c r="D2776" s="5">
        <v>2600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22</v>
      </c>
      <c r="P2776">
        <f t="shared" si="216"/>
        <v>43.85</v>
      </c>
      <c r="Q2776" s="11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8" hidden="1" x14ac:dyDescent="0.2">
      <c r="A2777">
        <v>2775</v>
      </c>
      <c r="B2777" s="9" t="s">
        <v>2775</v>
      </c>
      <c r="C2777" s="3" t="s">
        <v>6885</v>
      </c>
      <c r="D2777" s="5">
        <v>2600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6</v>
      </c>
      <c r="P2777">
        <f t="shared" si="216"/>
        <v>75</v>
      </c>
      <c r="Q2777" s="11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48" hidden="1" x14ac:dyDescent="0.2">
      <c r="A2778">
        <v>2776</v>
      </c>
      <c r="B2778" s="9" t="s">
        <v>2776</v>
      </c>
      <c r="C2778" s="3" t="s">
        <v>6886</v>
      </c>
      <c r="D2778" s="5">
        <v>2560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65</v>
      </c>
      <c r="P2778">
        <f t="shared" si="216"/>
        <v>45.97</v>
      </c>
      <c r="Q2778" s="11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8" hidden="1" x14ac:dyDescent="0.2">
      <c r="A2779">
        <v>2777</v>
      </c>
      <c r="B2779" s="9" t="s">
        <v>2777</v>
      </c>
      <c r="C2779" s="3" t="s">
        <v>6887</v>
      </c>
      <c r="D2779" s="5">
        <v>2550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4" hidden="1" x14ac:dyDescent="0.2">
      <c r="A2780">
        <v>2778</v>
      </c>
      <c r="B2780" s="9" t="s">
        <v>2778</v>
      </c>
      <c r="C2780" s="3" t="s">
        <v>6888</v>
      </c>
      <c r="D2780" s="5">
        <v>2500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56</v>
      </c>
      <c r="P2780">
        <f t="shared" si="216"/>
        <v>93.67</v>
      </c>
      <c r="Q2780" s="11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32" hidden="1" x14ac:dyDescent="0.2">
      <c r="A2782">
        <v>2780</v>
      </c>
      <c r="B2782" s="9" t="s">
        <v>2780</v>
      </c>
      <c r="C2782" s="3" t="s">
        <v>6890</v>
      </c>
      <c r="D2782" s="5">
        <v>2500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2500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53</v>
      </c>
      <c r="P2783">
        <f t="shared" si="216"/>
        <v>47</v>
      </c>
      <c r="Q2783" s="11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2500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48</v>
      </c>
      <c r="P2784">
        <f t="shared" si="216"/>
        <v>66.67</v>
      </c>
      <c r="Q2784" s="11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2500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46</v>
      </c>
      <c r="P2785">
        <f t="shared" si="216"/>
        <v>18.77</v>
      </c>
      <c r="Q2785" s="11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2500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286</v>
      </c>
      <c r="P2786">
        <f t="shared" si="216"/>
        <v>66.11</v>
      </c>
      <c r="Q2786" s="11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2500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209</v>
      </c>
      <c r="P2787">
        <f t="shared" si="216"/>
        <v>36.86</v>
      </c>
      <c r="Q2787" s="11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2500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48</v>
      </c>
      <c r="P2789">
        <f t="shared" si="216"/>
        <v>31.5</v>
      </c>
      <c r="Q2789" s="11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2500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82</v>
      </c>
      <c r="P2790">
        <f t="shared" si="216"/>
        <v>102.5</v>
      </c>
      <c r="Q2790" s="11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2500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121</v>
      </c>
      <c r="P2791">
        <f t="shared" si="216"/>
        <v>126.46</v>
      </c>
      <c r="Q2791" s="11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2500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126</v>
      </c>
      <c r="P2792">
        <f t="shared" si="216"/>
        <v>47.88</v>
      </c>
      <c r="Q2792" s="11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2500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82</v>
      </c>
      <c r="P2793">
        <f t="shared" si="216"/>
        <v>73.209999999999994</v>
      </c>
      <c r="Q2793" s="11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2500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86</v>
      </c>
      <c r="P2794">
        <f t="shared" si="216"/>
        <v>89.67</v>
      </c>
      <c r="Q2794" s="11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2500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442</v>
      </c>
      <c r="P2795">
        <f t="shared" si="216"/>
        <v>151.46</v>
      </c>
      <c r="Q2795" s="11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2500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3</v>
      </c>
      <c r="P2796">
        <f t="shared" si="216"/>
        <v>25</v>
      </c>
      <c r="Q2796" s="11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2500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29</v>
      </c>
      <c r="P2797">
        <f t="shared" si="216"/>
        <v>36.5</v>
      </c>
      <c r="Q2797" s="11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2500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37</v>
      </c>
      <c r="P2798">
        <f t="shared" si="216"/>
        <v>44</v>
      </c>
      <c r="Q2798" s="11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2500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328</v>
      </c>
      <c r="P2799">
        <f t="shared" si="216"/>
        <v>87.36</v>
      </c>
      <c r="Q2799" s="11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2500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203</v>
      </c>
      <c r="P2800">
        <f t="shared" si="216"/>
        <v>36.47</v>
      </c>
      <c r="Q2800" s="11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2500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233</v>
      </c>
      <c r="P2801">
        <f t="shared" si="216"/>
        <v>44.86</v>
      </c>
      <c r="Q2801" s="11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2500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53</v>
      </c>
      <c r="P2802">
        <f t="shared" si="216"/>
        <v>42.9</v>
      </c>
      <c r="Q2802" s="11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2500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27</v>
      </c>
      <c r="P2803">
        <f t="shared" si="216"/>
        <v>51.23</v>
      </c>
      <c r="Q2803" s="11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2500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122</v>
      </c>
      <c r="P2804">
        <f t="shared" si="216"/>
        <v>33.94</v>
      </c>
      <c r="Q2804" s="11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2500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512</v>
      </c>
      <c r="P2805">
        <f t="shared" si="216"/>
        <v>90.74</v>
      </c>
      <c r="Q2805" s="11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2500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46</v>
      </c>
      <c r="P2806">
        <f t="shared" si="216"/>
        <v>50</v>
      </c>
      <c r="Q2806" s="11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2500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18</v>
      </c>
      <c r="P2807">
        <f t="shared" si="216"/>
        <v>24.44</v>
      </c>
      <c r="Q2807" s="11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2500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135</v>
      </c>
      <c r="P2808">
        <f t="shared" si="216"/>
        <v>44.25</v>
      </c>
      <c r="Q2808" s="11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2500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252</v>
      </c>
      <c r="P2809">
        <f t="shared" si="216"/>
        <v>67.739999999999995</v>
      </c>
      <c r="Q2809" s="11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2500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180</v>
      </c>
      <c r="P2810">
        <f t="shared" si="216"/>
        <v>65.38</v>
      </c>
      <c r="Q2810" s="11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2500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401</v>
      </c>
      <c r="P2813">
        <f t="shared" si="216"/>
        <v>92.84</v>
      </c>
      <c r="Q2813" s="11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2500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227</v>
      </c>
      <c r="P2814">
        <f t="shared" si="216"/>
        <v>68.25</v>
      </c>
      <c r="Q2814" s="11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2500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143</v>
      </c>
      <c r="P2815">
        <f t="shared" si="216"/>
        <v>37.21</v>
      </c>
      <c r="Q2815" s="11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2500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65</v>
      </c>
      <c r="P2816">
        <f t="shared" si="216"/>
        <v>25.25</v>
      </c>
      <c r="Q2816" s="11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</v>
      </c>
      <c r="P2817">
        <f t="shared" si="216"/>
        <v>43.21</v>
      </c>
      <c r="Q2817" s="11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2500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170</v>
      </c>
      <c r="P2818">
        <f t="shared" si="216"/>
        <v>25.13</v>
      </c>
      <c r="Q2818" s="11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2500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31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5">
        <f t="shared" ref="S2819:S2882" si="222">(((J2819/60)/60/24)+DATE(1970,1,1))</f>
        <v>42023.634976851856</v>
      </c>
      <c r="T2819" s="15">
        <f t="shared" ref="T2819:T2882" si="223">(((I2819/60)/60/24)+DATE(1970,1,1))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2500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424</v>
      </c>
      <c r="P2820">
        <f t="shared" si="221"/>
        <v>103.95</v>
      </c>
      <c r="Q2820" s="11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2500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210</v>
      </c>
      <c r="P2821">
        <f t="shared" si="221"/>
        <v>50.38</v>
      </c>
      <c r="Q2821" s="1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2500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11</v>
      </c>
      <c r="P2822">
        <f t="shared" si="221"/>
        <v>13.6</v>
      </c>
      <c r="Q2822" s="11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2500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40</v>
      </c>
      <c r="P2823">
        <f t="shared" si="221"/>
        <v>28.57</v>
      </c>
      <c r="Q2823" s="11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2500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240</v>
      </c>
      <c r="P2824">
        <f t="shared" si="221"/>
        <v>63.83</v>
      </c>
      <c r="Q2824" s="11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2500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5</v>
      </c>
      <c r="P2825">
        <f t="shared" si="221"/>
        <v>8.86</v>
      </c>
      <c r="Q2825" s="11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2500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30</v>
      </c>
      <c r="P2826">
        <f t="shared" si="221"/>
        <v>50.67</v>
      </c>
      <c r="Q2826" s="11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2500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124</v>
      </c>
      <c r="P2827">
        <f t="shared" si="221"/>
        <v>60.78</v>
      </c>
      <c r="Q2827" s="11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2500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86</v>
      </c>
      <c r="P2828">
        <f t="shared" si="221"/>
        <v>113.42</v>
      </c>
      <c r="Q2828" s="11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2500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96</v>
      </c>
      <c r="P2829">
        <f t="shared" si="221"/>
        <v>104.57</v>
      </c>
      <c r="Q2829" s="11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2500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381</v>
      </c>
      <c r="P2830">
        <f t="shared" si="221"/>
        <v>98.31</v>
      </c>
      <c r="Q2830" s="11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2500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120</v>
      </c>
      <c r="P2832">
        <f t="shared" si="221"/>
        <v>272.73</v>
      </c>
      <c r="Q2832" s="11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2500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133</v>
      </c>
      <c r="P2833">
        <f t="shared" si="221"/>
        <v>63.85</v>
      </c>
      <c r="Q2833" s="11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2500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117</v>
      </c>
      <c r="P2835">
        <f t="shared" si="221"/>
        <v>83.51</v>
      </c>
      <c r="Q2835" s="11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2500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54</v>
      </c>
      <c r="P2836">
        <f t="shared" si="221"/>
        <v>64.760000000000005</v>
      </c>
      <c r="Q2836" s="11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2500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75</v>
      </c>
      <c r="P2837">
        <f t="shared" si="221"/>
        <v>20.12</v>
      </c>
      <c r="Q2837" s="11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2500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19</v>
      </c>
      <c r="P2838">
        <f t="shared" si="221"/>
        <v>44.09</v>
      </c>
      <c r="Q2838" s="11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2500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34</v>
      </c>
      <c r="P2839">
        <f t="shared" si="221"/>
        <v>40.479999999999997</v>
      </c>
      <c r="Q2839" s="11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2500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96</v>
      </c>
      <c r="P2840">
        <f t="shared" si="221"/>
        <v>44.54</v>
      </c>
      <c r="Q2840" s="11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2500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156</v>
      </c>
      <c r="P2841">
        <f t="shared" si="221"/>
        <v>125.81</v>
      </c>
      <c r="Q2841" s="11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2500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0</v>
      </c>
      <c r="P2843">
        <f t="shared" si="221"/>
        <v>10</v>
      </c>
      <c r="Q2843" s="11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2500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2500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2500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1</v>
      </c>
      <c r="P2846">
        <f t="shared" si="221"/>
        <v>30</v>
      </c>
      <c r="Q2846" s="11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2500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95</v>
      </c>
      <c r="P2847">
        <f t="shared" si="221"/>
        <v>60.67</v>
      </c>
      <c r="Q2847" s="11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2500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2500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2500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3</v>
      </c>
      <c r="P2850">
        <f t="shared" si="221"/>
        <v>23.33</v>
      </c>
      <c r="Q2850" s="11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2500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0</v>
      </c>
      <c r="P2851">
        <f t="shared" si="221"/>
        <v>5</v>
      </c>
      <c r="Q2851" s="1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2500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12</v>
      </c>
      <c r="P2852">
        <f t="shared" si="221"/>
        <v>23.92</v>
      </c>
      <c r="Q2852" s="11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2500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2500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4</v>
      </c>
      <c r="P2854">
        <f t="shared" si="221"/>
        <v>15.83</v>
      </c>
      <c r="Q2854" s="11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2500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2500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17</v>
      </c>
      <c r="P2856">
        <f t="shared" si="221"/>
        <v>29.79</v>
      </c>
      <c r="Q2856" s="11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2500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12</v>
      </c>
      <c r="P2857">
        <f t="shared" si="221"/>
        <v>60</v>
      </c>
      <c r="Q2857" s="11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2500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6</v>
      </c>
      <c r="P2858">
        <f t="shared" si="221"/>
        <v>24.33</v>
      </c>
      <c r="Q2858" s="11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2500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300</v>
      </c>
      <c r="P2859">
        <f t="shared" si="221"/>
        <v>500</v>
      </c>
      <c r="Q2859" s="11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2500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2500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1</v>
      </c>
      <c r="P2861">
        <f t="shared" si="221"/>
        <v>35</v>
      </c>
      <c r="Q2861" s="1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2500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11</v>
      </c>
      <c r="P2862">
        <f t="shared" si="221"/>
        <v>29.56</v>
      </c>
      <c r="Q2862" s="11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</v>
      </c>
      <c r="P2863">
        <f t="shared" si="221"/>
        <v>26.67</v>
      </c>
      <c r="Q2863" s="11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2500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2</v>
      </c>
      <c r="P2864">
        <f t="shared" si="221"/>
        <v>18.329999999999998</v>
      </c>
      <c r="Q2864" s="11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2500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1</v>
      </c>
      <c r="P2865">
        <f t="shared" si="221"/>
        <v>20</v>
      </c>
      <c r="Q2865" s="11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2500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2500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2</v>
      </c>
      <c r="P2868">
        <f t="shared" si="221"/>
        <v>22.5</v>
      </c>
      <c r="Q2868" s="11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2500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252</v>
      </c>
      <c r="P2870">
        <f t="shared" si="221"/>
        <v>105.03</v>
      </c>
      <c r="Q2870" s="11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2500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7</v>
      </c>
      <c r="P2871">
        <f t="shared" si="221"/>
        <v>35.4</v>
      </c>
      <c r="Q2871" s="1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2500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30</v>
      </c>
      <c r="P2872">
        <f t="shared" si="221"/>
        <v>83.33</v>
      </c>
      <c r="Q2872" s="11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2500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19</v>
      </c>
      <c r="P2873">
        <f t="shared" si="221"/>
        <v>35.92</v>
      </c>
      <c r="Q2873" s="11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2500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2500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11</v>
      </c>
      <c r="P2876">
        <f t="shared" si="221"/>
        <v>90.33</v>
      </c>
      <c r="Q2876" s="11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2500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2500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2500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26</v>
      </c>
      <c r="P2879">
        <f t="shared" si="221"/>
        <v>108.33</v>
      </c>
      <c r="Q2879" s="11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2500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3</v>
      </c>
      <c r="P2880">
        <f t="shared" si="221"/>
        <v>15.75</v>
      </c>
      <c r="Q2880" s="11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2500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1</v>
      </c>
      <c r="P2881">
        <f t="shared" si="221"/>
        <v>29</v>
      </c>
      <c r="Q2881" s="11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2500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112</v>
      </c>
      <c r="P2882">
        <f t="shared" si="221"/>
        <v>96.55</v>
      </c>
      <c r="Q2882" s="11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2500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5">
        <f t="shared" ref="S2883:S2946" si="227">(((J2883/60)/60/24)+DATE(1970,1,1))</f>
        <v>41916.597638888888</v>
      </c>
      <c r="T2883" s="15">
        <f t="shared" ref="T2883:T2946" si="228">(((I2883/60)/60/24)+DATE(1970,1,1))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2500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10</v>
      </c>
      <c r="P2884">
        <f t="shared" si="226"/>
        <v>63</v>
      </c>
      <c r="Q2884" s="11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2500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76</v>
      </c>
      <c r="P2885">
        <f t="shared" si="226"/>
        <v>381.6</v>
      </c>
      <c r="Q2885" s="11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2500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7</v>
      </c>
      <c r="P2886">
        <f t="shared" si="226"/>
        <v>46.25</v>
      </c>
      <c r="Q2886" s="11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2500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5</v>
      </c>
      <c r="P2887">
        <f t="shared" si="226"/>
        <v>26</v>
      </c>
      <c r="Q2887" s="11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2500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0</v>
      </c>
      <c r="P2888">
        <f t="shared" si="226"/>
        <v>10</v>
      </c>
      <c r="Q2888" s="11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2500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2500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2500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46</v>
      </c>
      <c r="P2891">
        <f t="shared" si="226"/>
        <v>81.569999999999993</v>
      </c>
      <c r="Q2891" s="11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2500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2500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11</v>
      </c>
      <c r="P2893">
        <f t="shared" si="226"/>
        <v>27.3</v>
      </c>
      <c r="Q2893" s="11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2500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20</v>
      </c>
      <c r="P2894">
        <f t="shared" si="226"/>
        <v>29.41</v>
      </c>
      <c r="Q2894" s="11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2500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2500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2500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1</v>
      </c>
      <c r="P2897">
        <f t="shared" si="226"/>
        <v>5.75</v>
      </c>
      <c r="Q2897" s="11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2500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25</v>
      </c>
      <c r="P2898">
        <f t="shared" si="226"/>
        <v>52.08</v>
      </c>
      <c r="Q2898" s="11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2500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22</v>
      </c>
      <c r="P2899">
        <f t="shared" si="226"/>
        <v>183.33</v>
      </c>
      <c r="Q2899" s="11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2500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13</v>
      </c>
      <c r="P2900">
        <f t="shared" si="226"/>
        <v>26.33</v>
      </c>
      <c r="Q2900" s="11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2500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2500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136</v>
      </c>
      <c r="P2902">
        <f t="shared" si="226"/>
        <v>486.43</v>
      </c>
      <c r="Q2902" s="11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2500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0</v>
      </c>
      <c r="P2903">
        <f t="shared" si="226"/>
        <v>3</v>
      </c>
      <c r="Q2903" s="11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2500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1</v>
      </c>
      <c r="P2904">
        <f t="shared" si="226"/>
        <v>25</v>
      </c>
      <c r="Q2904" s="11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2500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2</v>
      </c>
      <c r="P2905">
        <f t="shared" si="226"/>
        <v>9.75</v>
      </c>
      <c r="Q2905" s="11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2500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3</v>
      </c>
      <c r="P2906">
        <f t="shared" si="226"/>
        <v>18.75</v>
      </c>
      <c r="Q2906" s="11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2500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25</v>
      </c>
      <c r="P2907">
        <f t="shared" si="226"/>
        <v>36.590000000000003</v>
      </c>
      <c r="Q2907" s="11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2500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23</v>
      </c>
      <c r="P2908">
        <f t="shared" si="226"/>
        <v>80.709999999999994</v>
      </c>
      <c r="Q2908" s="11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2500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11</v>
      </c>
      <c r="P2910">
        <f t="shared" si="226"/>
        <v>52.8</v>
      </c>
      <c r="Q2910" s="11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2500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1</v>
      </c>
      <c r="P2911">
        <f t="shared" si="226"/>
        <v>20</v>
      </c>
      <c r="Q2911" s="11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2500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2500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26</v>
      </c>
      <c r="P2913">
        <f t="shared" si="226"/>
        <v>46.93</v>
      </c>
      <c r="Q2913" s="11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2500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81</v>
      </c>
      <c r="P2914">
        <f t="shared" si="226"/>
        <v>78.08</v>
      </c>
      <c r="Q2914" s="11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2500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2500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24</v>
      </c>
      <c r="P2917">
        <f t="shared" si="226"/>
        <v>203.67</v>
      </c>
      <c r="Q2917" s="11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2500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6</v>
      </c>
      <c r="P2918">
        <f t="shared" si="226"/>
        <v>20.71</v>
      </c>
      <c r="Q2918" s="11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2500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17</v>
      </c>
      <c r="P2919">
        <f t="shared" si="226"/>
        <v>48.56</v>
      </c>
      <c r="Q2919" s="11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2500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54</v>
      </c>
      <c r="P2920">
        <f t="shared" si="226"/>
        <v>68.099999999999994</v>
      </c>
      <c r="Q2920" s="11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2500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2</v>
      </c>
      <c r="P2921">
        <f t="shared" si="226"/>
        <v>8.5</v>
      </c>
      <c r="Q2921" s="11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32" hidden="1" x14ac:dyDescent="0.2">
      <c r="A2923">
        <v>2921</v>
      </c>
      <c r="B2923" s="9" t="s">
        <v>2921</v>
      </c>
      <c r="C2923" s="3" t="s">
        <v>7031</v>
      </c>
      <c r="D2923" s="5">
        <v>2500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5</v>
      </c>
      <c r="P2923">
        <f t="shared" si="226"/>
        <v>43</v>
      </c>
      <c r="Q2923" s="11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8" hidden="1" x14ac:dyDescent="0.2">
      <c r="A2924">
        <v>2922</v>
      </c>
      <c r="B2924" s="9" t="s">
        <v>2922</v>
      </c>
      <c r="C2924" s="3" t="s">
        <v>7032</v>
      </c>
      <c r="D2924" s="5">
        <v>2500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20</v>
      </c>
      <c r="P2924">
        <f t="shared" si="226"/>
        <v>83.33</v>
      </c>
      <c r="Q2924" s="11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8" hidden="1" x14ac:dyDescent="0.2">
      <c r="A2925">
        <v>2923</v>
      </c>
      <c r="B2925" s="9" t="s">
        <v>2923</v>
      </c>
      <c r="C2925" s="3" t="s">
        <v>7033</v>
      </c>
      <c r="D2925" s="5">
        <v>2500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12</v>
      </c>
      <c r="P2925">
        <f t="shared" si="226"/>
        <v>30</v>
      </c>
      <c r="Q2925" s="11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8" hidden="1" x14ac:dyDescent="0.2">
      <c r="A2926">
        <v>2924</v>
      </c>
      <c r="B2926" s="9" t="s">
        <v>2924</v>
      </c>
      <c r="C2926" s="3" t="s">
        <v>7034</v>
      </c>
      <c r="D2926" s="5">
        <v>2500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1032</v>
      </c>
      <c r="P2926">
        <f t="shared" si="226"/>
        <v>175.51</v>
      </c>
      <c r="Q2926" s="11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8" hidden="1" x14ac:dyDescent="0.2">
      <c r="A2927">
        <v>2925</v>
      </c>
      <c r="B2927" s="9" t="s">
        <v>2925</v>
      </c>
      <c r="C2927" s="3" t="s">
        <v>7035</v>
      </c>
      <c r="D2927" s="5">
        <v>2500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1844</v>
      </c>
      <c r="P2927">
        <f t="shared" si="226"/>
        <v>231.66</v>
      </c>
      <c r="Q2927" s="11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8" hidden="1" x14ac:dyDescent="0.2">
      <c r="A2928">
        <v>2926</v>
      </c>
      <c r="B2928" s="9" t="s">
        <v>2926</v>
      </c>
      <c r="C2928" s="3" t="s">
        <v>7036</v>
      </c>
      <c r="D2928" s="5">
        <v>2500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150</v>
      </c>
      <c r="P2928">
        <f t="shared" si="226"/>
        <v>75</v>
      </c>
      <c r="Q2928" s="11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8" hidden="1" x14ac:dyDescent="0.2">
      <c r="A2929">
        <v>2927</v>
      </c>
      <c r="B2929" s="9" t="s">
        <v>2927</v>
      </c>
      <c r="C2929" s="3" t="s">
        <v>7037</v>
      </c>
      <c r="D2929" s="5">
        <v>2500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94</v>
      </c>
      <c r="P2929">
        <f t="shared" si="226"/>
        <v>112.14</v>
      </c>
      <c r="Q2929" s="11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2" hidden="1" x14ac:dyDescent="0.2">
      <c r="A2930">
        <v>2928</v>
      </c>
      <c r="B2930" s="9" t="s">
        <v>2928</v>
      </c>
      <c r="C2930" s="3" t="s">
        <v>7038</v>
      </c>
      <c r="D2930" s="5">
        <v>2500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40</v>
      </c>
      <c r="P2930">
        <f t="shared" si="226"/>
        <v>41.67</v>
      </c>
      <c r="Q2930" s="11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8" hidden="1" x14ac:dyDescent="0.2">
      <c r="A2931">
        <v>2929</v>
      </c>
      <c r="B2931" s="9" t="s">
        <v>2929</v>
      </c>
      <c r="C2931" s="3" t="s">
        <v>7039</v>
      </c>
      <c r="D2931" s="5">
        <v>2500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327</v>
      </c>
      <c r="P2931">
        <f t="shared" si="226"/>
        <v>255.17</v>
      </c>
      <c r="Q2931" s="11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8" hidden="1" x14ac:dyDescent="0.2">
      <c r="A2932">
        <v>2930</v>
      </c>
      <c r="B2932" s="9" t="s">
        <v>2930</v>
      </c>
      <c r="C2932" s="3" t="s">
        <v>7040</v>
      </c>
      <c r="D2932" s="5">
        <v>2500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404</v>
      </c>
      <c r="P2932">
        <f t="shared" si="226"/>
        <v>162.77000000000001</v>
      </c>
      <c r="Q2932" s="11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8" hidden="1" x14ac:dyDescent="0.2">
      <c r="A2933">
        <v>2931</v>
      </c>
      <c r="B2933" s="9" t="s">
        <v>2931</v>
      </c>
      <c r="C2933" s="3" t="s">
        <v>7041</v>
      </c>
      <c r="D2933" s="5">
        <v>2500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32</v>
      </c>
      <c r="P2933">
        <f t="shared" si="226"/>
        <v>88.33</v>
      </c>
      <c r="Q2933" s="11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8" hidden="1" x14ac:dyDescent="0.2">
      <c r="A2934">
        <v>2932</v>
      </c>
      <c r="B2934" s="9" t="s">
        <v>2932</v>
      </c>
      <c r="C2934" s="3" t="s">
        <v>7042</v>
      </c>
      <c r="D2934" s="5">
        <v>2468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132</v>
      </c>
      <c r="P2934">
        <f t="shared" si="226"/>
        <v>85.74</v>
      </c>
      <c r="Q2934" s="11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8" hidden="1" x14ac:dyDescent="0.2">
      <c r="A2935">
        <v>2933</v>
      </c>
      <c r="B2935" s="9" t="s">
        <v>2933</v>
      </c>
      <c r="C2935" s="3" t="s">
        <v>7043</v>
      </c>
      <c r="D2935" s="5">
        <v>2450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105</v>
      </c>
      <c r="P2935">
        <f t="shared" si="226"/>
        <v>47.57</v>
      </c>
      <c r="Q2935" s="11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8" hidden="1" x14ac:dyDescent="0.2">
      <c r="A2936">
        <v>2934</v>
      </c>
      <c r="B2936" s="9" t="s">
        <v>2934</v>
      </c>
      <c r="C2936" s="3" t="s">
        <v>7044</v>
      </c>
      <c r="D2936" s="5">
        <v>2413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112</v>
      </c>
      <c r="P2936">
        <f t="shared" si="226"/>
        <v>72.97</v>
      </c>
      <c r="Q2936" s="11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8" hidden="1" x14ac:dyDescent="0.2">
      <c r="A2937">
        <v>2935</v>
      </c>
      <c r="B2937" s="9" t="s">
        <v>2935</v>
      </c>
      <c r="C2937" s="3" t="s">
        <v>7045</v>
      </c>
      <c r="D2937" s="5">
        <v>2400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147</v>
      </c>
      <c r="P2937">
        <f t="shared" si="226"/>
        <v>90.54</v>
      </c>
      <c r="Q2937" s="11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8" hidden="1" x14ac:dyDescent="0.2">
      <c r="A2938">
        <v>2936</v>
      </c>
      <c r="B2938" s="9" t="s">
        <v>2936</v>
      </c>
      <c r="C2938" s="3" t="s">
        <v>7046</v>
      </c>
      <c r="D2938" s="5">
        <v>2400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53</v>
      </c>
      <c r="P2938">
        <f t="shared" si="226"/>
        <v>37.65</v>
      </c>
      <c r="Q2938" s="11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2" hidden="1" x14ac:dyDescent="0.2">
      <c r="A2939">
        <v>2937</v>
      </c>
      <c r="B2939" s="9" t="s">
        <v>2937</v>
      </c>
      <c r="C2939" s="3" t="s">
        <v>7047</v>
      </c>
      <c r="D2939" s="5">
        <v>2400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83</v>
      </c>
      <c r="P2939">
        <f t="shared" si="226"/>
        <v>36.36</v>
      </c>
      <c r="Q2939" s="11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8" hidden="1" x14ac:dyDescent="0.2">
      <c r="A2940">
        <v>2938</v>
      </c>
      <c r="B2940" s="9" t="s">
        <v>2938</v>
      </c>
      <c r="C2940" s="3" t="s">
        <v>7048</v>
      </c>
      <c r="D2940" s="5">
        <v>2400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169</v>
      </c>
      <c r="P2940">
        <f t="shared" si="226"/>
        <v>126.72</v>
      </c>
      <c r="Q2940" s="11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8" hidden="1" x14ac:dyDescent="0.2">
      <c r="A2941">
        <v>2939</v>
      </c>
      <c r="B2941" s="9" t="s">
        <v>2939</v>
      </c>
      <c r="C2941" s="3" t="s">
        <v>7049</v>
      </c>
      <c r="D2941" s="5">
        <v>2400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343</v>
      </c>
      <c r="P2941">
        <f t="shared" si="226"/>
        <v>329.2</v>
      </c>
      <c r="Q2941" s="11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8" hidden="1" x14ac:dyDescent="0.2">
      <c r="A2942">
        <v>2940</v>
      </c>
      <c r="B2942" s="9" t="s">
        <v>2940</v>
      </c>
      <c r="C2942" s="3" t="s">
        <v>7050</v>
      </c>
      <c r="D2942" s="5">
        <v>2350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114</v>
      </c>
      <c r="P2942">
        <f t="shared" si="226"/>
        <v>81.239999999999995</v>
      </c>
      <c r="Q2942" s="11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8" hidden="1" x14ac:dyDescent="0.2">
      <c r="A2943">
        <v>2941</v>
      </c>
      <c r="B2943" s="9" t="s">
        <v>2941</v>
      </c>
      <c r="C2943" s="3" t="s">
        <v>7051</v>
      </c>
      <c r="D2943" s="5">
        <v>2300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8" hidden="1" x14ac:dyDescent="0.2">
      <c r="A2944">
        <v>2942</v>
      </c>
      <c r="B2944" s="9" t="s">
        <v>2942</v>
      </c>
      <c r="C2944" s="3" t="s">
        <v>7052</v>
      </c>
      <c r="D2944" s="5">
        <v>2300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1776</v>
      </c>
      <c r="P2944">
        <f t="shared" si="226"/>
        <v>202.23</v>
      </c>
      <c r="Q2944" s="11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8" hidden="1" x14ac:dyDescent="0.2">
      <c r="A2945">
        <v>2943</v>
      </c>
      <c r="B2945" s="9" t="s">
        <v>2943</v>
      </c>
      <c r="C2945" s="3" t="s">
        <v>7053</v>
      </c>
      <c r="D2945" s="5">
        <v>2300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32" hidden="1" x14ac:dyDescent="0.2">
      <c r="A2946">
        <v>2944</v>
      </c>
      <c r="B2946" s="9" t="s">
        <v>2944</v>
      </c>
      <c r="C2946" s="3" t="s">
        <v>7054</v>
      </c>
      <c r="D2946" s="5">
        <v>2300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4</v>
      </c>
      <c r="P2946">
        <f t="shared" si="226"/>
        <v>100</v>
      </c>
      <c r="Q2946" s="11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48" hidden="1" x14ac:dyDescent="0.2">
      <c r="A2947">
        <v>2945</v>
      </c>
      <c r="B2947" s="9" t="s">
        <v>2945</v>
      </c>
      <c r="C2947" s="3" t="s">
        <v>7055</v>
      </c>
      <c r="D2947" s="5">
        <v>2250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5">
        <f t="shared" ref="S2947:S3010" si="232">(((J2947/60)/60/24)+DATE(1970,1,1))</f>
        <v>42118.139583333337</v>
      </c>
      <c r="T2947" s="15">
        <f t="shared" ref="T2947:T3010" si="233">(((I2947/60)/60/24)+DATE(1970,1,1))</f>
        <v>42148.139583333337</v>
      </c>
      <c r="U2947">
        <f t="shared" ref="U2947:U3010" si="234">YEAR(S2947)</f>
        <v>2015</v>
      </c>
    </row>
    <row r="2948" spans="1:21" ht="48" hidden="1" x14ac:dyDescent="0.2">
      <c r="A2948">
        <v>2946</v>
      </c>
      <c r="B2948" s="9" t="s">
        <v>2946</v>
      </c>
      <c r="C2948" s="3" t="s">
        <v>7056</v>
      </c>
      <c r="D2948" s="5">
        <v>2250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48" hidden="1" x14ac:dyDescent="0.2">
      <c r="A2949">
        <v>2947</v>
      </c>
      <c r="B2949" s="9" t="s">
        <v>2947</v>
      </c>
      <c r="C2949" s="3" t="s">
        <v>7057</v>
      </c>
      <c r="D2949" s="5">
        <v>2224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48</v>
      </c>
      <c r="P2949">
        <f t="shared" si="231"/>
        <v>82.46</v>
      </c>
      <c r="Q2949" s="11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8" hidden="1" x14ac:dyDescent="0.2">
      <c r="A2950">
        <v>2948</v>
      </c>
      <c r="B2950" s="9" t="s">
        <v>2948</v>
      </c>
      <c r="C2950" s="3" t="s">
        <v>7058</v>
      </c>
      <c r="D2950" s="5">
        <v>2220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1</v>
      </c>
      <c r="P2950">
        <f t="shared" si="231"/>
        <v>2.67</v>
      </c>
      <c r="Q2950" s="11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8" hidden="1" x14ac:dyDescent="0.2">
      <c r="A2951">
        <v>2949</v>
      </c>
      <c r="B2951" s="9" t="s">
        <v>2949</v>
      </c>
      <c r="C2951" s="3" t="s">
        <v>7059</v>
      </c>
      <c r="D2951" s="5">
        <v>2200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1</v>
      </c>
      <c r="P2951">
        <f t="shared" si="231"/>
        <v>12.5</v>
      </c>
      <c r="Q2951" s="11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8" hidden="1" x14ac:dyDescent="0.2">
      <c r="A2952">
        <v>2950</v>
      </c>
      <c r="B2952" s="9" t="s">
        <v>2950</v>
      </c>
      <c r="C2952" s="3" t="s">
        <v>7060</v>
      </c>
      <c r="D2952" s="5">
        <v>2200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4" hidden="1" x14ac:dyDescent="0.2">
      <c r="A2953">
        <v>2951</v>
      </c>
      <c r="B2953" s="9" t="s">
        <v>2951</v>
      </c>
      <c r="C2953" s="3" t="s">
        <v>7061</v>
      </c>
      <c r="D2953" s="5">
        <v>2200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50</v>
      </c>
      <c r="P2953">
        <f t="shared" si="231"/>
        <v>18.899999999999999</v>
      </c>
      <c r="Q2953" s="11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8" hidden="1" x14ac:dyDescent="0.2">
      <c r="A2954">
        <v>2952</v>
      </c>
      <c r="B2954" s="9" t="s">
        <v>2952</v>
      </c>
      <c r="C2954" s="3" t="s">
        <v>7062</v>
      </c>
      <c r="D2954" s="5">
        <v>2200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73</v>
      </c>
      <c r="P2954">
        <f t="shared" si="231"/>
        <v>200.63</v>
      </c>
      <c r="Q2954" s="11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8" hidden="1" x14ac:dyDescent="0.2">
      <c r="A2955">
        <v>2953</v>
      </c>
      <c r="B2955" s="9" t="s">
        <v>2953</v>
      </c>
      <c r="C2955" s="3" t="s">
        <v>7063</v>
      </c>
      <c r="D2955" s="5">
        <v>2200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28</v>
      </c>
      <c r="P2955">
        <f t="shared" si="231"/>
        <v>201.67</v>
      </c>
      <c r="Q2955" s="11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8" hidden="1" x14ac:dyDescent="0.2">
      <c r="A2956">
        <v>2954</v>
      </c>
      <c r="B2956" s="9" t="s">
        <v>2954</v>
      </c>
      <c r="C2956" s="3" t="s">
        <v>7064</v>
      </c>
      <c r="D2956" s="5">
        <v>2200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32" hidden="1" x14ac:dyDescent="0.2">
      <c r="A2957">
        <v>2955</v>
      </c>
      <c r="B2957" s="9" t="s">
        <v>2955</v>
      </c>
      <c r="C2957" s="3" t="s">
        <v>7065</v>
      </c>
      <c r="D2957" s="5">
        <v>2200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33</v>
      </c>
      <c r="P2957">
        <f t="shared" si="231"/>
        <v>65</v>
      </c>
      <c r="Q2957" s="11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8" hidden="1" x14ac:dyDescent="0.2">
      <c r="A2958">
        <v>2956</v>
      </c>
      <c r="B2958" s="9" t="s">
        <v>2956</v>
      </c>
      <c r="C2958" s="3" t="s">
        <v>7066</v>
      </c>
      <c r="D2958" s="5">
        <v>2200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60</v>
      </c>
      <c r="P2958">
        <f t="shared" si="231"/>
        <v>66.099999999999994</v>
      </c>
      <c r="Q2958" s="11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8" hidden="1" x14ac:dyDescent="0.2">
      <c r="A2959">
        <v>2957</v>
      </c>
      <c r="B2959" s="9" t="s">
        <v>2957</v>
      </c>
      <c r="C2959" s="3" t="s">
        <v>7067</v>
      </c>
      <c r="D2959" s="5">
        <v>2200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13</v>
      </c>
      <c r="P2959">
        <f t="shared" si="231"/>
        <v>93.33</v>
      </c>
      <c r="Q2959" s="11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8" hidden="1" x14ac:dyDescent="0.2">
      <c r="A2960">
        <v>2958</v>
      </c>
      <c r="B2960" s="9" t="s">
        <v>2958</v>
      </c>
      <c r="C2960" s="3" t="s">
        <v>7068</v>
      </c>
      <c r="D2960" s="5">
        <v>2200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8" hidden="1" x14ac:dyDescent="0.2">
      <c r="A2961">
        <v>2959</v>
      </c>
      <c r="B2961" s="9" t="s">
        <v>2959</v>
      </c>
      <c r="C2961" s="3" t="s">
        <v>7069</v>
      </c>
      <c r="D2961" s="5">
        <v>2200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8" hidden="1" x14ac:dyDescent="0.2">
      <c r="A2962">
        <v>2960</v>
      </c>
      <c r="B2962" s="9" t="s">
        <v>2960</v>
      </c>
      <c r="C2962" s="3" t="s">
        <v>7070</v>
      </c>
      <c r="D2962" s="5">
        <v>2200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9" t="s">
        <v>2961</v>
      </c>
      <c r="C2963" s="3" t="s">
        <v>7071</v>
      </c>
      <c r="D2963" s="5">
        <v>2100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261</v>
      </c>
      <c r="P2963">
        <f t="shared" si="231"/>
        <v>50.75</v>
      </c>
      <c r="Q2963" s="11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9" t="s">
        <v>2962</v>
      </c>
      <c r="C2964" s="3" t="s">
        <v>7072</v>
      </c>
      <c r="D2964" s="5">
        <v>2100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58</v>
      </c>
      <c r="P2964">
        <f t="shared" si="231"/>
        <v>60.9</v>
      </c>
      <c r="Q2964" s="11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9" t="s">
        <v>2963</v>
      </c>
      <c r="C2965" s="3" t="s">
        <v>7073</v>
      </c>
      <c r="D2965" s="5">
        <v>2100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509</v>
      </c>
      <c r="P2965">
        <f t="shared" si="231"/>
        <v>109.03</v>
      </c>
      <c r="Q2965" s="11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9" t="s">
        <v>2964</v>
      </c>
      <c r="C2966" s="3" t="s">
        <v>7074</v>
      </c>
      <c r="D2966" s="5">
        <v>2100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240</v>
      </c>
      <c r="P2966">
        <f t="shared" si="231"/>
        <v>25.69</v>
      </c>
      <c r="Q2966" s="11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9" t="s">
        <v>2965</v>
      </c>
      <c r="C2967" s="3" t="s">
        <v>7075</v>
      </c>
      <c r="D2967" s="5">
        <v>2100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78</v>
      </c>
      <c r="P2967">
        <f t="shared" si="231"/>
        <v>41.92</v>
      </c>
      <c r="Q2967" s="11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9" t="s">
        <v>2966</v>
      </c>
      <c r="C2968" s="3" t="s">
        <v>7076</v>
      </c>
      <c r="D2968" s="5">
        <v>2100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541</v>
      </c>
      <c r="P2968">
        <f t="shared" si="231"/>
        <v>88.77</v>
      </c>
      <c r="Q2968" s="11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9" t="s">
        <v>2967</v>
      </c>
      <c r="C2969" s="3" t="s">
        <v>7077</v>
      </c>
      <c r="D2969" s="5">
        <v>2100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271</v>
      </c>
      <c r="P2969">
        <f t="shared" si="231"/>
        <v>80.23</v>
      </c>
      <c r="Q2969" s="11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9" t="s">
        <v>2968</v>
      </c>
      <c r="C2970" s="3" t="s">
        <v>7078</v>
      </c>
      <c r="D2970" s="5">
        <v>2001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185</v>
      </c>
      <c r="P2970">
        <f t="shared" si="231"/>
        <v>78.94</v>
      </c>
      <c r="Q2970" s="11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9" t="s">
        <v>2969</v>
      </c>
      <c r="C2971" s="3" t="s">
        <v>7079</v>
      </c>
      <c r="D2971" s="5">
        <v>2000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81</v>
      </c>
      <c r="P2971">
        <f t="shared" si="231"/>
        <v>95.59</v>
      </c>
      <c r="Q2971" s="11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9" t="s">
        <v>2970</v>
      </c>
      <c r="C2972" s="3" t="s">
        <v>7080</v>
      </c>
      <c r="D2972" s="5">
        <v>2000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318</v>
      </c>
      <c r="P2972">
        <f t="shared" si="231"/>
        <v>69.89</v>
      </c>
      <c r="Q2972" s="11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9" t="s">
        <v>2971</v>
      </c>
      <c r="C2973" s="3" t="s">
        <v>7081</v>
      </c>
      <c r="D2973" s="5">
        <v>2000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160</v>
      </c>
      <c r="P2973">
        <f t="shared" si="231"/>
        <v>74.53</v>
      </c>
      <c r="Q2973" s="11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9" t="s">
        <v>2973</v>
      </c>
      <c r="C2975" s="3" t="s">
        <v>7083</v>
      </c>
      <c r="D2975" s="5">
        <v>2000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437</v>
      </c>
      <c r="P2975">
        <f t="shared" si="231"/>
        <v>264.85000000000002</v>
      </c>
      <c r="Q2975" s="11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9" t="s">
        <v>2974</v>
      </c>
      <c r="C2976" s="3" t="s">
        <v>7084</v>
      </c>
      <c r="D2976" s="5">
        <v>2000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255</v>
      </c>
      <c r="P2976">
        <f t="shared" si="231"/>
        <v>58.62</v>
      </c>
      <c r="Q2976" s="11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9" t="s">
        <v>2975</v>
      </c>
      <c r="C2977" s="3" t="s">
        <v>7085</v>
      </c>
      <c r="D2977" s="5">
        <v>2000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401</v>
      </c>
      <c r="P2977">
        <f t="shared" si="231"/>
        <v>70.88</v>
      </c>
      <c r="Q2977" s="11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9" t="s">
        <v>2976</v>
      </c>
      <c r="C2978" s="3" t="s">
        <v>7086</v>
      </c>
      <c r="D2978" s="5">
        <v>2000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6</v>
      </c>
      <c r="P2978">
        <f t="shared" si="231"/>
        <v>8.57</v>
      </c>
      <c r="Q2978" s="11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9" t="s">
        <v>2977</v>
      </c>
      <c r="C2979" s="3" t="s">
        <v>7087</v>
      </c>
      <c r="D2979" s="5">
        <v>2000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170</v>
      </c>
      <c r="P2979">
        <f t="shared" si="231"/>
        <v>113.57</v>
      </c>
      <c r="Q2979" s="11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9" t="s">
        <v>2978</v>
      </c>
      <c r="C2980" s="3" t="s">
        <v>7088</v>
      </c>
      <c r="D2980" s="5">
        <v>2000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49</v>
      </c>
      <c r="P2980">
        <f t="shared" si="231"/>
        <v>60.69</v>
      </c>
      <c r="Q2980" s="11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9" t="s">
        <v>2979</v>
      </c>
      <c r="C2981" s="3" t="s">
        <v>7089</v>
      </c>
      <c r="D2981" s="5">
        <v>2000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254</v>
      </c>
      <c r="P2981">
        <f t="shared" si="231"/>
        <v>110.22</v>
      </c>
      <c r="Q2981" s="11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9" t="s">
        <v>2980</v>
      </c>
      <c r="C2982" s="3" t="s">
        <v>7090</v>
      </c>
      <c r="D2982" s="5">
        <v>2000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164</v>
      </c>
      <c r="P2982">
        <f t="shared" si="231"/>
        <v>136.46</v>
      </c>
      <c r="Q2982" s="11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48" hidden="1" x14ac:dyDescent="0.2">
      <c r="A2983">
        <v>2981</v>
      </c>
      <c r="B2983" s="9" t="s">
        <v>2981</v>
      </c>
      <c r="C2983" s="3" t="s">
        <v>7091</v>
      </c>
      <c r="D2983" s="5">
        <v>2000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258</v>
      </c>
      <c r="P2983">
        <f t="shared" si="231"/>
        <v>53.16</v>
      </c>
      <c r="Q2983" s="11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32" hidden="1" x14ac:dyDescent="0.2">
      <c r="A2984">
        <v>2982</v>
      </c>
      <c r="B2984" s="9" t="s">
        <v>2982</v>
      </c>
      <c r="C2984" s="3" t="s">
        <v>7092</v>
      </c>
      <c r="D2984" s="5">
        <v>2000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255</v>
      </c>
      <c r="P2984">
        <f t="shared" si="231"/>
        <v>86.49</v>
      </c>
      <c r="Q2984" s="11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8" hidden="1" x14ac:dyDescent="0.2">
      <c r="A2985">
        <v>2983</v>
      </c>
      <c r="B2985" s="9" t="s">
        <v>2983</v>
      </c>
      <c r="C2985" s="3" t="s">
        <v>7093</v>
      </c>
      <c r="D2985" s="5">
        <v>2000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8499</v>
      </c>
      <c r="P2985">
        <f t="shared" si="231"/>
        <v>155.24</v>
      </c>
      <c r="Q2985" s="11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8" hidden="1" x14ac:dyDescent="0.2">
      <c r="A2986">
        <v>2984</v>
      </c>
      <c r="B2986" s="9" t="s">
        <v>2984</v>
      </c>
      <c r="C2986" s="3" t="s">
        <v>7094</v>
      </c>
      <c r="D2986" s="5">
        <v>2000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1254</v>
      </c>
      <c r="P2986">
        <f t="shared" si="231"/>
        <v>115.08</v>
      </c>
      <c r="Q2986" s="11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8" hidden="1" x14ac:dyDescent="0.2">
      <c r="A2987">
        <v>2985</v>
      </c>
      <c r="B2987" s="9" t="s">
        <v>2985</v>
      </c>
      <c r="C2987" s="3" t="s">
        <v>7095</v>
      </c>
      <c r="D2987" s="5">
        <v>2000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608</v>
      </c>
      <c r="P2987">
        <f t="shared" si="231"/>
        <v>109.59</v>
      </c>
      <c r="Q2987" s="11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8" hidden="1" x14ac:dyDescent="0.2">
      <c r="A2988">
        <v>2986</v>
      </c>
      <c r="B2988" s="9" t="s">
        <v>2986</v>
      </c>
      <c r="C2988" s="3" t="s">
        <v>7096</v>
      </c>
      <c r="D2988" s="5">
        <v>2000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127</v>
      </c>
      <c r="P2988">
        <f t="shared" si="231"/>
        <v>45.21</v>
      </c>
      <c r="Q2988" s="11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8" hidden="1" x14ac:dyDescent="0.2">
      <c r="A2989">
        <v>2987</v>
      </c>
      <c r="B2989" s="9" t="s">
        <v>2987</v>
      </c>
      <c r="C2989" s="3" t="s">
        <v>7097</v>
      </c>
      <c r="D2989" s="5">
        <v>2000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1380</v>
      </c>
      <c r="P2989">
        <f t="shared" si="231"/>
        <v>104.15</v>
      </c>
      <c r="Q2989" s="11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8" hidden="1" x14ac:dyDescent="0.2">
      <c r="A2990">
        <v>2988</v>
      </c>
      <c r="B2990" s="9" t="s">
        <v>2988</v>
      </c>
      <c r="C2990" s="3" t="s">
        <v>7098</v>
      </c>
      <c r="D2990" s="5">
        <v>2000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50</v>
      </c>
      <c r="P2990">
        <f t="shared" si="231"/>
        <v>35.71</v>
      </c>
      <c r="Q2990" s="11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t="16" hidden="1" x14ac:dyDescent="0.2">
      <c r="A2991">
        <v>2989</v>
      </c>
      <c r="B2991" s="9" t="s">
        <v>2989</v>
      </c>
      <c r="C2991" s="3" t="s">
        <v>7099</v>
      </c>
      <c r="D2991" s="5">
        <v>2000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1765</v>
      </c>
      <c r="P2991">
        <f t="shared" si="231"/>
        <v>97</v>
      </c>
      <c r="Q2991" s="11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8" hidden="1" x14ac:dyDescent="0.2">
      <c r="A2992">
        <v>2990</v>
      </c>
      <c r="B2992" s="9" t="s">
        <v>2990</v>
      </c>
      <c r="C2992" s="3" t="s">
        <v>7100</v>
      </c>
      <c r="D2992" s="5">
        <v>2000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500</v>
      </c>
      <c r="P2992">
        <f t="shared" si="231"/>
        <v>370.37</v>
      </c>
      <c r="Q2992" s="11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8" hidden="1" x14ac:dyDescent="0.2">
      <c r="A2993">
        <v>2991</v>
      </c>
      <c r="B2993" s="9" t="s">
        <v>2991</v>
      </c>
      <c r="C2993" s="3" t="s">
        <v>7101</v>
      </c>
      <c r="D2993" s="5">
        <v>2000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439</v>
      </c>
      <c r="P2993">
        <f t="shared" si="231"/>
        <v>94.41</v>
      </c>
      <c r="Q2993" s="11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8" hidden="1" x14ac:dyDescent="0.2">
      <c r="A2994">
        <v>2992</v>
      </c>
      <c r="B2994" s="9" t="s">
        <v>2992</v>
      </c>
      <c r="C2994" s="3" t="s">
        <v>7102</v>
      </c>
      <c r="D2994" s="5">
        <v>2000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157</v>
      </c>
      <c r="P2994">
        <f t="shared" si="231"/>
        <v>48.98</v>
      </c>
      <c r="Q2994" s="11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t="16" hidden="1" x14ac:dyDescent="0.2">
      <c r="A2995">
        <v>2993</v>
      </c>
      <c r="B2995" s="9" t="s">
        <v>2993</v>
      </c>
      <c r="C2995" s="3" t="s">
        <v>7103</v>
      </c>
      <c r="D2995" s="5">
        <v>2000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50</v>
      </c>
      <c r="P2995">
        <f t="shared" si="231"/>
        <v>45.59</v>
      </c>
      <c r="Q2995" s="11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8" hidden="1" x14ac:dyDescent="0.2">
      <c r="A2996">
        <v>2994</v>
      </c>
      <c r="B2996" s="9" t="s">
        <v>2994</v>
      </c>
      <c r="C2996" s="3" t="s">
        <v>7104</v>
      </c>
      <c r="D2996" s="5">
        <v>2000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69</v>
      </c>
      <c r="P2996">
        <f t="shared" si="231"/>
        <v>23.28</v>
      </c>
      <c r="Q2996" s="11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8" hidden="1" x14ac:dyDescent="0.2">
      <c r="A2997">
        <v>2995</v>
      </c>
      <c r="B2997" s="9" t="s">
        <v>2995</v>
      </c>
      <c r="C2997" s="3" t="s">
        <v>7105</v>
      </c>
      <c r="D2997" s="5">
        <v>2000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787</v>
      </c>
      <c r="P2997">
        <f t="shared" si="231"/>
        <v>63.23</v>
      </c>
      <c r="Q2997" s="11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32" hidden="1" x14ac:dyDescent="0.2">
      <c r="A2998">
        <v>2996</v>
      </c>
      <c r="B2998" s="9" t="s">
        <v>2996</v>
      </c>
      <c r="C2998" s="3" t="s">
        <v>7106</v>
      </c>
      <c r="D2998" s="5">
        <v>2000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3009</v>
      </c>
      <c r="P2998">
        <f t="shared" si="231"/>
        <v>153.52000000000001</v>
      </c>
      <c r="Q2998" s="11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8" hidden="1" x14ac:dyDescent="0.2">
      <c r="A2999">
        <v>2997</v>
      </c>
      <c r="B2999" s="9" t="s">
        <v>2997</v>
      </c>
      <c r="C2999" s="3" t="s">
        <v>7107</v>
      </c>
      <c r="D2999" s="5">
        <v>2000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519</v>
      </c>
      <c r="P2999">
        <f t="shared" si="231"/>
        <v>90.2</v>
      </c>
      <c r="Q2999" s="11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8" hidden="1" x14ac:dyDescent="0.2">
      <c r="A3000">
        <v>2998</v>
      </c>
      <c r="B3000" s="9" t="s">
        <v>2998</v>
      </c>
      <c r="C3000" s="3" t="s">
        <v>7108</v>
      </c>
      <c r="D3000" s="5">
        <v>2000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2576</v>
      </c>
      <c r="P3000">
        <f t="shared" si="231"/>
        <v>118.97</v>
      </c>
      <c r="Q3000" s="11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8" hidden="1" x14ac:dyDescent="0.2">
      <c r="A3001">
        <v>2999</v>
      </c>
      <c r="B3001" s="9" t="s">
        <v>2999</v>
      </c>
      <c r="C3001" s="3" t="s">
        <v>7109</v>
      </c>
      <c r="D3001" s="5">
        <v>2000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80</v>
      </c>
      <c r="P3001">
        <f t="shared" si="231"/>
        <v>80.25</v>
      </c>
      <c r="Q3001" s="11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8" hidden="1" x14ac:dyDescent="0.2">
      <c r="A3002">
        <v>3000</v>
      </c>
      <c r="B3002" s="9" t="s">
        <v>3000</v>
      </c>
      <c r="C3002" s="3" t="s">
        <v>7110</v>
      </c>
      <c r="D3002" s="5">
        <v>2000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25</v>
      </c>
      <c r="P3002">
        <f t="shared" si="231"/>
        <v>62.5</v>
      </c>
      <c r="Q3002" s="11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8" hidden="1" x14ac:dyDescent="0.2">
      <c r="A3003">
        <v>3001</v>
      </c>
      <c r="B3003" s="9" t="s">
        <v>3001</v>
      </c>
      <c r="C3003" s="3" t="s">
        <v>7111</v>
      </c>
      <c r="D3003" s="5">
        <v>2000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1150</v>
      </c>
      <c r="P3003">
        <f t="shared" si="231"/>
        <v>131.38</v>
      </c>
      <c r="Q3003" s="11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2" hidden="1" x14ac:dyDescent="0.2">
      <c r="A3004">
        <v>3002</v>
      </c>
      <c r="B3004" s="9" t="s">
        <v>3002</v>
      </c>
      <c r="C3004" s="3" t="s">
        <v>7112</v>
      </c>
      <c r="D3004" s="5">
        <v>2000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380</v>
      </c>
      <c r="P3004">
        <f t="shared" si="231"/>
        <v>73.03</v>
      </c>
      <c r="Q3004" s="11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8" hidden="1" x14ac:dyDescent="0.2">
      <c r="A3005">
        <v>3003</v>
      </c>
      <c r="B3005" s="9" t="s">
        <v>3003</v>
      </c>
      <c r="C3005" s="3" t="s">
        <v>7113</v>
      </c>
      <c r="D3005" s="5">
        <v>2000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152</v>
      </c>
      <c r="P3005">
        <f t="shared" si="231"/>
        <v>178.53</v>
      </c>
      <c r="Q3005" s="11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8" hidden="1" x14ac:dyDescent="0.2">
      <c r="A3006">
        <v>3004</v>
      </c>
      <c r="B3006" s="9" t="s">
        <v>3004</v>
      </c>
      <c r="C3006" s="3" t="s">
        <v>7114</v>
      </c>
      <c r="D3006" s="5">
        <v>2000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2256</v>
      </c>
      <c r="P3006">
        <f t="shared" si="231"/>
        <v>162.91</v>
      </c>
      <c r="Q3006" s="11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8" hidden="1" x14ac:dyDescent="0.2">
      <c r="A3007">
        <v>3005</v>
      </c>
      <c r="B3007" s="9" t="s">
        <v>3005</v>
      </c>
      <c r="C3007" s="3" t="s">
        <v>7115</v>
      </c>
      <c r="D3007" s="5">
        <v>2000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639</v>
      </c>
      <c r="P3007">
        <f t="shared" si="231"/>
        <v>108.24</v>
      </c>
      <c r="Q3007" s="11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32" hidden="1" x14ac:dyDescent="0.2">
      <c r="A3008">
        <v>3006</v>
      </c>
      <c r="B3008" s="9" t="s">
        <v>3006</v>
      </c>
      <c r="C3008" s="3" t="s">
        <v>7116</v>
      </c>
      <c r="D3008" s="5">
        <v>2000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431</v>
      </c>
      <c r="P3008">
        <f t="shared" si="231"/>
        <v>88.87</v>
      </c>
      <c r="Q3008" s="11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2" hidden="1" x14ac:dyDescent="0.2">
      <c r="A3009">
        <v>3007</v>
      </c>
      <c r="B3009" s="9" t="s">
        <v>3007</v>
      </c>
      <c r="C3009" s="3" t="s">
        <v>7117</v>
      </c>
      <c r="D3009" s="5">
        <v>2000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54</v>
      </c>
      <c r="P3009">
        <f t="shared" si="231"/>
        <v>54</v>
      </c>
      <c r="Q3009" s="11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8" hidden="1" x14ac:dyDescent="0.2">
      <c r="A3010">
        <v>3008</v>
      </c>
      <c r="B3010" s="9" t="s">
        <v>3008</v>
      </c>
      <c r="C3010" s="3" t="s">
        <v>7118</v>
      </c>
      <c r="D3010" s="5">
        <v>2000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152</v>
      </c>
      <c r="P3010">
        <f t="shared" si="231"/>
        <v>116.73</v>
      </c>
      <c r="Q3010" s="11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8" hidden="1" x14ac:dyDescent="0.2">
      <c r="A3011">
        <v>3009</v>
      </c>
      <c r="B3011" s="9" t="s">
        <v>3009</v>
      </c>
      <c r="C3011" s="3" t="s">
        <v>7119</v>
      </c>
      <c r="D3011" s="5">
        <v>2000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1497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5">
        <f t="shared" ref="S3011:S3074" si="237">(((J3011/60)/60/24)+DATE(1970,1,1))</f>
        <v>41939.569907407407</v>
      </c>
      <c r="T3011" s="15">
        <f t="shared" ref="T3011:T3074" si="238">(((I3011/60)/60/24)+DATE(1970,1,1))</f>
        <v>41969.611574074079</v>
      </c>
      <c r="U3011">
        <f t="shared" ref="U3011:U3074" si="239">YEAR(S3011)</f>
        <v>2014</v>
      </c>
    </row>
    <row r="3012" spans="1:21" ht="48" hidden="1" x14ac:dyDescent="0.2">
      <c r="A3012">
        <v>3010</v>
      </c>
      <c r="B3012" s="9" t="s">
        <v>3010</v>
      </c>
      <c r="C3012" s="3" t="s">
        <v>7120</v>
      </c>
      <c r="D3012" s="5">
        <v>2000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119</v>
      </c>
      <c r="P3012">
        <f t="shared" si="236"/>
        <v>158</v>
      </c>
      <c r="Q3012" s="11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8" hidden="1" x14ac:dyDescent="0.2">
      <c r="A3013">
        <v>3011</v>
      </c>
      <c r="B3013" s="9" t="s">
        <v>3011</v>
      </c>
      <c r="C3013" s="3" t="s">
        <v>7121</v>
      </c>
      <c r="D3013" s="5">
        <v>2000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19</v>
      </c>
      <c r="P3013">
        <f t="shared" si="236"/>
        <v>14.84</v>
      </c>
      <c r="Q3013" s="11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8" hidden="1" x14ac:dyDescent="0.2">
      <c r="A3014">
        <v>3012</v>
      </c>
      <c r="B3014" s="9" t="s">
        <v>3012</v>
      </c>
      <c r="C3014" s="3" t="s">
        <v>7122</v>
      </c>
      <c r="D3014" s="5">
        <v>2000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234</v>
      </c>
      <c r="P3014">
        <f t="shared" si="236"/>
        <v>85.18</v>
      </c>
      <c r="Q3014" s="11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8" hidden="1" x14ac:dyDescent="0.2">
      <c r="A3015">
        <v>3013</v>
      </c>
      <c r="B3015" s="9" t="s">
        <v>3013</v>
      </c>
      <c r="C3015" s="3" t="s">
        <v>7123</v>
      </c>
      <c r="D3015" s="5">
        <v>2000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785</v>
      </c>
      <c r="P3015">
        <f t="shared" si="236"/>
        <v>146.69</v>
      </c>
      <c r="Q3015" s="11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8" hidden="1" x14ac:dyDescent="0.2">
      <c r="A3016">
        <v>3014</v>
      </c>
      <c r="B3016" s="9" t="s">
        <v>3014</v>
      </c>
      <c r="C3016" s="3" t="s">
        <v>7124</v>
      </c>
      <c r="D3016" s="5">
        <v>2000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1414</v>
      </c>
      <c r="P3016">
        <f t="shared" si="236"/>
        <v>50.76</v>
      </c>
      <c r="Q3016" s="11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8" hidden="1" x14ac:dyDescent="0.2">
      <c r="A3017">
        <v>3015</v>
      </c>
      <c r="B3017" s="9" t="s">
        <v>3015</v>
      </c>
      <c r="C3017" s="3" t="s">
        <v>7125</v>
      </c>
      <c r="D3017" s="5">
        <v>2000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175</v>
      </c>
      <c r="P3017">
        <f t="shared" si="236"/>
        <v>87.7</v>
      </c>
      <c r="Q3017" s="11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8" hidden="1" x14ac:dyDescent="0.2">
      <c r="A3018">
        <v>3016</v>
      </c>
      <c r="B3018" s="9" t="s">
        <v>3016</v>
      </c>
      <c r="C3018" s="3" t="s">
        <v>7126</v>
      </c>
      <c r="D3018" s="5">
        <v>2000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436</v>
      </c>
      <c r="P3018">
        <f t="shared" si="236"/>
        <v>242.28</v>
      </c>
      <c r="Q3018" s="11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8" hidden="1" x14ac:dyDescent="0.2">
      <c r="A3019">
        <v>3017</v>
      </c>
      <c r="B3019" s="9" t="s">
        <v>3017</v>
      </c>
      <c r="C3019" s="3" t="s">
        <v>7127</v>
      </c>
      <c r="D3019" s="5">
        <v>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1164</v>
      </c>
      <c r="P3019">
        <f t="shared" si="236"/>
        <v>146.44999999999999</v>
      </c>
      <c r="Q3019" s="11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8" hidden="1" x14ac:dyDescent="0.2">
      <c r="A3020">
        <v>3018</v>
      </c>
      <c r="B3020" s="9" t="s">
        <v>3018</v>
      </c>
      <c r="C3020" s="3" t="s">
        <v>7128</v>
      </c>
      <c r="D3020" s="5">
        <v>2000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212</v>
      </c>
      <c r="P3020">
        <f t="shared" si="236"/>
        <v>103.17</v>
      </c>
      <c r="Q3020" s="11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8" hidden="1" x14ac:dyDescent="0.2">
      <c r="A3021">
        <v>3019</v>
      </c>
      <c r="B3021" s="9" t="s">
        <v>3019</v>
      </c>
      <c r="C3021" s="3" t="s">
        <v>7129</v>
      </c>
      <c r="D3021" s="5">
        <v>2000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909</v>
      </c>
      <c r="P3021">
        <f t="shared" si="236"/>
        <v>80.459999999999994</v>
      </c>
      <c r="Q3021" s="11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8" hidden="1" x14ac:dyDescent="0.2">
      <c r="A3022">
        <v>3020</v>
      </c>
      <c r="B3022" s="9" t="s">
        <v>3020</v>
      </c>
      <c r="C3022" s="3" t="s">
        <v>7130</v>
      </c>
      <c r="D3022" s="5">
        <v>2000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352</v>
      </c>
      <c r="P3022">
        <f t="shared" si="236"/>
        <v>234.67</v>
      </c>
      <c r="Q3022" s="11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8" hidden="1" x14ac:dyDescent="0.2">
      <c r="A3023">
        <v>3021</v>
      </c>
      <c r="B3023" s="9" t="s">
        <v>3021</v>
      </c>
      <c r="C3023" s="3" t="s">
        <v>7131</v>
      </c>
      <c r="D3023" s="5">
        <v>2000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261</v>
      </c>
      <c r="P3023">
        <f t="shared" si="236"/>
        <v>50.69</v>
      </c>
      <c r="Q3023" s="11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8" hidden="1" x14ac:dyDescent="0.2">
      <c r="A3024">
        <v>3022</v>
      </c>
      <c r="B3024" s="9" t="s">
        <v>3022</v>
      </c>
      <c r="C3024" s="3" t="s">
        <v>7132</v>
      </c>
      <c r="D3024" s="5">
        <v>2000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504</v>
      </c>
      <c r="P3024">
        <f t="shared" si="236"/>
        <v>162.71</v>
      </c>
      <c r="Q3024" s="11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8" hidden="1" x14ac:dyDescent="0.2">
      <c r="A3025">
        <v>3023</v>
      </c>
      <c r="B3025" s="9" t="s">
        <v>3023</v>
      </c>
      <c r="C3025" s="3" t="s">
        <v>7133</v>
      </c>
      <c r="D3025" s="5">
        <v>2000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36</v>
      </c>
      <c r="P3025">
        <f t="shared" si="236"/>
        <v>120.17</v>
      </c>
      <c r="Q3025" s="11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8" hidden="1" x14ac:dyDescent="0.2">
      <c r="A3026">
        <v>3024</v>
      </c>
      <c r="B3026" s="9" t="s">
        <v>3024</v>
      </c>
      <c r="C3026" s="3" t="s">
        <v>7134</v>
      </c>
      <c r="D3026" s="5">
        <v>2000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616</v>
      </c>
      <c r="P3026">
        <f t="shared" si="236"/>
        <v>67.7</v>
      </c>
      <c r="Q3026" s="11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8" hidden="1" x14ac:dyDescent="0.2">
      <c r="A3027">
        <v>3025</v>
      </c>
      <c r="B3027" s="9" t="s">
        <v>3025</v>
      </c>
      <c r="C3027" s="3" t="s">
        <v>7135</v>
      </c>
      <c r="D3027" s="5">
        <v>2000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378</v>
      </c>
      <c r="P3027">
        <f t="shared" si="236"/>
        <v>52.1</v>
      </c>
      <c r="Q3027" s="11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8" hidden="1" x14ac:dyDescent="0.2">
      <c r="A3028">
        <v>3026</v>
      </c>
      <c r="B3028" s="9" t="s">
        <v>3026</v>
      </c>
      <c r="C3028" s="3" t="s">
        <v>7136</v>
      </c>
      <c r="D3028" s="5">
        <v>2000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65</v>
      </c>
      <c r="P3028">
        <f t="shared" si="236"/>
        <v>51.6</v>
      </c>
      <c r="Q3028" s="11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32" hidden="1" x14ac:dyDescent="0.2">
      <c r="A3029">
        <v>3027</v>
      </c>
      <c r="B3029" s="9" t="s">
        <v>3027</v>
      </c>
      <c r="C3029" s="3" t="s">
        <v>7137</v>
      </c>
      <c r="D3029" s="5">
        <v>2000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2629</v>
      </c>
      <c r="P3029">
        <f t="shared" si="236"/>
        <v>164.3</v>
      </c>
      <c r="Q3029" s="11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2" hidden="1" x14ac:dyDescent="0.2">
      <c r="A3030">
        <v>3028</v>
      </c>
      <c r="B3030" s="9" t="s">
        <v>3028</v>
      </c>
      <c r="C3030" s="3" t="s">
        <v>7138</v>
      </c>
      <c r="D3030" s="5">
        <v>2000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420</v>
      </c>
      <c r="P3030">
        <f t="shared" si="236"/>
        <v>84.86</v>
      </c>
      <c r="Q3030" s="11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8" hidden="1" x14ac:dyDescent="0.2">
      <c r="A3031">
        <v>3029</v>
      </c>
      <c r="B3031" s="9" t="s">
        <v>3029</v>
      </c>
      <c r="C3031" s="3" t="s">
        <v>7139</v>
      </c>
      <c r="D3031" s="5">
        <v>2000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1645</v>
      </c>
      <c r="P3031">
        <f t="shared" si="236"/>
        <v>94.55</v>
      </c>
      <c r="Q3031" s="11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8" hidden="1" x14ac:dyDescent="0.2">
      <c r="A3032">
        <v>3030</v>
      </c>
      <c r="B3032" s="9" t="s">
        <v>3030</v>
      </c>
      <c r="C3032" s="3" t="s">
        <v>7140</v>
      </c>
      <c r="D3032" s="5">
        <v>2000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93</v>
      </c>
      <c r="P3032">
        <f t="shared" si="236"/>
        <v>45.54</v>
      </c>
      <c r="Q3032" s="11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80" hidden="1" x14ac:dyDescent="0.2">
      <c r="A3033">
        <v>3031</v>
      </c>
      <c r="B3033" s="9" t="s">
        <v>3031</v>
      </c>
      <c r="C3033" s="3" t="s">
        <v>7141</v>
      </c>
      <c r="D3033" s="5">
        <v>2000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75</v>
      </c>
      <c r="P3033">
        <f t="shared" si="236"/>
        <v>51.72</v>
      </c>
      <c r="Q3033" s="11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8" hidden="1" x14ac:dyDescent="0.2">
      <c r="A3034">
        <v>3032</v>
      </c>
      <c r="B3034" s="9" t="s">
        <v>3032</v>
      </c>
      <c r="C3034" s="3" t="s">
        <v>7142</v>
      </c>
      <c r="D3034" s="5">
        <v>2000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64</v>
      </c>
      <c r="P3034">
        <f t="shared" si="236"/>
        <v>50.88</v>
      </c>
      <c r="Q3034" s="11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8" hidden="1" x14ac:dyDescent="0.2">
      <c r="A3035">
        <v>3033</v>
      </c>
      <c r="B3035" s="9" t="s">
        <v>3033</v>
      </c>
      <c r="C3035" s="3" t="s">
        <v>7143</v>
      </c>
      <c r="D3035" s="5">
        <v>2000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220</v>
      </c>
      <c r="P3035">
        <f t="shared" si="236"/>
        <v>191.13</v>
      </c>
      <c r="Q3035" s="11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64" hidden="1" x14ac:dyDescent="0.2">
      <c r="A3036">
        <v>3034</v>
      </c>
      <c r="B3036" s="9" t="s">
        <v>3034</v>
      </c>
      <c r="C3036" s="3" t="s">
        <v>7144</v>
      </c>
      <c r="D3036" s="5">
        <v>2000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5627</v>
      </c>
      <c r="P3036">
        <f t="shared" si="236"/>
        <v>89.31</v>
      </c>
      <c r="Q3036" s="11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32" hidden="1" x14ac:dyDescent="0.2">
      <c r="A3037">
        <v>3035</v>
      </c>
      <c r="B3037" s="9" t="s">
        <v>3035</v>
      </c>
      <c r="C3037" s="3" t="s">
        <v>7145</v>
      </c>
      <c r="D3037" s="5">
        <v>2000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1360</v>
      </c>
      <c r="P3037">
        <f t="shared" si="236"/>
        <v>88.59</v>
      </c>
      <c r="Q3037" s="11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8" hidden="1" x14ac:dyDescent="0.2">
      <c r="A3038">
        <v>3036</v>
      </c>
      <c r="B3038" s="9" t="s">
        <v>3036</v>
      </c>
      <c r="C3038" s="3" t="s">
        <v>7146</v>
      </c>
      <c r="D3038" s="5">
        <v>2000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1584</v>
      </c>
      <c r="P3038">
        <f t="shared" si="236"/>
        <v>96.3</v>
      </c>
      <c r="Q3038" s="11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4" hidden="1" x14ac:dyDescent="0.2">
      <c r="A3039">
        <v>3037</v>
      </c>
      <c r="B3039" s="9" t="s">
        <v>3037</v>
      </c>
      <c r="C3039" s="3" t="s">
        <v>7147</v>
      </c>
      <c r="D3039" s="5">
        <v>2000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53</v>
      </c>
      <c r="P3039">
        <f t="shared" si="236"/>
        <v>33.31</v>
      </c>
      <c r="Q3039" s="11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8" hidden="1" x14ac:dyDescent="0.2">
      <c r="A3040">
        <v>3038</v>
      </c>
      <c r="B3040" s="9" t="s">
        <v>3038</v>
      </c>
      <c r="C3040" s="3" t="s">
        <v>7148</v>
      </c>
      <c r="D3040" s="5">
        <v>2000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50</v>
      </c>
      <c r="P3040">
        <f t="shared" si="236"/>
        <v>37.22</v>
      </c>
      <c r="Q3040" s="11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8" hidden="1" x14ac:dyDescent="0.2">
      <c r="A3041">
        <v>3039</v>
      </c>
      <c r="B3041" s="9" t="s">
        <v>3039</v>
      </c>
      <c r="C3041" s="3" t="s">
        <v>7149</v>
      </c>
      <c r="D3041" s="5">
        <v>2000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1087</v>
      </c>
      <c r="P3041">
        <f t="shared" si="236"/>
        <v>92.13</v>
      </c>
      <c r="Q3041" s="11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8" hidden="1" x14ac:dyDescent="0.2">
      <c r="A3042">
        <v>3040</v>
      </c>
      <c r="B3042" s="9" t="s">
        <v>3040</v>
      </c>
      <c r="C3042" s="3" t="s">
        <v>7150</v>
      </c>
      <c r="D3042" s="5">
        <v>2000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161</v>
      </c>
      <c r="P3042">
        <f t="shared" si="236"/>
        <v>76.790000000000006</v>
      </c>
      <c r="Q3042" s="11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2" hidden="1" x14ac:dyDescent="0.2">
      <c r="A3043">
        <v>3041</v>
      </c>
      <c r="B3043" s="9" t="s">
        <v>3041</v>
      </c>
      <c r="C3043" s="3" t="s">
        <v>7151</v>
      </c>
      <c r="D3043" s="5">
        <v>2000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459</v>
      </c>
      <c r="P3043">
        <f t="shared" si="236"/>
        <v>96.53</v>
      </c>
      <c r="Q3043" s="11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8" hidden="1" x14ac:dyDescent="0.2">
      <c r="A3044">
        <v>3042</v>
      </c>
      <c r="B3044" s="9" t="s">
        <v>3042</v>
      </c>
      <c r="C3044" s="3" t="s">
        <v>7152</v>
      </c>
      <c r="D3044" s="5">
        <v>2000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96</v>
      </c>
      <c r="P3044">
        <f t="shared" si="236"/>
        <v>51.89</v>
      </c>
      <c r="Q3044" s="11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8" hidden="1" x14ac:dyDescent="0.2">
      <c r="A3045">
        <v>3043</v>
      </c>
      <c r="B3045" s="9" t="s">
        <v>3043</v>
      </c>
      <c r="C3045" s="3" t="s">
        <v>7153</v>
      </c>
      <c r="D3045" s="5">
        <v>2000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825</v>
      </c>
      <c r="P3045">
        <f t="shared" si="236"/>
        <v>128.91</v>
      </c>
      <c r="Q3045" s="11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8" hidden="1" x14ac:dyDescent="0.2">
      <c r="A3046">
        <v>3044</v>
      </c>
      <c r="B3046" s="9" t="s">
        <v>3044</v>
      </c>
      <c r="C3046" s="3" t="s">
        <v>7154</v>
      </c>
      <c r="D3046" s="5">
        <v>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656</v>
      </c>
      <c r="P3046">
        <f t="shared" si="236"/>
        <v>84.11</v>
      </c>
      <c r="Q3046" s="11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8" hidden="1" x14ac:dyDescent="0.2">
      <c r="A3047">
        <v>3045</v>
      </c>
      <c r="B3047" s="9" t="s">
        <v>3045</v>
      </c>
      <c r="C3047" s="3" t="s">
        <v>7155</v>
      </c>
      <c r="D3047" s="5">
        <v>2000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265</v>
      </c>
      <c r="P3047">
        <f t="shared" si="236"/>
        <v>82.94</v>
      </c>
      <c r="Q3047" s="11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8" hidden="1" x14ac:dyDescent="0.2">
      <c r="A3048">
        <v>3046</v>
      </c>
      <c r="B3048" s="9" t="s">
        <v>3046</v>
      </c>
      <c r="C3048" s="3" t="s">
        <v>7156</v>
      </c>
      <c r="D3048" s="5">
        <v>2000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754</v>
      </c>
      <c r="P3048">
        <f t="shared" si="236"/>
        <v>259.95</v>
      </c>
      <c r="Q3048" s="11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8" hidden="1" x14ac:dyDescent="0.2">
      <c r="A3049">
        <v>3047</v>
      </c>
      <c r="B3049" s="9" t="s">
        <v>3047</v>
      </c>
      <c r="C3049" s="3" t="s">
        <v>7157</v>
      </c>
      <c r="D3049" s="5">
        <v>2000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37</v>
      </c>
      <c r="P3049">
        <f t="shared" si="236"/>
        <v>37.25</v>
      </c>
      <c r="Q3049" s="11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8" hidden="1" x14ac:dyDescent="0.2">
      <c r="A3050">
        <v>3048</v>
      </c>
      <c r="B3050" s="9" t="s">
        <v>3048</v>
      </c>
      <c r="C3050" s="3" t="s">
        <v>7158</v>
      </c>
      <c r="D3050" s="5">
        <v>2000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416</v>
      </c>
      <c r="P3050">
        <f t="shared" si="236"/>
        <v>177.02</v>
      </c>
      <c r="Q3050" s="11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8" hidden="1" x14ac:dyDescent="0.2">
      <c r="A3051">
        <v>3049</v>
      </c>
      <c r="B3051" s="9" t="s">
        <v>3049</v>
      </c>
      <c r="C3051" s="3" t="s">
        <v>7159</v>
      </c>
      <c r="D3051" s="5">
        <v>2000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200</v>
      </c>
      <c r="P3051">
        <f t="shared" si="236"/>
        <v>74.069999999999993</v>
      </c>
      <c r="Q3051" s="11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2" hidden="1" x14ac:dyDescent="0.2">
      <c r="A3052">
        <v>3050</v>
      </c>
      <c r="B3052" s="9" t="s">
        <v>3050</v>
      </c>
      <c r="C3052" s="3" t="s">
        <v>7160</v>
      </c>
      <c r="D3052" s="5">
        <v>2000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32</v>
      </c>
      <c r="P3052">
        <f t="shared" si="236"/>
        <v>70.67</v>
      </c>
      <c r="Q3052" s="11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8" hidden="1" x14ac:dyDescent="0.2">
      <c r="A3053">
        <v>3051</v>
      </c>
      <c r="B3053" s="9" t="s">
        <v>3051</v>
      </c>
      <c r="C3053" s="3" t="s">
        <v>7161</v>
      </c>
      <c r="D3053" s="5">
        <v>2000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41</v>
      </c>
      <c r="P3053">
        <f t="shared" si="236"/>
        <v>23.63</v>
      </c>
      <c r="Q3053" s="11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32" hidden="1" x14ac:dyDescent="0.2">
      <c r="A3054">
        <v>3052</v>
      </c>
      <c r="B3054" s="9" t="s">
        <v>3052</v>
      </c>
      <c r="C3054" s="3" t="s">
        <v>7162</v>
      </c>
      <c r="D3054" s="5">
        <v>2000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4</v>
      </c>
      <c r="P3054">
        <f t="shared" si="236"/>
        <v>37.5</v>
      </c>
      <c r="Q3054" s="11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8" hidden="1" x14ac:dyDescent="0.2">
      <c r="A3055">
        <v>3053</v>
      </c>
      <c r="B3055" s="9" t="s">
        <v>3053</v>
      </c>
      <c r="C3055" s="3" t="s">
        <v>7163</v>
      </c>
      <c r="D3055" s="5">
        <v>2000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2</v>
      </c>
      <c r="P3055">
        <f t="shared" si="236"/>
        <v>13.33</v>
      </c>
      <c r="Q3055" s="11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8" hidden="1" x14ac:dyDescent="0.2">
      <c r="A3056">
        <v>3054</v>
      </c>
      <c r="B3056" s="9" t="s">
        <v>3054</v>
      </c>
      <c r="C3056" s="3" t="s">
        <v>7164</v>
      </c>
      <c r="D3056" s="5">
        <v>2000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8" hidden="1" x14ac:dyDescent="0.2">
      <c r="A3057">
        <v>3055</v>
      </c>
      <c r="B3057" s="9" t="s">
        <v>3055</v>
      </c>
      <c r="C3057" s="3" t="s">
        <v>7165</v>
      </c>
      <c r="D3057" s="5">
        <v>2000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8" hidden="1" x14ac:dyDescent="0.2">
      <c r="A3058">
        <v>3056</v>
      </c>
      <c r="B3058" s="9" t="s">
        <v>3056</v>
      </c>
      <c r="C3058" s="3" t="s">
        <v>7166</v>
      </c>
      <c r="D3058" s="5">
        <v>2000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8" hidden="1" x14ac:dyDescent="0.2">
      <c r="A3059">
        <v>3057</v>
      </c>
      <c r="B3059" s="9" t="s">
        <v>3057</v>
      </c>
      <c r="C3059" s="3" t="s">
        <v>7167</v>
      </c>
      <c r="D3059" s="5">
        <v>2000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8" hidden="1" x14ac:dyDescent="0.2">
      <c r="A3060">
        <v>3058</v>
      </c>
      <c r="B3060" s="9" t="s">
        <v>3058</v>
      </c>
      <c r="C3060" s="3" t="s">
        <v>7168</v>
      </c>
      <c r="D3060" s="5">
        <v>2000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8" hidden="1" x14ac:dyDescent="0.2">
      <c r="A3061">
        <v>3059</v>
      </c>
      <c r="B3061" s="9" t="s">
        <v>3059</v>
      </c>
      <c r="C3061" s="3" t="s">
        <v>7169</v>
      </c>
      <c r="D3061" s="5">
        <v>2000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23</v>
      </c>
      <c r="P3061">
        <f t="shared" si="236"/>
        <v>41</v>
      </c>
      <c r="Q3061" s="11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32" hidden="1" x14ac:dyDescent="0.2">
      <c r="A3062">
        <v>3060</v>
      </c>
      <c r="B3062" s="9" t="s">
        <v>3060</v>
      </c>
      <c r="C3062" s="3" t="s">
        <v>7170</v>
      </c>
      <c r="D3062" s="5">
        <v>2000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17</v>
      </c>
      <c r="P3062">
        <f t="shared" si="236"/>
        <v>55.83</v>
      </c>
      <c r="Q3062" s="11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t="16" hidden="1" x14ac:dyDescent="0.2">
      <c r="A3063">
        <v>3061</v>
      </c>
      <c r="B3063" s="9" t="s">
        <v>3061</v>
      </c>
      <c r="C3063" s="3" t="s">
        <v>7171</v>
      </c>
      <c r="D3063" s="5">
        <v>2000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8" hidden="1" x14ac:dyDescent="0.2">
      <c r="A3064">
        <v>3062</v>
      </c>
      <c r="B3064" s="9" t="s">
        <v>3062</v>
      </c>
      <c r="C3064" s="3" t="s">
        <v>7172</v>
      </c>
      <c r="D3064" s="5">
        <v>2000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334</v>
      </c>
      <c r="P3064">
        <f t="shared" si="236"/>
        <v>99.76</v>
      </c>
      <c r="Q3064" s="11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32" hidden="1" x14ac:dyDescent="0.2">
      <c r="A3065">
        <v>3063</v>
      </c>
      <c r="B3065" s="9" t="s">
        <v>3063</v>
      </c>
      <c r="C3065" s="3" t="s">
        <v>7173</v>
      </c>
      <c r="D3065" s="5">
        <v>2000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29</v>
      </c>
      <c r="P3065">
        <f t="shared" si="236"/>
        <v>25.52</v>
      </c>
      <c r="Q3065" s="11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2" hidden="1" x14ac:dyDescent="0.2">
      <c r="A3066">
        <v>3064</v>
      </c>
      <c r="B3066" s="9" t="s">
        <v>3064</v>
      </c>
      <c r="C3066" s="3" t="s">
        <v>7174</v>
      </c>
      <c r="D3066" s="5">
        <v>2000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424</v>
      </c>
      <c r="P3066">
        <f t="shared" si="236"/>
        <v>117.65</v>
      </c>
      <c r="Q3066" s="11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8" hidden="1" x14ac:dyDescent="0.2">
      <c r="A3067">
        <v>3065</v>
      </c>
      <c r="B3067" s="9" t="s">
        <v>3065</v>
      </c>
      <c r="C3067" s="3" t="s">
        <v>7175</v>
      </c>
      <c r="D3067" s="5">
        <v>2000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1</v>
      </c>
      <c r="P3067">
        <f t="shared" si="236"/>
        <v>5</v>
      </c>
      <c r="Q3067" s="11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8" hidden="1" x14ac:dyDescent="0.2">
      <c r="A3068">
        <v>3066</v>
      </c>
      <c r="B3068" s="9" t="s">
        <v>3066</v>
      </c>
      <c r="C3068" s="3" t="s">
        <v>7176</v>
      </c>
      <c r="D3068" s="5">
        <v>2000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2098</v>
      </c>
      <c r="P3068">
        <f t="shared" si="236"/>
        <v>2796.67</v>
      </c>
      <c r="Q3068" s="11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8" hidden="1" x14ac:dyDescent="0.2">
      <c r="A3069">
        <v>3067</v>
      </c>
      <c r="B3069" s="9" t="s">
        <v>3067</v>
      </c>
      <c r="C3069" s="3" t="s">
        <v>7177</v>
      </c>
      <c r="D3069" s="5">
        <v>2000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10</v>
      </c>
      <c r="P3069">
        <f t="shared" si="236"/>
        <v>200</v>
      </c>
      <c r="Q3069" s="11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8" hidden="1" x14ac:dyDescent="0.2">
      <c r="A3070">
        <v>3068</v>
      </c>
      <c r="B3070" s="9" t="s">
        <v>3068</v>
      </c>
      <c r="C3070" s="3" t="s">
        <v>7178</v>
      </c>
      <c r="D3070" s="5">
        <v>2000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9</v>
      </c>
      <c r="P3070">
        <f t="shared" si="236"/>
        <v>87.5</v>
      </c>
      <c r="Q3070" s="11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8" hidden="1" x14ac:dyDescent="0.2">
      <c r="A3071">
        <v>3069</v>
      </c>
      <c r="B3071" s="9" t="s">
        <v>3069</v>
      </c>
      <c r="C3071" s="3" t="s">
        <v>7179</v>
      </c>
      <c r="D3071" s="5">
        <v>2000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7</v>
      </c>
      <c r="P3071">
        <f t="shared" si="236"/>
        <v>20.14</v>
      </c>
      <c r="Q3071" s="11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8" hidden="1" x14ac:dyDescent="0.2">
      <c r="A3072">
        <v>3070</v>
      </c>
      <c r="B3072" s="9" t="s">
        <v>3070</v>
      </c>
      <c r="C3072" s="3" t="s">
        <v>7180</v>
      </c>
      <c r="D3072" s="5">
        <v>2000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17</v>
      </c>
      <c r="P3072">
        <f t="shared" si="236"/>
        <v>20.88</v>
      </c>
      <c r="Q3072" s="11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8" hidden="1" x14ac:dyDescent="0.2">
      <c r="A3073">
        <v>3071</v>
      </c>
      <c r="B3073" s="9" t="s">
        <v>3071</v>
      </c>
      <c r="C3073" s="3" t="s">
        <v>7181</v>
      </c>
      <c r="D3073" s="5">
        <v>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359</v>
      </c>
      <c r="P3073">
        <f t="shared" si="236"/>
        <v>61.31</v>
      </c>
      <c r="Q3073" s="11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8" hidden="1" x14ac:dyDescent="0.2">
      <c r="A3074">
        <v>3072</v>
      </c>
      <c r="B3074" s="9" t="s">
        <v>3072</v>
      </c>
      <c r="C3074" s="3" t="s">
        <v>7182</v>
      </c>
      <c r="D3074" s="5">
        <v>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1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8" hidden="1" x14ac:dyDescent="0.2">
      <c r="A3075">
        <v>3073</v>
      </c>
      <c r="B3075" s="9" t="s">
        <v>3073</v>
      </c>
      <c r="C3075" s="3" t="s">
        <v>7183</v>
      </c>
      <c r="D3075" s="5">
        <v>2000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32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5">
        <f t="shared" ref="S3075:S3138" si="242">(((J3075/60)/60/24)+DATE(1970,1,1))</f>
        <v>42111.684027777781</v>
      </c>
      <c r="T3075" s="15">
        <f t="shared" ref="T3075:T3138" si="243">(((I3075/60)/60/24)+DATE(1970,1,1))</f>
        <v>42169.804861111115</v>
      </c>
      <c r="U3075">
        <f t="shared" ref="U3075:U3138" si="244">YEAR(S3075)</f>
        <v>2015</v>
      </c>
    </row>
    <row r="3076" spans="1:21" ht="64" hidden="1" x14ac:dyDescent="0.2">
      <c r="A3076">
        <v>3074</v>
      </c>
      <c r="B3076" s="9" t="s">
        <v>3074</v>
      </c>
      <c r="C3076" s="3" t="s">
        <v>7184</v>
      </c>
      <c r="D3076" s="5">
        <v>2000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1</v>
      </c>
      <c r="P3076">
        <f t="shared" si="241"/>
        <v>7.33</v>
      </c>
      <c r="Q3076" s="11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8" hidden="1" x14ac:dyDescent="0.2">
      <c r="A3077">
        <v>3075</v>
      </c>
      <c r="B3077" s="9" t="s">
        <v>3075</v>
      </c>
      <c r="C3077" s="3" t="s">
        <v>7185</v>
      </c>
      <c r="D3077" s="5">
        <v>2000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65</v>
      </c>
      <c r="P3077">
        <f t="shared" si="241"/>
        <v>64.8</v>
      </c>
      <c r="Q3077" s="11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2" hidden="1" x14ac:dyDescent="0.2">
      <c r="A3078">
        <v>3076</v>
      </c>
      <c r="B3078" s="9" t="s">
        <v>3076</v>
      </c>
      <c r="C3078" s="3" t="s">
        <v>7186</v>
      </c>
      <c r="D3078" s="5">
        <v>2000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75</v>
      </c>
      <c r="P3078">
        <f t="shared" si="241"/>
        <v>30.12</v>
      </c>
      <c r="Q3078" s="11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8" hidden="1" x14ac:dyDescent="0.2">
      <c r="A3079">
        <v>3077</v>
      </c>
      <c r="B3079" s="9" t="s">
        <v>3077</v>
      </c>
      <c r="C3079" s="3" t="s">
        <v>7187</v>
      </c>
      <c r="D3079" s="5">
        <v>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5</v>
      </c>
      <c r="P3079">
        <f t="shared" si="241"/>
        <v>52.5</v>
      </c>
      <c r="Q3079" s="11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8" hidden="1" x14ac:dyDescent="0.2">
      <c r="A3080">
        <v>3078</v>
      </c>
      <c r="B3080" s="9" t="s">
        <v>3078</v>
      </c>
      <c r="C3080" s="3" t="s">
        <v>7188</v>
      </c>
      <c r="D3080" s="5">
        <v>2000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4</v>
      </c>
      <c r="P3080">
        <f t="shared" si="241"/>
        <v>23.67</v>
      </c>
      <c r="Q3080" s="11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8" hidden="1" x14ac:dyDescent="0.2">
      <c r="A3081">
        <v>3079</v>
      </c>
      <c r="B3081" s="9" t="s">
        <v>3079</v>
      </c>
      <c r="C3081" s="3" t="s">
        <v>7189</v>
      </c>
      <c r="D3081" s="5">
        <v>2000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561</v>
      </c>
      <c r="P3081">
        <f t="shared" si="241"/>
        <v>415.78</v>
      </c>
      <c r="Q3081" s="11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8" hidden="1" x14ac:dyDescent="0.2">
      <c r="A3082">
        <v>3080</v>
      </c>
      <c r="B3082" s="9" t="s">
        <v>3080</v>
      </c>
      <c r="C3082" s="3" t="s">
        <v>7190</v>
      </c>
      <c r="D3082" s="5">
        <v>2000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19</v>
      </c>
      <c r="P3082">
        <f t="shared" si="241"/>
        <v>53.71</v>
      </c>
      <c r="Q3082" s="11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8" hidden="1" x14ac:dyDescent="0.2">
      <c r="A3083">
        <v>3081</v>
      </c>
      <c r="B3083" s="9" t="s">
        <v>3081</v>
      </c>
      <c r="C3083" s="3" t="s">
        <v>7191</v>
      </c>
      <c r="D3083" s="5">
        <v>2000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105</v>
      </c>
      <c r="P3083">
        <f t="shared" si="241"/>
        <v>420.6</v>
      </c>
      <c r="Q3083" s="11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8" hidden="1" x14ac:dyDescent="0.2">
      <c r="A3084">
        <v>3082</v>
      </c>
      <c r="B3084" s="9" t="s">
        <v>3082</v>
      </c>
      <c r="C3084" s="3" t="s">
        <v>7192</v>
      </c>
      <c r="D3084" s="5">
        <v>2000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64" hidden="1" x14ac:dyDescent="0.2">
      <c r="A3085">
        <v>3083</v>
      </c>
      <c r="B3085" s="9" t="s">
        <v>3083</v>
      </c>
      <c r="C3085" s="3" t="s">
        <v>7193</v>
      </c>
      <c r="D3085" s="5">
        <v>2000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3</v>
      </c>
      <c r="P3085">
        <f t="shared" si="241"/>
        <v>18.670000000000002</v>
      </c>
      <c r="Q3085" s="11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8" hidden="1" x14ac:dyDescent="0.2">
      <c r="A3086">
        <v>3084</v>
      </c>
      <c r="B3086" s="9" t="s">
        <v>3084</v>
      </c>
      <c r="C3086" s="3" t="s">
        <v>7194</v>
      </c>
      <c r="D3086" s="5">
        <v>2000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24</v>
      </c>
      <c r="P3086">
        <f t="shared" si="241"/>
        <v>78.33</v>
      </c>
      <c r="Q3086" s="11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8" hidden="1" x14ac:dyDescent="0.2">
      <c r="A3087">
        <v>3085</v>
      </c>
      <c r="B3087" s="9" t="s">
        <v>3085</v>
      </c>
      <c r="C3087" s="3" t="s">
        <v>7195</v>
      </c>
      <c r="D3087" s="5">
        <v>2000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31</v>
      </c>
      <c r="P3087">
        <f t="shared" si="241"/>
        <v>67.78</v>
      </c>
      <c r="Q3087" s="11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8" hidden="1" x14ac:dyDescent="0.2">
      <c r="A3088">
        <v>3086</v>
      </c>
      <c r="B3088" s="9" t="s">
        <v>3086</v>
      </c>
      <c r="C3088" s="3" t="s">
        <v>7196</v>
      </c>
      <c r="D3088" s="5">
        <v>2000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3</v>
      </c>
      <c r="P3088">
        <f t="shared" si="241"/>
        <v>16.670000000000002</v>
      </c>
      <c r="Q3088" s="11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8" hidden="1" x14ac:dyDescent="0.2">
      <c r="A3089">
        <v>3087</v>
      </c>
      <c r="B3089" s="9" t="s">
        <v>3087</v>
      </c>
      <c r="C3089" s="3" t="s">
        <v>7197</v>
      </c>
      <c r="D3089" s="5">
        <v>2000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6</v>
      </c>
      <c r="P3089">
        <f t="shared" si="241"/>
        <v>62.5</v>
      </c>
      <c r="Q3089" s="11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32" hidden="1" x14ac:dyDescent="0.2">
      <c r="A3090">
        <v>3088</v>
      </c>
      <c r="B3090" s="9" t="s">
        <v>3088</v>
      </c>
      <c r="C3090" s="3" t="s">
        <v>7198</v>
      </c>
      <c r="D3090" s="5">
        <v>2000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6</v>
      </c>
      <c r="P3090">
        <f t="shared" si="241"/>
        <v>42</v>
      </c>
      <c r="Q3090" s="11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32" hidden="1" x14ac:dyDescent="0.2">
      <c r="A3091">
        <v>3089</v>
      </c>
      <c r="B3091" s="9" t="s">
        <v>3089</v>
      </c>
      <c r="C3091" s="3" t="s">
        <v>7199</v>
      </c>
      <c r="D3091" s="5">
        <v>2000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293</v>
      </c>
      <c r="P3091">
        <f t="shared" si="241"/>
        <v>130.09</v>
      </c>
      <c r="Q3091" s="11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8" hidden="1" x14ac:dyDescent="0.2">
      <c r="A3092">
        <v>3090</v>
      </c>
      <c r="B3092" s="9" t="s">
        <v>3090</v>
      </c>
      <c r="C3092" s="3" t="s">
        <v>7200</v>
      </c>
      <c r="D3092" s="5">
        <v>2000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572</v>
      </c>
      <c r="P3092">
        <f t="shared" si="241"/>
        <v>1270.22</v>
      </c>
      <c r="Q3092" s="11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8" hidden="1" x14ac:dyDescent="0.2">
      <c r="A3093">
        <v>3091</v>
      </c>
      <c r="B3093" s="9" t="s">
        <v>3091</v>
      </c>
      <c r="C3093" s="3" t="s">
        <v>7201</v>
      </c>
      <c r="D3093" s="5">
        <v>2000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40</v>
      </c>
      <c r="P3093">
        <f t="shared" si="241"/>
        <v>88.44</v>
      </c>
      <c r="Q3093" s="11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8" hidden="1" x14ac:dyDescent="0.2">
      <c r="A3094">
        <v>3092</v>
      </c>
      <c r="B3094" s="9" t="s">
        <v>3092</v>
      </c>
      <c r="C3094" s="3" t="s">
        <v>7202</v>
      </c>
      <c r="D3094" s="5">
        <v>2000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59</v>
      </c>
      <c r="P3094">
        <f t="shared" si="241"/>
        <v>56.34</v>
      </c>
      <c r="Q3094" s="11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8" hidden="1" x14ac:dyDescent="0.2">
      <c r="A3095">
        <v>3093</v>
      </c>
      <c r="B3095" s="9" t="s">
        <v>3093</v>
      </c>
      <c r="C3095" s="3" t="s">
        <v>7203</v>
      </c>
      <c r="D3095" s="5">
        <v>2000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46</v>
      </c>
      <c r="P3095">
        <f t="shared" si="241"/>
        <v>53.53</v>
      </c>
      <c r="Q3095" s="11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32" hidden="1" x14ac:dyDescent="0.2">
      <c r="A3096">
        <v>3094</v>
      </c>
      <c r="B3096" s="9" t="s">
        <v>3094</v>
      </c>
      <c r="C3096" s="3" t="s">
        <v>7204</v>
      </c>
      <c r="D3096" s="5">
        <v>2000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1</v>
      </c>
      <c r="P3096">
        <f t="shared" si="241"/>
        <v>25</v>
      </c>
      <c r="Q3096" s="11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8" hidden="1" x14ac:dyDescent="0.2">
      <c r="A3097">
        <v>3095</v>
      </c>
      <c r="B3097" s="9" t="s">
        <v>3095</v>
      </c>
      <c r="C3097" s="3" t="s">
        <v>7205</v>
      </c>
      <c r="D3097" s="5">
        <v>2000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3</v>
      </c>
      <c r="P3097">
        <f t="shared" si="241"/>
        <v>50</v>
      </c>
      <c r="Q3097" s="11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8" hidden="1" x14ac:dyDescent="0.2">
      <c r="A3098">
        <v>3096</v>
      </c>
      <c r="B3098" s="9" t="s">
        <v>3096</v>
      </c>
      <c r="C3098" s="3" t="s">
        <v>7206</v>
      </c>
      <c r="D3098" s="5">
        <v>2000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40</v>
      </c>
      <c r="P3098">
        <f t="shared" si="241"/>
        <v>56.79</v>
      </c>
      <c r="Q3098" s="11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8" hidden="1" x14ac:dyDescent="0.2">
      <c r="A3099">
        <v>3097</v>
      </c>
      <c r="B3099" s="9" t="s">
        <v>3097</v>
      </c>
      <c r="C3099" s="3" t="s">
        <v>7207</v>
      </c>
      <c r="D3099" s="5">
        <v>2000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86</v>
      </c>
      <c r="P3099">
        <f t="shared" si="241"/>
        <v>40.83</v>
      </c>
      <c r="Q3099" s="11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8" hidden="1" x14ac:dyDescent="0.2">
      <c r="A3100">
        <v>3098</v>
      </c>
      <c r="B3100" s="9" t="s">
        <v>3098</v>
      </c>
      <c r="C3100" s="3" t="s">
        <v>7208</v>
      </c>
      <c r="D3100" s="5">
        <v>2000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88</v>
      </c>
      <c r="P3100">
        <f t="shared" si="241"/>
        <v>65.11</v>
      </c>
      <c r="Q3100" s="11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8" hidden="1" x14ac:dyDescent="0.2">
      <c r="A3102">
        <v>3100</v>
      </c>
      <c r="B3102" s="9" t="s">
        <v>3100</v>
      </c>
      <c r="C3102" s="3" t="s">
        <v>7210</v>
      </c>
      <c r="D3102" s="5">
        <v>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91</v>
      </c>
      <c r="P3102">
        <f t="shared" si="241"/>
        <v>140.54</v>
      </c>
      <c r="Q3102" s="11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48" hidden="1" x14ac:dyDescent="0.2">
      <c r="A3103">
        <v>3101</v>
      </c>
      <c r="B3103" s="9" t="s">
        <v>3101</v>
      </c>
      <c r="C3103" s="3" t="s">
        <v>7211</v>
      </c>
      <c r="D3103" s="5">
        <v>2000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15</v>
      </c>
      <c r="P3103">
        <f t="shared" si="241"/>
        <v>25</v>
      </c>
      <c r="Q3103" s="11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8" hidden="1" x14ac:dyDescent="0.2">
      <c r="A3104">
        <v>3102</v>
      </c>
      <c r="B3104" s="9" t="s">
        <v>3102</v>
      </c>
      <c r="C3104" s="3" t="s">
        <v>7212</v>
      </c>
      <c r="D3104" s="5">
        <v>2000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313</v>
      </c>
      <c r="P3104">
        <f t="shared" si="241"/>
        <v>69.53</v>
      </c>
      <c r="Q3104" s="11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2" hidden="1" x14ac:dyDescent="0.2">
      <c r="A3105">
        <v>3103</v>
      </c>
      <c r="B3105" s="9" t="s">
        <v>3103</v>
      </c>
      <c r="C3105" s="3" t="s">
        <v>7213</v>
      </c>
      <c r="D3105" s="5">
        <v>2000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1</v>
      </c>
      <c r="P3105">
        <f t="shared" si="241"/>
        <v>5.5</v>
      </c>
      <c r="Q3105" s="11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8" hidden="1" x14ac:dyDescent="0.2">
      <c r="A3106">
        <v>3104</v>
      </c>
      <c r="B3106" s="9" t="s">
        <v>3104</v>
      </c>
      <c r="C3106" s="3" t="s">
        <v>7214</v>
      </c>
      <c r="D3106" s="5">
        <v>2000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59</v>
      </c>
      <c r="P3106">
        <f t="shared" si="241"/>
        <v>237</v>
      </c>
      <c r="Q3106" s="11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8" hidden="1" x14ac:dyDescent="0.2">
      <c r="A3107">
        <v>3105</v>
      </c>
      <c r="B3107" s="9" t="s">
        <v>3105</v>
      </c>
      <c r="C3107" s="3" t="s">
        <v>7215</v>
      </c>
      <c r="D3107" s="5">
        <v>2000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124</v>
      </c>
      <c r="P3107">
        <f t="shared" si="241"/>
        <v>79.87</v>
      </c>
      <c r="Q3107" s="11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48" hidden="1" x14ac:dyDescent="0.2">
      <c r="A3108">
        <v>3106</v>
      </c>
      <c r="B3108" s="9" t="s">
        <v>3106</v>
      </c>
      <c r="C3108" s="3" t="s">
        <v>7216</v>
      </c>
      <c r="D3108" s="5">
        <v>2000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2</v>
      </c>
      <c r="P3108">
        <f t="shared" si="241"/>
        <v>10.25</v>
      </c>
      <c r="Q3108" s="11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8" hidden="1" x14ac:dyDescent="0.2">
      <c r="A3109">
        <v>3107</v>
      </c>
      <c r="B3109" s="9" t="s">
        <v>3107</v>
      </c>
      <c r="C3109" s="3" t="s">
        <v>7217</v>
      </c>
      <c r="D3109" s="5">
        <v>2000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395</v>
      </c>
      <c r="P3109">
        <f t="shared" si="241"/>
        <v>272.58999999999997</v>
      </c>
      <c r="Q3109" s="11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16" hidden="1" x14ac:dyDescent="0.2">
      <c r="A3110">
        <v>3108</v>
      </c>
      <c r="B3110" s="9" t="s">
        <v>3108</v>
      </c>
      <c r="C3110" s="3" t="s">
        <v>7218</v>
      </c>
      <c r="D3110" s="5">
        <v>2000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1</v>
      </c>
      <c r="P3110">
        <f t="shared" si="241"/>
        <v>13</v>
      </c>
      <c r="Q3110" s="11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8" hidden="1" x14ac:dyDescent="0.2">
      <c r="A3111">
        <v>3109</v>
      </c>
      <c r="B3111" s="9" t="s">
        <v>3109</v>
      </c>
      <c r="C3111" s="3" t="s">
        <v>7219</v>
      </c>
      <c r="D3111" s="5">
        <v>2000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332</v>
      </c>
      <c r="P3111">
        <f t="shared" si="241"/>
        <v>58.18</v>
      </c>
      <c r="Q3111" s="11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8" hidden="1" x14ac:dyDescent="0.2">
      <c r="A3112">
        <v>3110</v>
      </c>
      <c r="B3112" s="9" t="s">
        <v>3110</v>
      </c>
      <c r="C3112" s="3" t="s">
        <v>7220</v>
      </c>
      <c r="D3112" s="5">
        <v>2000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1</v>
      </c>
      <c r="P3112">
        <f t="shared" si="241"/>
        <v>10</v>
      </c>
      <c r="Q3112" s="11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32" hidden="1" x14ac:dyDescent="0.2">
      <c r="A3113">
        <v>3111</v>
      </c>
      <c r="B3113" s="9" t="s">
        <v>3111</v>
      </c>
      <c r="C3113" s="3" t="s">
        <v>7221</v>
      </c>
      <c r="D3113" s="5">
        <v>2000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266</v>
      </c>
      <c r="P3113">
        <f t="shared" si="241"/>
        <v>70.11</v>
      </c>
      <c r="Q3113" s="11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8" hidden="1" x14ac:dyDescent="0.2">
      <c r="A3114">
        <v>3112</v>
      </c>
      <c r="B3114" s="9" t="s">
        <v>3112</v>
      </c>
      <c r="C3114" s="3" t="s">
        <v>7222</v>
      </c>
      <c r="D3114" s="5">
        <v>2000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26</v>
      </c>
      <c r="P3114">
        <f t="shared" si="241"/>
        <v>57.89</v>
      </c>
      <c r="Q3114" s="11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8" hidden="1" x14ac:dyDescent="0.2">
      <c r="A3115">
        <v>3113</v>
      </c>
      <c r="B3115" s="9" t="s">
        <v>3113</v>
      </c>
      <c r="C3115" s="3" t="s">
        <v>7223</v>
      </c>
      <c r="D3115" s="5">
        <v>2000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232</v>
      </c>
      <c r="P3115">
        <f t="shared" si="241"/>
        <v>125.27</v>
      </c>
      <c r="Q3115" s="11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8" hidden="1" x14ac:dyDescent="0.2">
      <c r="A3116">
        <v>3114</v>
      </c>
      <c r="B3116" s="9" t="s">
        <v>3114</v>
      </c>
      <c r="C3116" s="3" t="s">
        <v>7224</v>
      </c>
      <c r="D3116" s="5">
        <v>2000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8" hidden="1" x14ac:dyDescent="0.2">
      <c r="A3117">
        <v>3115</v>
      </c>
      <c r="B3117" s="9" t="s">
        <v>3115</v>
      </c>
      <c r="C3117" s="3" t="s">
        <v>7225</v>
      </c>
      <c r="D3117" s="5">
        <v>2000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15</v>
      </c>
      <c r="P3117">
        <f t="shared" si="241"/>
        <v>300</v>
      </c>
      <c r="Q3117" s="11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8" hidden="1" x14ac:dyDescent="0.2">
      <c r="A3118">
        <v>3116</v>
      </c>
      <c r="B3118" s="9" t="s">
        <v>3116</v>
      </c>
      <c r="C3118" s="3" t="s">
        <v>7226</v>
      </c>
      <c r="D3118" s="5">
        <v>2000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22</v>
      </c>
      <c r="P3118">
        <f t="shared" si="241"/>
        <v>43</v>
      </c>
      <c r="Q3118" s="11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8" hidden="1" x14ac:dyDescent="0.2">
      <c r="A3119">
        <v>3117</v>
      </c>
      <c r="B3119" s="9" t="s">
        <v>3117</v>
      </c>
      <c r="C3119" s="3" t="s">
        <v>7227</v>
      </c>
      <c r="D3119" s="5">
        <v>2000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2" hidden="1" x14ac:dyDescent="0.2">
      <c r="A3120">
        <v>3118</v>
      </c>
      <c r="B3120" s="9" t="s">
        <v>3118</v>
      </c>
      <c r="C3120" s="3" t="s">
        <v>7228</v>
      </c>
      <c r="D3120" s="5">
        <v>2000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78</v>
      </c>
      <c r="P3120">
        <f t="shared" si="241"/>
        <v>775</v>
      </c>
      <c r="Q3120" s="11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8" hidden="1" x14ac:dyDescent="0.2">
      <c r="A3121">
        <v>3119</v>
      </c>
      <c r="B3121" s="9" t="s">
        <v>3119</v>
      </c>
      <c r="C3121" s="3" t="s">
        <v>7229</v>
      </c>
      <c r="D3121" s="5">
        <v>2000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8" hidden="1" x14ac:dyDescent="0.2">
      <c r="A3122">
        <v>3120</v>
      </c>
      <c r="B3122" s="9" t="s">
        <v>3120</v>
      </c>
      <c r="C3122" s="3" t="s">
        <v>7230</v>
      </c>
      <c r="D3122" s="5">
        <v>2000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6</v>
      </c>
      <c r="P3122">
        <f t="shared" si="241"/>
        <v>12.8</v>
      </c>
      <c r="Q3122" s="11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32" hidden="1" x14ac:dyDescent="0.2">
      <c r="A3123">
        <v>3121</v>
      </c>
      <c r="B3123" s="9" t="s">
        <v>3121</v>
      </c>
      <c r="C3123" s="3" t="s">
        <v>7231</v>
      </c>
      <c r="D3123" s="5">
        <v>2000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t="16" hidden="1" x14ac:dyDescent="0.2">
      <c r="A3124">
        <v>3122</v>
      </c>
      <c r="B3124" s="9" t="s">
        <v>3122</v>
      </c>
      <c r="C3124" s="3" t="s">
        <v>7232</v>
      </c>
      <c r="D3124" s="5">
        <v>2000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6</v>
      </c>
      <c r="P3124">
        <f t="shared" si="241"/>
        <v>58</v>
      </c>
      <c r="Q3124" s="11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8" hidden="1" x14ac:dyDescent="0.2">
      <c r="A3125">
        <v>3123</v>
      </c>
      <c r="B3125" s="9" t="s">
        <v>3123</v>
      </c>
      <c r="C3125" s="3" t="s">
        <v>7233</v>
      </c>
      <c r="D3125" s="5">
        <v>2000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4260</v>
      </c>
      <c r="P3125">
        <f t="shared" si="241"/>
        <v>244.8</v>
      </c>
      <c r="Q3125" s="11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32" hidden="1" x14ac:dyDescent="0.2">
      <c r="A3126">
        <v>3124</v>
      </c>
      <c r="B3126" s="9" t="s">
        <v>3124</v>
      </c>
      <c r="C3126" s="3" t="s">
        <v>7234</v>
      </c>
      <c r="D3126" s="5">
        <v>2000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1</v>
      </c>
      <c r="P3126">
        <f t="shared" si="241"/>
        <v>6.5</v>
      </c>
      <c r="Q3126" s="11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t="16" hidden="1" x14ac:dyDescent="0.2">
      <c r="A3127">
        <v>3125</v>
      </c>
      <c r="B3127" s="9" t="s">
        <v>3125</v>
      </c>
      <c r="C3127" s="3" t="s">
        <v>7235</v>
      </c>
      <c r="D3127" s="5">
        <v>2000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80" hidden="1" x14ac:dyDescent="0.2">
      <c r="A3128">
        <v>3126</v>
      </c>
      <c r="B3128" s="9" t="s">
        <v>3126</v>
      </c>
      <c r="C3128" s="3" t="s">
        <v>7236</v>
      </c>
      <c r="D3128" s="5">
        <v>2000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52</v>
      </c>
      <c r="P3128">
        <f t="shared" si="241"/>
        <v>61.18</v>
      </c>
      <c r="Q3128" s="11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8" hidden="1" x14ac:dyDescent="0.2">
      <c r="A3129">
        <v>3127</v>
      </c>
      <c r="B3129" s="9" t="s">
        <v>3127</v>
      </c>
      <c r="C3129" s="3" t="s">
        <v>7237</v>
      </c>
      <c r="D3129" s="5">
        <v>2000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9" t="s">
        <v>3128</v>
      </c>
      <c r="C3130" s="3" t="s">
        <v>7238</v>
      </c>
      <c r="D3130" s="5">
        <v>2000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815</v>
      </c>
      <c r="P3130">
        <f t="shared" si="241"/>
        <v>139.24</v>
      </c>
      <c r="Q3130" s="11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9" t="s">
        <v>3129</v>
      </c>
      <c r="C3131" s="3" t="s">
        <v>7239</v>
      </c>
      <c r="D3131" s="5">
        <v>2000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9" t="s">
        <v>3130</v>
      </c>
      <c r="C3132" s="3" t="s">
        <v>7240</v>
      </c>
      <c r="D3132" s="5">
        <v>2000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19</v>
      </c>
      <c r="P3132">
        <f t="shared" si="241"/>
        <v>93.75</v>
      </c>
      <c r="Q3132" s="11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9" t="s">
        <v>3131</v>
      </c>
      <c r="C3133" s="3" t="s">
        <v>7241</v>
      </c>
      <c r="D3133" s="5">
        <v>2000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32</v>
      </c>
      <c r="P3133">
        <f t="shared" si="241"/>
        <v>53.75</v>
      </c>
      <c r="Q3133" s="11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9" t="s">
        <v>3132</v>
      </c>
      <c r="C3134" s="3" t="s">
        <v>7242</v>
      </c>
      <c r="D3134" s="5">
        <v>2000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1</v>
      </c>
      <c r="P3134">
        <f t="shared" si="241"/>
        <v>10</v>
      </c>
      <c r="Q3134" s="11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9" t="s">
        <v>3133</v>
      </c>
      <c r="C3135" s="3" t="s">
        <v>7243</v>
      </c>
      <c r="D3135" s="5">
        <v>2000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27</v>
      </c>
      <c r="P3135">
        <f t="shared" si="241"/>
        <v>33.75</v>
      </c>
      <c r="Q3135" s="11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9" t="s">
        <v>3134</v>
      </c>
      <c r="C3136" s="3" t="s">
        <v>7244</v>
      </c>
      <c r="D3136" s="5">
        <v>2000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11</v>
      </c>
      <c r="P3136">
        <f t="shared" si="241"/>
        <v>18.75</v>
      </c>
      <c r="Q3136" s="11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9" t="s">
        <v>3135</v>
      </c>
      <c r="C3137" s="3" t="s">
        <v>7245</v>
      </c>
      <c r="D3137" s="5">
        <v>2000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8</v>
      </c>
      <c r="P3137">
        <f t="shared" si="241"/>
        <v>23.14</v>
      </c>
      <c r="Q3137" s="11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9" t="s">
        <v>3136</v>
      </c>
      <c r="C3138" s="3" t="s">
        <v>7246</v>
      </c>
      <c r="D3138" s="5">
        <v>2000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32</v>
      </c>
      <c r="P3138">
        <f t="shared" si="241"/>
        <v>29.05</v>
      </c>
      <c r="Q3138" s="11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9" t="s">
        <v>3137</v>
      </c>
      <c r="C3139" s="3" t="s">
        <v>7247</v>
      </c>
      <c r="D3139" s="5">
        <v>2000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5">
        <f t="shared" ref="S3139:S3202" si="247">(((J3139/60)/60/24)+DATE(1970,1,1))</f>
        <v>42807.885057870371</v>
      </c>
      <c r="T3139" s="15">
        <f t="shared" ref="T3139:T3202" si="248">(((I3139/60)/60/24)+DATE(1970,1,1))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9" t="s">
        <v>3138</v>
      </c>
      <c r="C3140" s="3" t="s">
        <v>7248</v>
      </c>
      <c r="D3140" s="5">
        <v>2000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9" t="s">
        <v>3139</v>
      </c>
      <c r="C3141" s="3" t="s">
        <v>7249</v>
      </c>
      <c r="D3141" s="5">
        <v>2000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135</v>
      </c>
      <c r="P3141">
        <f t="shared" si="246"/>
        <v>450</v>
      </c>
      <c r="Q3141" s="11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9" t="s">
        <v>3140</v>
      </c>
      <c r="C3142" s="3" t="s">
        <v>7250</v>
      </c>
      <c r="D3142" s="5">
        <v>2000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5</v>
      </c>
      <c r="P3142">
        <f t="shared" si="246"/>
        <v>24</v>
      </c>
      <c r="Q3142" s="11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9" t="s">
        <v>3141</v>
      </c>
      <c r="C3143" s="3" t="s">
        <v>7251</v>
      </c>
      <c r="D3143" s="5">
        <v>2000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13</v>
      </c>
      <c r="P3143">
        <f t="shared" si="246"/>
        <v>32.25</v>
      </c>
      <c r="Q3143" s="11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9" t="s">
        <v>3142</v>
      </c>
      <c r="C3144" s="3" t="s">
        <v>7252</v>
      </c>
      <c r="D3144" s="5">
        <v>2000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9" t="s">
        <v>3143</v>
      </c>
      <c r="C3145" s="3" t="s">
        <v>7253</v>
      </c>
      <c r="D3145" s="5">
        <v>2000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9" t="s">
        <v>3144</v>
      </c>
      <c r="C3146" s="3" t="s">
        <v>7254</v>
      </c>
      <c r="D3146" s="5">
        <v>2000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377</v>
      </c>
      <c r="P3146">
        <f t="shared" si="246"/>
        <v>251.33</v>
      </c>
      <c r="Q3146" s="11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9" t="s">
        <v>3145</v>
      </c>
      <c r="C3147" s="3" t="s">
        <v>7255</v>
      </c>
      <c r="D3147" s="5">
        <v>2000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9" t="s">
        <v>3146</v>
      </c>
      <c r="C3148" s="3" t="s">
        <v>7256</v>
      </c>
      <c r="D3148" s="5">
        <v>2000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263</v>
      </c>
      <c r="P3148">
        <f t="shared" si="246"/>
        <v>437.5</v>
      </c>
      <c r="Q3148" s="11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9" t="s">
        <v>3147</v>
      </c>
      <c r="C3149" s="3" t="s">
        <v>7257</v>
      </c>
      <c r="D3149" s="5">
        <v>2000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1175</v>
      </c>
      <c r="P3149">
        <f t="shared" si="246"/>
        <v>110.35</v>
      </c>
      <c r="Q3149" s="11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9" t="s">
        <v>3148</v>
      </c>
      <c r="C3150" s="3" t="s">
        <v>7258</v>
      </c>
      <c r="D3150" s="5">
        <v>2000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118</v>
      </c>
      <c r="P3150">
        <f t="shared" si="246"/>
        <v>41.42</v>
      </c>
      <c r="Q3150" s="11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9" t="s">
        <v>3149</v>
      </c>
      <c r="C3151" s="3" t="s">
        <v>7259</v>
      </c>
      <c r="D3151" s="5">
        <v>2000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65</v>
      </c>
      <c r="P3151">
        <f t="shared" si="246"/>
        <v>52</v>
      </c>
      <c r="Q3151" s="11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9" t="s">
        <v>3150</v>
      </c>
      <c r="C3152" s="3" t="s">
        <v>7260</v>
      </c>
      <c r="D3152" s="5">
        <v>2000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177</v>
      </c>
      <c r="P3152">
        <f t="shared" si="246"/>
        <v>33.99</v>
      </c>
      <c r="Q3152" s="11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9" t="s">
        <v>3151</v>
      </c>
      <c r="C3153" s="3" t="s">
        <v>7261</v>
      </c>
      <c r="D3153" s="5">
        <v>2000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176</v>
      </c>
      <c r="P3153">
        <f t="shared" si="246"/>
        <v>103.35</v>
      </c>
      <c r="Q3153" s="11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9" t="s">
        <v>3152</v>
      </c>
      <c r="C3154" s="3" t="s">
        <v>7262</v>
      </c>
      <c r="D3154" s="5">
        <v>2000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117</v>
      </c>
      <c r="P3154">
        <f t="shared" si="246"/>
        <v>34.79</v>
      </c>
      <c r="Q3154" s="11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9" t="s">
        <v>3153</v>
      </c>
      <c r="C3155" s="3" t="s">
        <v>7263</v>
      </c>
      <c r="D3155" s="5">
        <v>2000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503</v>
      </c>
      <c r="P3155">
        <f t="shared" si="246"/>
        <v>41.77</v>
      </c>
      <c r="Q3155" s="11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9" t="s">
        <v>3154</v>
      </c>
      <c r="C3156" s="3" t="s">
        <v>7264</v>
      </c>
      <c r="D3156" s="5">
        <v>2000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395</v>
      </c>
      <c r="P3156">
        <f t="shared" si="246"/>
        <v>64.27</v>
      </c>
      <c r="Q3156" s="11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9" t="s">
        <v>3155</v>
      </c>
      <c r="C3157" s="3" t="s">
        <v>7265</v>
      </c>
      <c r="D3157" s="5">
        <v>2000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471</v>
      </c>
      <c r="P3157">
        <f t="shared" si="246"/>
        <v>31.21</v>
      </c>
      <c r="Q3157" s="11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9" t="s">
        <v>3156</v>
      </c>
      <c r="C3158" s="3" t="s">
        <v>7266</v>
      </c>
      <c r="D3158" s="5">
        <v>2000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280</v>
      </c>
      <c r="P3158">
        <f t="shared" si="246"/>
        <v>62.92</v>
      </c>
      <c r="Q3158" s="11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9" t="s">
        <v>3157</v>
      </c>
      <c r="C3159" s="3" t="s">
        <v>7267</v>
      </c>
      <c r="D3159" s="5">
        <v>2000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202</v>
      </c>
      <c r="P3159">
        <f t="shared" si="246"/>
        <v>98.54</v>
      </c>
      <c r="Q3159" s="11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9" t="s">
        <v>3158</v>
      </c>
      <c r="C3160" s="3" t="s">
        <v>7268</v>
      </c>
      <c r="D3160" s="5">
        <v>2000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285</v>
      </c>
      <c r="P3160">
        <f t="shared" si="246"/>
        <v>82.61</v>
      </c>
      <c r="Q3160" s="11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9" t="s">
        <v>3159</v>
      </c>
      <c r="C3161" s="3" t="s">
        <v>7269</v>
      </c>
      <c r="D3161" s="5">
        <v>2000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100</v>
      </c>
      <c r="P3161">
        <f t="shared" si="246"/>
        <v>38.5</v>
      </c>
      <c r="Q3161" s="11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9" t="s">
        <v>3160</v>
      </c>
      <c r="C3162" s="3" t="s">
        <v>7270</v>
      </c>
      <c r="D3162" s="5">
        <v>2000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228</v>
      </c>
      <c r="P3162">
        <f t="shared" si="246"/>
        <v>80.16</v>
      </c>
      <c r="Q3162" s="11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9" t="s">
        <v>3162</v>
      </c>
      <c r="C3164" s="3" t="s">
        <v>7272</v>
      </c>
      <c r="D3164" s="5">
        <v>2000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254</v>
      </c>
      <c r="P3164">
        <f t="shared" si="246"/>
        <v>80.73</v>
      </c>
      <c r="Q3164" s="11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9" t="s">
        <v>3163</v>
      </c>
      <c r="C3165" s="3" t="s">
        <v>7273</v>
      </c>
      <c r="D3165" s="5">
        <v>2000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723</v>
      </c>
      <c r="P3165">
        <f t="shared" si="246"/>
        <v>200.69</v>
      </c>
      <c r="Q3165" s="11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9" t="s">
        <v>3164</v>
      </c>
      <c r="C3166" s="3" t="s">
        <v>7274</v>
      </c>
      <c r="D3166" s="5">
        <v>2000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133</v>
      </c>
      <c r="P3166">
        <f t="shared" si="246"/>
        <v>37.590000000000003</v>
      </c>
      <c r="Q3166" s="11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9" t="s">
        <v>3165</v>
      </c>
      <c r="C3167" s="3" t="s">
        <v>7275</v>
      </c>
      <c r="D3167" s="5">
        <v>2000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61</v>
      </c>
      <c r="P3167">
        <f t="shared" si="246"/>
        <v>58.1</v>
      </c>
      <c r="Q3167" s="11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9" t="s">
        <v>3166</v>
      </c>
      <c r="C3168" s="3" t="s">
        <v>7276</v>
      </c>
      <c r="D3168" s="5">
        <v>2000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2804</v>
      </c>
      <c r="P3168">
        <f t="shared" si="246"/>
        <v>60.3</v>
      </c>
      <c r="Q3168" s="11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9" t="s">
        <v>3167</v>
      </c>
      <c r="C3169" s="3" t="s">
        <v>7277</v>
      </c>
      <c r="D3169" s="5">
        <v>2000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174</v>
      </c>
      <c r="P3169">
        <f t="shared" si="246"/>
        <v>63.36</v>
      </c>
      <c r="Q3169" s="11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9" t="s">
        <v>3168</v>
      </c>
      <c r="C3170" s="3" t="s">
        <v>7278</v>
      </c>
      <c r="D3170" s="5">
        <v>2000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155</v>
      </c>
      <c r="P3170">
        <f t="shared" si="246"/>
        <v>50.9</v>
      </c>
      <c r="Q3170" s="11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9" t="s">
        <v>3169</v>
      </c>
      <c r="C3171" s="3" t="s">
        <v>7279</v>
      </c>
      <c r="D3171" s="5">
        <v>2000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412</v>
      </c>
      <c r="P3171">
        <f t="shared" si="246"/>
        <v>100.5</v>
      </c>
      <c r="Q3171" s="11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9" t="s">
        <v>3171</v>
      </c>
      <c r="C3173" s="3" t="s">
        <v>7281</v>
      </c>
      <c r="D3173" s="5">
        <v>2000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381</v>
      </c>
      <c r="P3173">
        <f t="shared" si="246"/>
        <v>65.099999999999994</v>
      </c>
      <c r="Q3173" s="11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9" t="s">
        <v>3173</v>
      </c>
      <c r="C3175" s="3" t="s">
        <v>7283</v>
      </c>
      <c r="D3175" s="5">
        <v>2000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515</v>
      </c>
      <c r="P3175">
        <f t="shared" si="246"/>
        <v>139.19</v>
      </c>
      <c r="Q3175" s="11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9" t="s">
        <v>3174</v>
      </c>
      <c r="C3176" s="3" t="s">
        <v>7284</v>
      </c>
      <c r="D3176" s="5">
        <v>2000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152</v>
      </c>
      <c r="P3176">
        <f t="shared" si="246"/>
        <v>131.91</v>
      </c>
      <c r="Q3176" s="11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9" t="s">
        <v>3175</v>
      </c>
      <c r="C3177" s="3" t="s">
        <v>7285</v>
      </c>
      <c r="D3177" s="5">
        <v>2000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274</v>
      </c>
      <c r="P3177">
        <f t="shared" si="246"/>
        <v>91.3</v>
      </c>
      <c r="Q3177" s="11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9" t="s">
        <v>3176</v>
      </c>
      <c r="C3178" s="3" t="s">
        <v>7286</v>
      </c>
      <c r="D3178" s="5">
        <v>2000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109</v>
      </c>
      <c r="P3178">
        <f t="shared" si="246"/>
        <v>39.67</v>
      </c>
      <c r="Q3178" s="11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9" t="s">
        <v>3177</v>
      </c>
      <c r="C3179" s="3" t="s">
        <v>7287</v>
      </c>
      <c r="D3179" s="5">
        <v>2000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147</v>
      </c>
      <c r="P3179">
        <f t="shared" si="246"/>
        <v>57.55</v>
      </c>
      <c r="Q3179" s="11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9" t="s">
        <v>3178</v>
      </c>
      <c r="C3180" s="3" t="s">
        <v>7288</v>
      </c>
      <c r="D3180" s="5">
        <v>2000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129</v>
      </c>
      <c r="P3180">
        <f t="shared" si="246"/>
        <v>33.03</v>
      </c>
      <c r="Q3180" s="11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9" t="s">
        <v>3179</v>
      </c>
      <c r="C3181" s="3" t="s">
        <v>7289</v>
      </c>
      <c r="D3181" s="5">
        <v>2000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240</v>
      </c>
      <c r="P3181">
        <f t="shared" si="246"/>
        <v>77.34</v>
      </c>
      <c r="Q3181" s="11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9" t="s">
        <v>3180</v>
      </c>
      <c r="C3182" s="3" t="s">
        <v>7290</v>
      </c>
      <c r="D3182" s="5">
        <v>2000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72</v>
      </c>
      <c r="P3182">
        <f t="shared" si="246"/>
        <v>31.93</v>
      </c>
      <c r="Q3182" s="11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9" t="s">
        <v>3181</v>
      </c>
      <c r="C3183" s="3" t="s">
        <v>7291</v>
      </c>
      <c r="D3183" s="5">
        <v>2000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27</v>
      </c>
      <c r="P3183">
        <f t="shared" si="246"/>
        <v>36.33</v>
      </c>
      <c r="Q3183" s="11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9" t="s">
        <v>3182</v>
      </c>
      <c r="C3184" s="3" t="s">
        <v>7292</v>
      </c>
      <c r="D3184" s="5">
        <v>2000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353</v>
      </c>
      <c r="P3184">
        <f t="shared" si="246"/>
        <v>46.77</v>
      </c>
      <c r="Q3184" s="11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2000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136</v>
      </c>
      <c r="P3185">
        <f t="shared" si="246"/>
        <v>40.07</v>
      </c>
      <c r="Q3185" s="11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2000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231</v>
      </c>
      <c r="P3186">
        <f t="shared" si="246"/>
        <v>100.22</v>
      </c>
      <c r="Q3186" s="11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1999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50</v>
      </c>
      <c r="P3187">
        <f t="shared" si="246"/>
        <v>41.67</v>
      </c>
      <c r="Q3187" s="11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1964.47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166</v>
      </c>
      <c r="P3188">
        <f t="shared" si="246"/>
        <v>46.71</v>
      </c>
      <c r="Q3188" s="11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1960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890</v>
      </c>
      <c r="P3189">
        <f t="shared" si="246"/>
        <v>71.489999999999995</v>
      </c>
      <c r="Q3189" s="11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8" hidden="1" x14ac:dyDescent="0.2">
      <c r="A3190">
        <v>3188</v>
      </c>
      <c r="B3190" s="9" t="s">
        <v>3188</v>
      </c>
      <c r="C3190" s="3" t="s">
        <v>7298</v>
      </c>
      <c r="D3190" s="5">
        <v>1930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7</v>
      </c>
      <c r="P3190">
        <f t="shared" si="246"/>
        <v>14.44</v>
      </c>
      <c r="Q3190" s="11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48" hidden="1" x14ac:dyDescent="0.2">
      <c r="A3191">
        <v>3189</v>
      </c>
      <c r="B3191" s="9" t="s">
        <v>3189</v>
      </c>
      <c r="C3191" s="3" t="s">
        <v>7299</v>
      </c>
      <c r="D3191" s="5">
        <v>1900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357</v>
      </c>
      <c r="P3191">
        <f t="shared" si="246"/>
        <v>356.84</v>
      </c>
      <c r="Q3191" s="11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8" hidden="1" x14ac:dyDescent="0.2">
      <c r="A3192">
        <v>3190</v>
      </c>
      <c r="B3192" s="9" t="s">
        <v>3190</v>
      </c>
      <c r="C3192" s="3" t="s">
        <v>7300</v>
      </c>
      <c r="D3192" s="5">
        <v>1900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8" hidden="1" x14ac:dyDescent="0.2">
      <c r="A3193">
        <v>3191</v>
      </c>
      <c r="B3193" s="9" t="s">
        <v>3191</v>
      </c>
      <c r="C3193" s="3" t="s">
        <v>7301</v>
      </c>
      <c r="D3193" s="5">
        <v>1900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8</v>
      </c>
      <c r="P3193">
        <f t="shared" si="246"/>
        <v>37.75</v>
      </c>
      <c r="Q3193" s="11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8" hidden="1" x14ac:dyDescent="0.2">
      <c r="A3194">
        <v>3192</v>
      </c>
      <c r="B3194" s="9" t="s">
        <v>3192</v>
      </c>
      <c r="C3194" s="3" t="s">
        <v>7302</v>
      </c>
      <c r="D3194" s="5">
        <v>1897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5</v>
      </c>
      <c r="P3194">
        <f t="shared" si="246"/>
        <v>12.75</v>
      </c>
      <c r="Q3194" s="11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8" hidden="1" x14ac:dyDescent="0.2">
      <c r="A3195">
        <v>3193</v>
      </c>
      <c r="B3195" s="9" t="s">
        <v>3193</v>
      </c>
      <c r="C3195" s="3" t="s">
        <v>7303</v>
      </c>
      <c r="D3195" s="5">
        <v>1850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32</v>
      </c>
      <c r="P3195">
        <f t="shared" si="246"/>
        <v>24.46</v>
      </c>
      <c r="Q3195" s="11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8" hidden="1" x14ac:dyDescent="0.2">
      <c r="A3196">
        <v>3194</v>
      </c>
      <c r="B3196" s="9" t="s">
        <v>3194</v>
      </c>
      <c r="C3196" s="3" t="s">
        <v>7304</v>
      </c>
      <c r="D3196" s="5">
        <v>1800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8" hidden="1" x14ac:dyDescent="0.2">
      <c r="A3197">
        <v>3195</v>
      </c>
      <c r="B3197" s="9" t="s">
        <v>3195</v>
      </c>
      <c r="C3197" s="3" t="s">
        <v>7305</v>
      </c>
      <c r="D3197" s="5">
        <v>1800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115</v>
      </c>
      <c r="P3197">
        <f t="shared" si="246"/>
        <v>53.08</v>
      </c>
      <c r="Q3197" s="11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8" hidden="1" x14ac:dyDescent="0.2">
      <c r="A3198">
        <v>3196</v>
      </c>
      <c r="B3198" s="9" t="s">
        <v>3196</v>
      </c>
      <c r="C3198" s="3" t="s">
        <v>7306</v>
      </c>
      <c r="D3198" s="5">
        <v>1800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100</v>
      </c>
      <c r="P3198">
        <f t="shared" si="246"/>
        <v>300</v>
      </c>
      <c r="Q3198" s="11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32" hidden="1" x14ac:dyDescent="0.2">
      <c r="A3199">
        <v>3197</v>
      </c>
      <c r="B3199" s="9" t="s">
        <v>3197</v>
      </c>
      <c r="C3199" s="3" t="s">
        <v>7307</v>
      </c>
      <c r="D3199" s="5">
        <v>1800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64</v>
      </c>
      <c r="P3199">
        <f t="shared" si="246"/>
        <v>286.25</v>
      </c>
      <c r="Q3199" s="11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48" hidden="1" x14ac:dyDescent="0.2">
      <c r="A3200">
        <v>3198</v>
      </c>
      <c r="B3200" s="9" t="s">
        <v>3198</v>
      </c>
      <c r="C3200" s="3" t="s">
        <v>7308</v>
      </c>
      <c r="D3200" s="5">
        <v>1800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6</v>
      </c>
      <c r="P3200">
        <f t="shared" si="246"/>
        <v>36.67</v>
      </c>
      <c r="Q3200" s="11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8" hidden="1" x14ac:dyDescent="0.2">
      <c r="A3201">
        <v>3199</v>
      </c>
      <c r="B3201" s="9" t="s">
        <v>3199</v>
      </c>
      <c r="C3201" s="3" t="s">
        <v>7309</v>
      </c>
      <c r="D3201" s="5">
        <v>1800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145</v>
      </c>
      <c r="P3201">
        <f t="shared" si="246"/>
        <v>49.21</v>
      </c>
      <c r="Q3201" s="11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48" hidden="1" x14ac:dyDescent="0.2">
      <c r="A3202">
        <v>3200</v>
      </c>
      <c r="B3202" s="9" t="s">
        <v>3200</v>
      </c>
      <c r="C3202" s="3" t="s">
        <v>7310</v>
      </c>
      <c r="D3202" s="5">
        <v>1800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1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8" hidden="1" x14ac:dyDescent="0.2">
      <c r="A3203">
        <v>3201</v>
      </c>
      <c r="B3203" s="9" t="s">
        <v>3201</v>
      </c>
      <c r="C3203" s="3" t="s">
        <v>7311</v>
      </c>
      <c r="D3203" s="5">
        <v>1800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5">
        <f t="shared" ref="S3203:S3266" si="252">(((J3203/60)/60/24)+DATE(1970,1,1))</f>
        <v>41861.767094907409</v>
      </c>
      <c r="T3203" s="15">
        <f t="shared" ref="T3203:T3266" si="253">(((I3203/60)/60/24)+DATE(1970,1,1))</f>
        <v>41882.767094907409</v>
      </c>
      <c r="U3203">
        <f t="shared" ref="U3203:U3266" si="254">YEAR(S3203)</f>
        <v>2014</v>
      </c>
    </row>
    <row r="3204" spans="1:21" ht="48" hidden="1" x14ac:dyDescent="0.2">
      <c r="A3204">
        <v>3202</v>
      </c>
      <c r="B3204" s="9" t="s">
        <v>3202</v>
      </c>
      <c r="C3204" s="3" t="s">
        <v>7312</v>
      </c>
      <c r="D3204" s="5">
        <v>1800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151</v>
      </c>
      <c r="P3204">
        <f t="shared" si="251"/>
        <v>109.04</v>
      </c>
      <c r="Q3204" s="11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32" hidden="1" x14ac:dyDescent="0.2">
      <c r="A3205">
        <v>3203</v>
      </c>
      <c r="B3205" s="9" t="s">
        <v>3203</v>
      </c>
      <c r="C3205" s="3" t="s">
        <v>7313</v>
      </c>
      <c r="D3205" s="5">
        <v>1800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14</v>
      </c>
      <c r="P3205">
        <f t="shared" si="251"/>
        <v>41.67</v>
      </c>
      <c r="Q3205" s="11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8" hidden="1" x14ac:dyDescent="0.2">
      <c r="A3206">
        <v>3204</v>
      </c>
      <c r="B3206" s="9" t="s">
        <v>3204</v>
      </c>
      <c r="C3206" s="3" t="s">
        <v>7314</v>
      </c>
      <c r="D3206" s="5">
        <v>1800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8" hidden="1" x14ac:dyDescent="0.2">
      <c r="A3207">
        <v>3205</v>
      </c>
      <c r="B3207" s="9" t="s">
        <v>3205</v>
      </c>
      <c r="C3207" s="3" t="s">
        <v>7315</v>
      </c>
      <c r="D3207" s="5">
        <v>1800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15</v>
      </c>
      <c r="P3207">
        <f t="shared" si="251"/>
        <v>22.75</v>
      </c>
      <c r="Q3207" s="11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8" hidden="1" x14ac:dyDescent="0.2">
      <c r="A3208">
        <v>3206</v>
      </c>
      <c r="B3208" s="9" t="s">
        <v>3206</v>
      </c>
      <c r="C3208" s="3" t="s">
        <v>7316</v>
      </c>
      <c r="D3208" s="5">
        <v>1750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8" hidden="1" x14ac:dyDescent="0.2">
      <c r="A3209">
        <v>3207</v>
      </c>
      <c r="B3209" s="9" t="s">
        <v>3207</v>
      </c>
      <c r="C3209" s="3" t="s">
        <v>7317</v>
      </c>
      <c r="D3209" s="5">
        <v>1750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146</v>
      </c>
      <c r="P3209">
        <f t="shared" si="251"/>
        <v>70.83</v>
      </c>
      <c r="Q3209" s="11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1750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296</v>
      </c>
      <c r="P3210">
        <f t="shared" si="251"/>
        <v>63.11</v>
      </c>
      <c r="Q3210" s="11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1750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648</v>
      </c>
      <c r="P3211">
        <f t="shared" si="251"/>
        <v>50.16</v>
      </c>
      <c r="Q3211" s="11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1750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216</v>
      </c>
      <c r="P3212">
        <f t="shared" si="251"/>
        <v>62.88</v>
      </c>
      <c r="Q3212" s="11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1750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1574</v>
      </c>
      <c r="P3213">
        <f t="shared" si="251"/>
        <v>85.53</v>
      </c>
      <c r="Q3213" s="11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1750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289</v>
      </c>
      <c r="P3214">
        <f t="shared" si="251"/>
        <v>53.72</v>
      </c>
      <c r="Q3214" s="11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1750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343</v>
      </c>
      <c r="P3215">
        <f t="shared" si="251"/>
        <v>127.81</v>
      </c>
      <c r="Q3215" s="11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1700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721</v>
      </c>
      <c r="P3216">
        <f t="shared" si="251"/>
        <v>106.57</v>
      </c>
      <c r="Q3216" s="11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5">
        <v>1700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2066</v>
      </c>
      <c r="P3217">
        <f t="shared" si="251"/>
        <v>262.11</v>
      </c>
      <c r="Q3217" s="11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9" t="s">
        <v>3216</v>
      </c>
      <c r="C3218" s="3" t="s">
        <v>7326</v>
      </c>
      <c r="D3218" s="5">
        <v>1700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118</v>
      </c>
      <c r="P3218">
        <f t="shared" si="251"/>
        <v>57.17</v>
      </c>
      <c r="Q3218" s="11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9" t="s">
        <v>3217</v>
      </c>
      <c r="C3219" s="3" t="s">
        <v>7327</v>
      </c>
      <c r="D3219" s="5">
        <v>1700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307</v>
      </c>
      <c r="P3219">
        <f t="shared" si="251"/>
        <v>50.2</v>
      </c>
      <c r="Q3219" s="11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9" t="s">
        <v>3218</v>
      </c>
      <c r="C3220" s="3" t="s">
        <v>7328</v>
      </c>
      <c r="D3220" s="5">
        <v>1700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721</v>
      </c>
      <c r="P3220">
        <f t="shared" si="251"/>
        <v>66.59</v>
      </c>
      <c r="Q3220" s="11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9" t="s">
        <v>3219</v>
      </c>
      <c r="C3221" s="3" t="s">
        <v>7329</v>
      </c>
      <c r="D3221" s="5">
        <v>1680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1192</v>
      </c>
      <c r="P3221">
        <f t="shared" si="251"/>
        <v>168.25</v>
      </c>
      <c r="Q3221" s="11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9" t="s">
        <v>3220</v>
      </c>
      <c r="C3222" s="3" t="s">
        <v>7330</v>
      </c>
      <c r="D3222" s="5">
        <v>1650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917</v>
      </c>
      <c r="P3222">
        <f t="shared" si="251"/>
        <v>256.37</v>
      </c>
      <c r="Q3222" s="11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9" t="s">
        <v>3221</v>
      </c>
      <c r="C3223" s="3" t="s">
        <v>7331</v>
      </c>
      <c r="D3223" s="5">
        <v>1650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251</v>
      </c>
      <c r="P3223">
        <f t="shared" si="251"/>
        <v>36.61</v>
      </c>
      <c r="Q3223" s="11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9" t="s">
        <v>3222</v>
      </c>
      <c r="C3224" s="3" t="s">
        <v>7332</v>
      </c>
      <c r="D3224" s="5">
        <v>1650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189</v>
      </c>
      <c r="P3224">
        <f t="shared" si="251"/>
        <v>37.14</v>
      </c>
      <c r="Q3224" s="11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9" t="s">
        <v>3223</v>
      </c>
      <c r="C3225" s="3" t="s">
        <v>7333</v>
      </c>
      <c r="D3225" s="5">
        <v>1650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206</v>
      </c>
      <c r="P3225">
        <f t="shared" si="251"/>
        <v>45.88</v>
      </c>
      <c r="Q3225" s="11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9" t="s">
        <v>3224</v>
      </c>
      <c r="C3226" s="3" t="s">
        <v>7334</v>
      </c>
      <c r="D3226" s="5">
        <v>1600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1913</v>
      </c>
      <c r="P3226">
        <f t="shared" si="251"/>
        <v>141.71</v>
      </c>
      <c r="Q3226" s="11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9" t="s">
        <v>3225</v>
      </c>
      <c r="C3227" s="3" t="s">
        <v>7335</v>
      </c>
      <c r="D3227" s="5">
        <v>1600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128</v>
      </c>
      <c r="P3227">
        <f t="shared" si="251"/>
        <v>52.49</v>
      </c>
      <c r="Q3227" s="11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9" t="s">
        <v>3226</v>
      </c>
      <c r="C3228" s="3" t="s">
        <v>7336</v>
      </c>
      <c r="D3228" s="5">
        <v>1600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78</v>
      </c>
      <c r="P3228">
        <f t="shared" si="251"/>
        <v>59.52</v>
      </c>
      <c r="Q3228" s="11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9" t="s">
        <v>3227</v>
      </c>
      <c r="C3229" s="3" t="s">
        <v>7337</v>
      </c>
      <c r="D3229" s="5">
        <v>1600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94</v>
      </c>
      <c r="P3229">
        <f t="shared" si="251"/>
        <v>50</v>
      </c>
      <c r="Q3229" s="11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5">
        <v>1600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448</v>
      </c>
      <c r="P3230">
        <f t="shared" si="251"/>
        <v>193.62</v>
      </c>
      <c r="Q3230" s="11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9" t="s">
        <v>3229</v>
      </c>
      <c r="C3231" s="3" t="s">
        <v>7339</v>
      </c>
      <c r="D3231" s="5">
        <v>1600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1348</v>
      </c>
      <c r="P3231">
        <f t="shared" si="251"/>
        <v>106.8</v>
      </c>
      <c r="Q3231" s="11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9" t="s">
        <v>3230</v>
      </c>
      <c r="C3232" s="3" t="s">
        <v>7340</v>
      </c>
      <c r="D3232" s="5">
        <v>1600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179</v>
      </c>
      <c r="P3232">
        <f t="shared" si="251"/>
        <v>77.22</v>
      </c>
      <c r="Q3232" s="11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9" t="s">
        <v>3231</v>
      </c>
      <c r="C3233" s="3" t="s">
        <v>7341</v>
      </c>
      <c r="D3233" s="5">
        <v>1570.79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102</v>
      </c>
      <c r="P3233">
        <f t="shared" si="251"/>
        <v>57.5</v>
      </c>
      <c r="Q3233" s="11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9" t="s">
        <v>3232</v>
      </c>
      <c r="C3234" s="3" t="s">
        <v>7342</v>
      </c>
      <c r="D3234" s="5">
        <v>1570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84</v>
      </c>
      <c r="P3234">
        <f t="shared" si="251"/>
        <v>50.46</v>
      </c>
      <c r="Q3234" s="11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9" t="s">
        <v>3233</v>
      </c>
      <c r="C3235" s="3" t="s">
        <v>7343</v>
      </c>
      <c r="D3235" s="5">
        <v>1551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383</v>
      </c>
      <c r="P3235">
        <f t="shared" si="251"/>
        <v>97.38</v>
      </c>
      <c r="Q3235" s="11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9" t="s">
        <v>3234</v>
      </c>
      <c r="C3236" s="3" t="s">
        <v>7344</v>
      </c>
      <c r="D3236" s="5">
        <v>1550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259</v>
      </c>
      <c r="P3236">
        <f t="shared" si="251"/>
        <v>34.92</v>
      </c>
      <c r="Q3236" s="11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9" t="s">
        <v>3235</v>
      </c>
      <c r="C3237" s="3" t="s">
        <v>7345</v>
      </c>
      <c r="D3237" s="5">
        <v>1500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1032</v>
      </c>
      <c r="P3237">
        <f t="shared" si="251"/>
        <v>85.53</v>
      </c>
      <c r="Q3237" s="11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9" t="s">
        <v>3236</v>
      </c>
      <c r="C3238" s="3" t="s">
        <v>7346</v>
      </c>
      <c r="D3238" s="5">
        <v>1500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1341</v>
      </c>
      <c r="P3238">
        <f t="shared" si="251"/>
        <v>182.91</v>
      </c>
      <c r="Q3238" s="11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9" t="s">
        <v>3237</v>
      </c>
      <c r="C3239" s="3" t="s">
        <v>7347</v>
      </c>
      <c r="D3239" s="5">
        <v>1500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2352</v>
      </c>
      <c r="P3239">
        <f t="shared" si="251"/>
        <v>131.13999999999999</v>
      </c>
      <c r="Q3239" s="11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9" t="s">
        <v>3238</v>
      </c>
      <c r="C3240" s="3" t="s">
        <v>7348</v>
      </c>
      <c r="D3240" s="5">
        <v>1500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210</v>
      </c>
      <c r="P3240">
        <f t="shared" si="251"/>
        <v>39.81</v>
      </c>
      <c r="Q3240" s="11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9" t="s">
        <v>3239</v>
      </c>
      <c r="C3241" s="3" t="s">
        <v>7349</v>
      </c>
      <c r="D3241" s="5">
        <v>1500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414</v>
      </c>
      <c r="P3241">
        <f t="shared" si="251"/>
        <v>59.7</v>
      </c>
      <c r="Q3241" s="11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9" t="s">
        <v>3240</v>
      </c>
      <c r="C3242" s="3" t="s">
        <v>7350</v>
      </c>
      <c r="D3242" s="5">
        <v>1500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201</v>
      </c>
      <c r="P3242">
        <f t="shared" si="251"/>
        <v>88.74</v>
      </c>
      <c r="Q3242" s="11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9" t="s">
        <v>3241</v>
      </c>
      <c r="C3243" s="3" t="s">
        <v>7351</v>
      </c>
      <c r="D3243" s="5">
        <v>1500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653</v>
      </c>
      <c r="P3243">
        <f t="shared" si="251"/>
        <v>58.69</v>
      </c>
      <c r="Q3243" s="11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9" t="s">
        <v>3242</v>
      </c>
      <c r="C3244" s="3" t="s">
        <v>7352</v>
      </c>
      <c r="D3244" s="5">
        <v>1500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849</v>
      </c>
      <c r="P3244">
        <f t="shared" si="251"/>
        <v>69.569999999999993</v>
      </c>
      <c r="Q3244" s="11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9" t="s">
        <v>3243</v>
      </c>
      <c r="C3245" s="3" t="s">
        <v>7353</v>
      </c>
      <c r="D3245" s="5">
        <v>1500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548</v>
      </c>
      <c r="P3245">
        <f t="shared" si="251"/>
        <v>115.87</v>
      </c>
      <c r="Q3245" s="11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9" t="s">
        <v>3244</v>
      </c>
      <c r="C3246" s="3" t="s">
        <v>7354</v>
      </c>
      <c r="D3246" s="5">
        <v>1500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110</v>
      </c>
      <c r="P3246">
        <f t="shared" si="251"/>
        <v>23.87</v>
      </c>
      <c r="Q3246" s="11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9" t="s">
        <v>3245</v>
      </c>
      <c r="C3247" s="3" t="s">
        <v>7355</v>
      </c>
      <c r="D3247" s="5">
        <v>1500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1460</v>
      </c>
      <c r="P3247">
        <f t="shared" si="251"/>
        <v>81.13</v>
      </c>
      <c r="Q3247" s="11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9" t="s">
        <v>3246</v>
      </c>
      <c r="C3248" s="3" t="s">
        <v>7356</v>
      </c>
      <c r="D3248" s="5">
        <v>1500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741</v>
      </c>
      <c r="P3248">
        <f t="shared" si="251"/>
        <v>57.63</v>
      </c>
      <c r="Q3248" s="11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9" t="s">
        <v>3247</v>
      </c>
      <c r="C3249" s="3" t="s">
        <v>7357</v>
      </c>
      <c r="D3249" s="5">
        <v>1500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176</v>
      </c>
      <c r="P3249">
        <f t="shared" si="251"/>
        <v>46.43</v>
      </c>
      <c r="Q3249" s="11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9" t="s">
        <v>3248</v>
      </c>
      <c r="C3250" s="3" t="s">
        <v>7358</v>
      </c>
      <c r="D3250" s="5">
        <v>1500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806</v>
      </c>
      <c r="P3250">
        <f t="shared" si="251"/>
        <v>60.48</v>
      </c>
      <c r="Q3250" s="11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9" t="s">
        <v>3249</v>
      </c>
      <c r="C3251" s="3" t="s">
        <v>7359</v>
      </c>
      <c r="D3251" s="5">
        <v>1500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385</v>
      </c>
      <c r="P3251">
        <f t="shared" si="251"/>
        <v>65.58</v>
      </c>
      <c r="Q3251" s="11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9" t="s">
        <v>3250</v>
      </c>
      <c r="C3252" s="3" t="s">
        <v>7360</v>
      </c>
      <c r="D3252" s="5">
        <v>1500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1693</v>
      </c>
      <c r="P3252">
        <f t="shared" si="251"/>
        <v>119.19</v>
      </c>
      <c r="Q3252" s="11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9" t="s">
        <v>3252</v>
      </c>
      <c r="C3254" s="3" t="s">
        <v>7362</v>
      </c>
      <c r="D3254" s="5">
        <v>1500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192</v>
      </c>
      <c r="P3254">
        <f t="shared" si="251"/>
        <v>57.52</v>
      </c>
      <c r="Q3254" s="11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9" t="s">
        <v>3253</v>
      </c>
      <c r="C3255" s="3" t="s">
        <v>7363</v>
      </c>
      <c r="D3255" s="5">
        <v>1500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1358</v>
      </c>
      <c r="P3255">
        <f t="shared" si="251"/>
        <v>177.09</v>
      </c>
      <c r="Q3255" s="11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9" t="s">
        <v>3254</v>
      </c>
      <c r="C3256" s="3" t="s">
        <v>7364</v>
      </c>
      <c r="D3256" s="5">
        <v>1500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878</v>
      </c>
      <c r="P3256">
        <f t="shared" si="251"/>
        <v>70.77</v>
      </c>
      <c r="Q3256" s="11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9" t="s">
        <v>3255</v>
      </c>
      <c r="C3257" s="3" t="s">
        <v>7365</v>
      </c>
      <c r="D3257" s="5">
        <v>1500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35</v>
      </c>
      <c r="P3257">
        <f t="shared" si="251"/>
        <v>29.17</v>
      </c>
      <c r="Q3257" s="11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9" t="s">
        <v>3256</v>
      </c>
      <c r="C3258" s="3" t="s">
        <v>7366</v>
      </c>
      <c r="D3258" s="5">
        <v>1500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854</v>
      </c>
      <c r="P3258">
        <f t="shared" si="251"/>
        <v>72.760000000000005</v>
      </c>
      <c r="Q3258" s="11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9" t="s">
        <v>3257</v>
      </c>
      <c r="C3259" s="3" t="s">
        <v>7367</v>
      </c>
      <c r="D3259" s="5">
        <v>1500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142</v>
      </c>
      <c r="P3259">
        <f t="shared" si="251"/>
        <v>51.85</v>
      </c>
      <c r="Q3259" s="11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9" t="s">
        <v>3258</v>
      </c>
      <c r="C3260" s="3" t="s">
        <v>7368</v>
      </c>
      <c r="D3260" s="5">
        <v>1500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491</v>
      </c>
      <c r="P3260">
        <f t="shared" si="251"/>
        <v>98.2</v>
      </c>
      <c r="Q3260" s="11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9" t="s">
        <v>3259</v>
      </c>
      <c r="C3261" s="3" t="s">
        <v>7369</v>
      </c>
      <c r="D3261" s="5">
        <v>1500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1628</v>
      </c>
      <c r="P3261">
        <f t="shared" si="251"/>
        <v>251.74</v>
      </c>
      <c r="Q3261" s="11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9" t="s">
        <v>3260</v>
      </c>
      <c r="C3262" s="3" t="s">
        <v>7370</v>
      </c>
      <c r="D3262" s="5">
        <v>1500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364</v>
      </c>
      <c r="P3262">
        <f t="shared" si="251"/>
        <v>74.819999999999993</v>
      </c>
      <c r="Q3262" s="11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9" t="s">
        <v>3261</v>
      </c>
      <c r="C3263" s="3" t="s">
        <v>7371</v>
      </c>
      <c r="D3263" s="5">
        <v>1500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221</v>
      </c>
      <c r="P3263">
        <f t="shared" si="251"/>
        <v>67.650000000000006</v>
      </c>
      <c r="Q3263" s="11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9" t="s">
        <v>3262</v>
      </c>
      <c r="C3264" s="3" t="s">
        <v>7372</v>
      </c>
      <c r="D3264" s="5">
        <v>1500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838</v>
      </c>
      <c r="P3264">
        <f t="shared" si="251"/>
        <v>93.81</v>
      </c>
      <c r="Q3264" s="11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9" t="s">
        <v>3263</v>
      </c>
      <c r="C3265" s="3" t="s">
        <v>7373</v>
      </c>
      <c r="D3265" s="5">
        <v>1500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187</v>
      </c>
      <c r="P3265">
        <f t="shared" si="251"/>
        <v>41.24</v>
      </c>
      <c r="Q3265" s="11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9" t="s">
        <v>3264</v>
      </c>
      <c r="C3266" s="3" t="s">
        <v>7374</v>
      </c>
      <c r="D3266" s="5">
        <v>1500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172</v>
      </c>
      <c r="P3266">
        <f t="shared" si="251"/>
        <v>52.55</v>
      </c>
      <c r="Q3266" s="11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9" t="s">
        <v>3265</v>
      </c>
      <c r="C3267" s="3" t="s">
        <v>7375</v>
      </c>
      <c r="D3267" s="5">
        <v>1500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295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5">
        <f t="shared" ref="S3267:S3330" si="257">(((J3267/60)/60/24)+DATE(1970,1,1))</f>
        <v>42311.711979166663</v>
      </c>
      <c r="T3267" s="15">
        <f t="shared" ref="T3267:T3330" si="258">(((I3267/60)/60/24)+DATE(1970,1,1))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9" t="s">
        <v>3266</v>
      </c>
      <c r="C3268" s="3" t="s">
        <v>7376</v>
      </c>
      <c r="D3268" s="5">
        <v>1500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525</v>
      </c>
      <c r="P3268">
        <f t="shared" si="256"/>
        <v>48.33</v>
      </c>
      <c r="Q3268" s="11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9" t="s">
        <v>3267</v>
      </c>
      <c r="C3269" s="3" t="s">
        <v>7377</v>
      </c>
      <c r="D3269" s="5">
        <v>1500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1021</v>
      </c>
      <c r="P3269">
        <f t="shared" si="256"/>
        <v>53.18</v>
      </c>
      <c r="Q3269" s="11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9" t="s">
        <v>3268</v>
      </c>
      <c r="C3270" s="3" t="s">
        <v>7378</v>
      </c>
      <c r="D3270" s="5">
        <v>1500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171</v>
      </c>
      <c r="P3270">
        <f t="shared" si="256"/>
        <v>60.95</v>
      </c>
      <c r="Q3270" s="11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9" t="s">
        <v>3269</v>
      </c>
      <c r="C3271" s="3" t="s">
        <v>7379</v>
      </c>
      <c r="D3271" s="5">
        <v>1500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541</v>
      </c>
      <c r="P3271">
        <f t="shared" si="256"/>
        <v>116</v>
      </c>
      <c r="Q3271" s="11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9" t="s">
        <v>3270</v>
      </c>
      <c r="C3272" s="3" t="s">
        <v>7380</v>
      </c>
      <c r="D3272" s="5">
        <v>1500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122</v>
      </c>
      <c r="P3272">
        <f t="shared" si="256"/>
        <v>61</v>
      </c>
      <c r="Q3272" s="11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9" t="s">
        <v>3272</v>
      </c>
      <c r="C3274" s="3" t="s">
        <v>7382</v>
      </c>
      <c r="D3274" s="5">
        <v>1500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1030</v>
      </c>
      <c r="P3274">
        <f t="shared" si="256"/>
        <v>106.5</v>
      </c>
      <c r="Q3274" s="11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9" t="s">
        <v>3273</v>
      </c>
      <c r="C3275" s="3" t="s">
        <v>7383</v>
      </c>
      <c r="D3275" s="5">
        <v>1500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286</v>
      </c>
      <c r="P3275">
        <f t="shared" si="256"/>
        <v>204.57</v>
      </c>
      <c r="Q3275" s="11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9" t="s">
        <v>3274</v>
      </c>
      <c r="C3276" s="3" t="s">
        <v>7384</v>
      </c>
      <c r="D3276" s="5">
        <v>1500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1047</v>
      </c>
      <c r="P3276">
        <f t="shared" si="256"/>
        <v>54.91</v>
      </c>
      <c r="Q3276" s="11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9" t="s">
        <v>3275</v>
      </c>
      <c r="C3277" s="3" t="s">
        <v>7385</v>
      </c>
      <c r="D3277" s="5">
        <v>1500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120</v>
      </c>
      <c r="P3277">
        <f t="shared" si="256"/>
        <v>150.41999999999999</v>
      </c>
      <c r="Q3277" s="11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9" t="s">
        <v>3276</v>
      </c>
      <c r="C3278" s="3" t="s">
        <v>7386</v>
      </c>
      <c r="D3278" s="5">
        <v>1500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351</v>
      </c>
      <c r="P3278">
        <f t="shared" si="256"/>
        <v>52.58</v>
      </c>
      <c r="Q3278" s="11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9" t="s">
        <v>3277</v>
      </c>
      <c r="C3279" s="3" t="s">
        <v>7387</v>
      </c>
      <c r="D3279" s="5">
        <v>1500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362</v>
      </c>
      <c r="P3279">
        <f t="shared" si="256"/>
        <v>54.3</v>
      </c>
      <c r="Q3279" s="11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9" t="s">
        <v>3278</v>
      </c>
      <c r="C3280" s="3" t="s">
        <v>7388</v>
      </c>
      <c r="D3280" s="5">
        <v>1500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172</v>
      </c>
      <c r="P3280">
        <f t="shared" si="256"/>
        <v>76.03</v>
      </c>
      <c r="Q3280" s="11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9" t="s">
        <v>3279</v>
      </c>
      <c r="C3281" s="3" t="s">
        <v>7389</v>
      </c>
      <c r="D3281" s="5">
        <v>1500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442</v>
      </c>
      <c r="P3281">
        <f t="shared" si="256"/>
        <v>105.21</v>
      </c>
      <c r="Q3281" s="11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9" t="s">
        <v>3280</v>
      </c>
      <c r="C3282" s="3" t="s">
        <v>7390</v>
      </c>
      <c r="D3282" s="5">
        <v>1500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137</v>
      </c>
      <c r="P3282">
        <f t="shared" si="256"/>
        <v>68.67</v>
      </c>
      <c r="Q3282" s="11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9" t="s">
        <v>3281</v>
      </c>
      <c r="C3283" s="3" t="s">
        <v>7391</v>
      </c>
      <c r="D3283" s="5">
        <v>1500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405</v>
      </c>
      <c r="P3283">
        <f t="shared" si="256"/>
        <v>129.36000000000001</v>
      </c>
      <c r="Q3283" s="11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9" t="s">
        <v>3282</v>
      </c>
      <c r="C3284" s="3" t="s">
        <v>7392</v>
      </c>
      <c r="D3284" s="5">
        <v>1500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2121</v>
      </c>
      <c r="P3284">
        <f t="shared" si="256"/>
        <v>134.26</v>
      </c>
      <c r="Q3284" s="11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9" t="s">
        <v>3283</v>
      </c>
      <c r="C3285" s="3" t="s">
        <v>7393</v>
      </c>
      <c r="D3285" s="5">
        <v>1500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56</v>
      </c>
      <c r="P3285">
        <f t="shared" si="256"/>
        <v>17.829999999999998</v>
      </c>
      <c r="Q3285" s="11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9" t="s">
        <v>3284</v>
      </c>
      <c r="C3286" s="3" t="s">
        <v>7394</v>
      </c>
      <c r="D3286" s="5">
        <v>1500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203</v>
      </c>
      <c r="P3286">
        <f t="shared" si="256"/>
        <v>203.2</v>
      </c>
      <c r="Q3286" s="11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1500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374</v>
      </c>
      <c r="P3287">
        <f t="shared" si="256"/>
        <v>69.19</v>
      </c>
      <c r="Q3287" s="11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9" t="s">
        <v>3286</v>
      </c>
      <c r="C3288" s="3" t="s">
        <v>7396</v>
      </c>
      <c r="D3288" s="5">
        <v>1500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1018</v>
      </c>
      <c r="P3288">
        <f t="shared" si="256"/>
        <v>125.12</v>
      </c>
      <c r="Q3288" s="11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9" t="s">
        <v>3287</v>
      </c>
      <c r="C3289" s="3" t="s">
        <v>7397</v>
      </c>
      <c r="D3289" s="5">
        <v>1500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167</v>
      </c>
      <c r="P3289">
        <f t="shared" si="256"/>
        <v>73.53</v>
      </c>
      <c r="Q3289" s="11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9" t="s">
        <v>3288</v>
      </c>
      <c r="C3290" s="3" t="s">
        <v>7398</v>
      </c>
      <c r="D3290" s="5">
        <v>1500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668</v>
      </c>
      <c r="P3290">
        <f t="shared" si="256"/>
        <v>48.44</v>
      </c>
      <c r="Q3290" s="11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9" t="s">
        <v>3289</v>
      </c>
      <c r="C3291" s="3" t="s">
        <v>7399</v>
      </c>
      <c r="D3291" s="5">
        <v>1500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44</v>
      </c>
      <c r="P3291">
        <f t="shared" si="256"/>
        <v>26.61</v>
      </c>
      <c r="Q3291" s="11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9" t="s">
        <v>3290</v>
      </c>
      <c r="C3292" s="3" t="s">
        <v>7400</v>
      </c>
      <c r="D3292" s="5">
        <v>1500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162</v>
      </c>
      <c r="P3292">
        <f t="shared" si="256"/>
        <v>33.67</v>
      </c>
      <c r="Q3292" s="11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9" t="s">
        <v>3291</v>
      </c>
      <c r="C3293" s="3" t="s">
        <v>7401</v>
      </c>
      <c r="D3293" s="5">
        <v>1500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38</v>
      </c>
      <c r="P3293">
        <f t="shared" si="256"/>
        <v>40.71</v>
      </c>
      <c r="Q3293" s="11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9" t="s">
        <v>3292</v>
      </c>
      <c r="C3294" s="3" t="s">
        <v>7402</v>
      </c>
      <c r="D3294" s="5">
        <v>1500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19</v>
      </c>
      <c r="P3294">
        <f t="shared" si="256"/>
        <v>19.27</v>
      </c>
      <c r="Q3294" s="11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9" t="s">
        <v>3293</v>
      </c>
      <c r="C3295" s="3" t="s">
        <v>7403</v>
      </c>
      <c r="D3295" s="5">
        <v>1500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511</v>
      </c>
      <c r="P3295">
        <f t="shared" si="256"/>
        <v>84.29</v>
      </c>
      <c r="Q3295" s="11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9" t="s">
        <v>3294</v>
      </c>
      <c r="C3296" s="3" t="s">
        <v>7404</v>
      </c>
      <c r="D3296" s="5">
        <v>1500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47</v>
      </c>
      <c r="P3296">
        <f t="shared" si="256"/>
        <v>29.58</v>
      </c>
      <c r="Q3296" s="11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9" t="s">
        <v>3295</v>
      </c>
      <c r="C3297" s="3" t="s">
        <v>7405</v>
      </c>
      <c r="D3297" s="5">
        <v>1500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48</v>
      </c>
      <c r="P3297">
        <f t="shared" si="256"/>
        <v>26.67</v>
      </c>
      <c r="Q3297" s="11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9" t="s">
        <v>3297</v>
      </c>
      <c r="C3299" s="3" t="s">
        <v>7407</v>
      </c>
      <c r="D3299" s="5">
        <v>1500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367</v>
      </c>
      <c r="P3299">
        <f t="shared" si="256"/>
        <v>125.09</v>
      </c>
      <c r="Q3299" s="11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9" t="s">
        <v>3298</v>
      </c>
      <c r="C3300" s="3" t="s">
        <v>7408</v>
      </c>
      <c r="D3300" s="5">
        <v>1500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678</v>
      </c>
      <c r="P3300">
        <f t="shared" si="256"/>
        <v>141.29</v>
      </c>
      <c r="Q3300" s="11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9" t="s">
        <v>3299</v>
      </c>
      <c r="C3301" s="3" t="s">
        <v>7409</v>
      </c>
      <c r="D3301" s="5">
        <v>1500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232</v>
      </c>
      <c r="P3301">
        <f t="shared" si="256"/>
        <v>55.33</v>
      </c>
      <c r="Q3301" s="11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9" t="s">
        <v>3300</v>
      </c>
      <c r="C3302" s="3" t="s">
        <v>7410</v>
      </c>
      <c r="D3302" s="5">
        <v>1500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272</v>
      </c>
      <c r="P3302">
        <f t="shared" si="256"/>
        <v>46.42</v>
      </c>
      <c r="Q3302" s="11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9" t="s">
        <v>3301</v>
      </c>
      <c r="C3303" s="3" t="s">
        <v>7411</v>
      </c>
      <c r="D3303" s="5">
        <v>1500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267</v>
      </c>
      <c r="P3303">
        <f t="shared" si="256"/>
        <v>57.2</v>
      </c>
      <c r="Q3303" s="11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1500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579</v>
      </c>
      <c r="P3304">
        <f t="shared" si="256"/>
        <v>173.7</v>
      </c>
      <c r="Q3304" s="11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9" t="s">
        <v>3303</v>
      </c>
      <c r="C3305" s="3" t="s">
        <v>7413</v>
      </c>
      <c r="D3305" s="5">
        <v>1500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139</v>
      </c>
      <c r="P3305">
        <f t="shared" si="256"/>
        <v>59.6</v>
      </c>
      <c r="Q3305" s="11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9" t="s">
        <v>3304</v>
      </c>
      <c r="C3306" s="3" t="s">
        <v>7414</v>
      </c>
      <c r="D3306" s="5">
        <v>1500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1045</v>
      </c>
      <c r="P3306">
        <f t="shared" si="256"/>
        <v>89.59</v>
      </c>
      <c r="Q3306" s="11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9" t="s">
        <v>3305</v>
      </c>
      <c r="C3307" s="3" t="s">
        <v>7415</v>
      </c>
      <c r="D3307" s="5">
        <v>1500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272</v>
      </c>
      <c r="P3307">
        <f t="shared" si="256"/>
        <v>204.05</v>
      </c>
      <c r="Q3307" s="11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9" t="s">
        <v>3307</v>
      </c>
      <c r="C3309" s="3" t="s">
        <v>7417</v>
      </c>
      <c r="D3309" s="5">
        <v>1500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71</v>
      </c>
      <c r="P3309">
        <f t="shared" si="256"/>
        <v>53.34</v>
      </c>
      <c r="Q3309" s="11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9" t="s">
        <v>3308</v>
      </c>
      <c r="C3310" s="3" t="s">
        <v>7418</v>
      </c>
      <c r="D3310" s="5">
        <v>1500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285</v>
      </c>
      <c r="P3310">
        <f t="shared" si="256"/>
        <v>75.09</v>
      </c>
      <c r="Q3310" s="11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9" t="s">
        <v>3309</v>
      </c>
      <c r="C3311" s="3" t="s">
        <v>7419</v>
      </c>
      <c r="D3311" s="5">
        <v>1500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37</v>
      </c>
      <c r="P3311">
        <f t="shared" si="256"/>
        <v>18</v>
      </c>
      <c r="Q3311" s="11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9" t="s">
        <v>3310</v>
      </c>
      <c r="C3312" s="3" t="s">
        <v>7420</v>
      </c>
      <c r="D3312" s="5">
        <v>1500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434</v>
      </c>
      <c r="P3312">
        <f t="shared" si="256"/>
        <v>209.84</v>
      </c>
      <c r="Q3312" s="11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9" t="s">
        <v>3311</v>
      </c>
      <c r="C3313" s="3" t="s">
        <v>7421</v>
      </c>
      <c r="D3313" s="5">
        <v>1500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183</v>
      </c>
      <c r="P3313">
        <f t="shared" si="256"/>
        <v>61.02</v>
      </c>
      <c r="Q3313" s="11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9" t="s">
        <v>3312</v>
      </c>
      <c r="C3314" s="3" t="s">
        <v>7422</v>
      </c>
      <c r="D3314" s="5">
        <v>1500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167</v>
      </c>
      <c r="P3314">
        <f t="shared" si="256"/>
        <v>61</v>
      </c>
      <c r="Q3314" s="11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9" t="s">
        <v>3313</v>
      </c>
      <c r="C3315" s="3" t="s">
        <v>7423</v>
      </c>
      <c r="D3315" s="5">
        <v>1500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155</v>
      </c>
      <c r="P3315">
        <f t="shared" si="256"/>
        <v>80.03</v>
      </c>
      <c r="Q3315" s="11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9" t="s">
        <v>3314</v>
      </c>
      <c r="C3316" s="3" t="s">
        <v>7424</v>
      </c>
      <c r="D3316" s="5">
        <v>1500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112</v>
      </c>
      <c r="P3316">
        <f t="shared" si="256"/>
        <v>29.07</v>
      </c>
      <c r="Q3316" s="11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9" t="s">
        <v>3315</v>
      </c>
      <c r="C3317" s="3" t="s">
        <v>7425</v>
      </c>
      <c r="D3317" s="5">
        <v>1500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293</v>
      </c>
      <c r="P3317">
        <f t="shared" si="256"/>
        <v>49.44</v>
      </c>
      <c r="Q3317" s="11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9" t="s">
        <v>3316</v>
      </c>
      <c r="C3318" s="3" t="s">
        <v>7426</v>
      </c>
      <c r="D3318" s="5">
        <v>1500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783</v>
      </c>
      <c r="P3318">
        <f t="shared" si="256"/>
        <v>93.98</v>
      </c>
      <c r="Q3318" s="11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9" t="s">
        <v>3317</v>
      </c>
      <c r="C3319" s="3" t="s">
        <v>7427</v>
      </c>
      <c r="D3319" s="5">
        <v>1500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74</v>
      </c>
      <c r="P3319">
        <f t="shared" si="256"/>
        <v>61.94</v>
      </c>
      <c r="Q3319" s="11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9" t="s">
        <v>3318</v>
      </c>
      <c r="C3320" s="3" t="s">
        <v>7428</v>
      </c>
      <c r="D3320" s="5">
        <v>1500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167</v>
      </c>
      <c r="P3320">
        <f t="shared" si="256"/>
        <v>78.5</v>
      </c>
      <c r="Q3320" s="11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9" t="s">
        <v>3319</v>
      </c>
      <c r="C3321" s="3" t="s">
        <v>7429</v>
      </c>
      <c r="D3321" s="5">
        <v>1500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36</v>
      </c>
      <c r="P3321">
        <f t="shared" si="256"/>
        <v>33.75</v>
      </c>
      <c r="Q3321" s="11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9" t="s">
        <v>3320</v>
      </c>
      <c r="C3322" s="3" t="s">
        <v>7430</v>
      </c>
      <c r="D3322" s="5">
        <v>1500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168</v>
      </c>
      <c r="P3322">
        <f t="shared" si="256"/>
        <v>66.45</v>
      </c>
      <c r="Q3322" s="11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9" t="s">
        <v>3321</v>
      </c>
      <c r="C3323" s="3" t="s">
        <v>7431</v>
      </c>
      <c r="D3323" s="5">
        <v>1500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36</v>
      </c>
      <c r="P3323">
        <f t="shared" si="256"/>
        <v>35.799999999999997</v>
      </c>
      <c r="Q3323" s="11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9" t="s">
        <v>3322</v>
      </c>
      <c r="C3324" s="3" t="s">
        <v>7432</v>
      </c>
      <c r="D3324" s="5">
        <v>1500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223</v>
      </c>
      <c r="P3324">
        <f t="shared" si="256"/>
        <v>145.65</v>
      </c>
      <c r="Q3324" s="11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9" t="s">
        <v>3323</v>
      </c>
      <c r="C3325" s="3" t="s">
        <v>7433</v>
      </c>
      <c r="D3325" s="5">
        <v>1500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84</v>
      </c>
      <c r="P3325">
        <f t="shared" si="256"/>
        <v>25.69</v>
      </c>
      <c r="Q3325" s="11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9" t="s">
        <v>3325</v>
      </c>
      <c r="C3327" s="3" t="s">
        <v>7435</v>
      </c>
      <c r="D3327" s="5">
        <v>1500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30</v>
      </c>
      <c r="P3327">
        <f t="shared" si="256"/>
        <v>30</v>
      </c>
      <c r="Q3327" s="11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9" t="s">
        <v>3326</v>
      </c>
      <c r="C3328" s="3" t="s">
        <v>7436</v>
      </c>
      <c r="D3328" s="5">
        <v>1500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541</v>
      </c>
      <c r="P3328">
        <f t="shared" si="256"/>
        <v>142.28</v>
      </c>
      <c r="Q3328" s="11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9" t="s">
        <v>3327</v>
      </c>
      <c r="C3329" s="3" t="s">
        <v>7437</v>
      </c>
      <c r="D3329" s="5">
        <v>1500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54</v>
      </c>
      <c r="P3329">
        <f t="shared" si="256"/>
        <v>24.55</v>
      </c>
      <c r="Q3329" s="11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9" t="s">
        <v>3328</v>
      </c>
      <c r="C3330" s="3" t="s">
        <v>7438</v>
      </c>
      <c r="D3330" s="5">
        <v>1500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176</v>
      </c>
      <c r="P3330">
        <f t="shared" si="256"/>
        <v>292.77999999999997</v>
      </c>
      <c r="Q3330" s="11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9" t="s">
        <v>3329</v>
      </c>
      <c r="C3331" s="3" t="s">
        <v>7439</v>
      </c>
      <c r="D3331" s="5">
        <v>1500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78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5">
        <f t="shared" ref="S3331:S3394" si="262">(((J3331/60)/60/24)+DATE(1970,1,1))</f>
        <v>41837.323009259257</v>
      </c>
      <c r="T3331" s="15">
        <f t="shared" ref="T3331:T3394" si="263">(((I3331/60)/60/24)+DATE(1970,1,1))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9" t="s">
        <v>3331</v>
      </c>
      <c r="C3333" s="3" t="s">
        <v>7441</v>
      </c>
      <c r="D3333" s="5">
        <v>1500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348</v>
      </c>
      <c r="P3333">
        <f t="shared" si="261"/>
        <v>80.400000000000006</v>
      </c>
      <c r="Q3333" s="11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9" t="s">
        <v>3332</v>
      </c>
      <c r="C3334" s="3" t="s">
        <v>7442</v>
      </c>
      <c r="D3334" s="5">
        <v>1500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400</v>
      </c>
      <c r="P3334">
        <f t="shared" si="261"/>
        <v>72.290000000000006</v>
      </c>
      <c r="Q3334" s="11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9" t="s">
        <v>3333</v>
      </c>
      <c r="C3335" s="3" t="s">
        <v>7443</v>
      </c>
      <c r="D3335" s="5">
        <v>1500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244</v>
      </c>
      <c r="P3335">
        <f t="shared" si="261"/>
        <v>32.97</v>
      </c>
      <c r="Q3335" s="11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9" t="s">
        <v>3334</v>
      </c>
      <c r="C3336" s="3" t="s">
        <v>7444</v>
      </c>
      <c r="D3336" s="5">
        <v>1500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358</v>
      </c>
      <c r="P3336">
        <f t="shared" si="261"/>
        <v>116.65</v>
      </c>
      <c r="Q3336" s="11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9" t="s">
        <v>3335</v>
      </c>
      <c r="C3337" s="3" t="s">
        <v>7445</v>
      </c>
      <c r="D3337" s="5">
        <v>1500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334</v>
      </c>
      <c r="P3337">
        <f t="shared" si="261"/>
        <v>79.62</v>
      </c>
      <c r="Q3337" s="11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9" t="s">
        <v>3336</v>
      </c>
      <c r="C3338" s="3" t="s">
        <v>7446</v>
      </c>
      <c r="D3338" s="5">
        <v>1500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17</v>
      </c>
      <c r="P3338">
        <f t="shared" si="261"/>
        <v>27.78</v>
      </c>
      <c r="Q3338" s="11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9" t="s">
        <v>3337</v>
      </c>
      <c r="C3339" s="3" t="s">
        <v>7447</v>
      </c>
      <c r="D3339" s="5">
        <v>1500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184</v>
      </c>
      <c r="P3339">
        <f t="shared" si="261"/>
        <v>81.03</v>
      </c>
      <c r="Q3339" s="11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9" t="s">
        <v>3338</v>
      </c>
      <c r="C3340" s="3" t="s">
        <v>7448</v>
      </c>
      <c r="D3340" s="5">
        <v>1500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1022</v>
      </c>
      <c r="P3340">
        <f t="shared" si="261"/>
        <v>136.85</v>
      </c>
      <c r="Q3340" s="11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9" t="s">
        <v>3339</v>
      </c>
      <c r="C3341" s="3" t="s">
        <v>7449</v>
      </c>
      <c r="D3341" s="5">
        <v>1500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557</v>
      </c>
      <c r="P3341">
        <f t="shared" si="261"/>
        <v>177.62</v>
      </c>
      <c r="Q3341" s="11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9" t="s">
        <v>3340</v>
      </c>
      <c r="C3342" s="3" t="s">
        <v>7450</v>
      </c>
      <c r="D3342" s="5">
        <v>1500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276</v>
      </c>
      <c r="P3342">
        <f t="shared" si="261"/>
        <v>109.08</v>
      </c>
      <c r="Q3342" s="11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9" t="s">
        <v>3341</v>
      </c>
      <c r="C3343" s="3" t="s">
        <v>7451</v>
      </c>
      <c r="D3343" s="5">
        <v>1500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223</v>
      </c>
      <c r="P3343">
        <f t="shared" si="261"/>
        <v>119.64</v>
      </c>
      <c r="Q3343" s="11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9" t="s">
        <v>3342</v>
      </c>
      <c r="C3344" s="3" t="s">
        <v>7452</v>
      </c>
      <c r="D3344" s="5">
        <v>1500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407</v>
      </c>
      <c r="P3344">
        <f t="shared" si="261"/>
        <v>78.209999999999994</v>
      </c>
      <c r="Q3344" s="11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9" t="s">
        <v>3343</v>
      </c>
      <c r="C3345" s="3" t="s">
        <v>7453</v>
      </c>
      <c r="D3345" s="5">
        <v>1500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80</v>
      </c>
      <c r="P3345">
        <f t="shared" si="261"/>
        <v>52.17</v>
      </c>
      <c r="Q3345" s="11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9" t="s">
        <v>3344</v>
      </c>
      <c r="C3346" s="3" t="s">
        <v>7454</v>
      </c>
      <c r="D3346" s="5">
        <v>1500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304</v>
      </c>
      <c r="P3346">
        <f t="shared" si="261"/>
        <v>114.13</v>
      </c>
      <c r="Q3346" s="11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9" t="s">
        <v>3345</v>
      </c>
      <c r="C3347" s="3" t="s">
        <v>7455</v>
      </c>
      <c r="D3347" s="5">
        <v>1500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43</v>
      </c>
      <c r="P3347">
        <f t="shared" si="261"/>
        <v>50</v>
      </c>
      <c r="Q3347" s="11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9" t="s">
        <v>3347</v>
      </c>
      <c r="C3349" s="3" t="s">
        <v>7457</v>
      </c>
      <c r="D3349" s="5">
        <v>1500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159</v>
      </c>
      <c r="P3349">
        <f t="shared" si="261"/>
        <v>108.59</v>
      </c>
      <c r="Q3349" s="11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9" t="s">
        <v>3266</v>
      </c>
      <c r="C3350" s="3" t="s">
        <v>7458</v>
      </c>
      <c r="D3350" s="5">
        <v>1500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368</v>
      </c>
      <c r="P3350">
        <f t="shared" si="261"/>
        <v>69.819999999999993</v>
      </c>
      <c r="Q3350" s="11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9" t="s">
        <v>3348</v>
      </c>
      <c r="C3351" s="3" t="s">
        <v>7459</v>
      </c>
      <c r="D3351" s="5">
        <v>1500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102</v>
      </c>
      <c r="P3351">
        <f t="shared" si="261"/>
        <v>109.57</v>
      </c>
      <c r="Q3351" s="11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9" t="s">
        <v>3349</v>
      </c>
      <c r="C3352" s="3" t="s">
        <v>7460</v>
      </c>
      <c r="D3352" s="5">
        <v>1500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244</v>
      </c>
      <c r="P3352">
        <f t="shared" si="261"/>
        <v>71.67</v>
      </c>
      <c r="Q3352" s="11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9" t="s">
        <v>3350</v>
      </c>
      <c r="C3353" s="3" t="s">
        <v>7461</v>
      </c>
      <c r="D3353" s="5">
        <v>1500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337</v>
      </c>
      <c r="P3353">
        <f t="shared" si="261"/>
        <v>93.61</v>
      </c>
      <c r="Q3353" s="11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9" t="s">
        <v>3351</v>
      </c>
      <c r="C3354" s="3" t="s">
        <v>7462</v>
      </c>
      <c r="D3354" s="5">
        <v>1500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358</v>
      </c>
      <c r="P3354">
        <f t="shared" si="261"/>
        <v>76.8</v>
      </c>
      <c r="Q3354" s="11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9" t="s">
        <v>3352</v>
      </c>
      <c r="C3355" s="3" t="s">
        <v>7463</v>
      </c>
      <c r="D3355" s="5">
        <v>1500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105</v>
      </c>
      <c r="P3355">
        <f t="shared" si="261"/>
        <v>35.799999999999997</v>
      </c>
      <c r="Q3355" s="11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9" t="s">
        <v>3353</v>
      </c>
      <c r="C3356" s="3" t="s">
        <v>7464</v>
      </c>
      <c r="D3356" s="5">
        <v>1500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204</v>
      </c>
      <c r="P3356">
        <f t="shared" si="261"/>
        <v>55.6</v>
      </c>
      <c r="Q3356" s="11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9" t="s">
        <v>3354</v>
      </c>
      <c r="C3357" s="3" t="s">
        <v>7465</v>
      </c>
      <c r="D3357" s="5">
        <v>1500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147</v>
      </c>
      <c r="P3357">
        <f t="shared" si="261"/>
        <v>147.33000000000001</v>
      </c>
      <c r="Q3357" s="11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9" t="s">
        <v>3356</v>
      </c>
      <c r="C3359" s="3" t="s">
        <v>7467</v>
      </c>
      <c r="D3359" s="5">
        <v>1500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135</v>
      </c>
      <c r="P3359">
        <f t="shared" si="261"/>
        <v>96.19</v>
      </c>
      <c r="Q3359" s="11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9" t="s">
        <v>3357</v>
      </c>
      <c r="C3360" s="3" t="s">
        <v>7468</v>
      </c>
      <c r="D3360" s="5">
        <v>1500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687</v>
      </c>
      <c r="P3360">
        <f t="shared" si="261"/>
        <v>63.57</v>
      </c>
      <c r="Q3360" s="11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9" t="s">
        <v>3358</v>
      </c>
      <c r="C3361" s="3" t="s">
        <v>7469</v>
      </c>
      <c r="D3361" s="5">
        <v>1500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283</v>
      </c>
      <c r="P3361">
        <f t="shared" si="261"/>
        <v>184.78</v>
      </c>
      <c r="Q3361" s="11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9" t="s">
        <v>3359</v>
      </c>
      <c r="C3362" s="3" t="s">
        <v>7470</v>
      </c>
      <c r="D3362" s="5">
        <v>1500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608</v>
      </c>
      <c r="P3362">
        <f t="shared" si="261"/>
        <v>126.72</v>
      </c>
      <c r="Q3362" s="11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9" t="s">
        <v>3360</v>
      </c>
      <c r="C3363" s="3" t="s">
        <v>7471</v>
      </c>
      <c r="D3363" s="5">
        <v>1500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378</v>
      </c>
      <c r="P3363">
        <f t="shared" si="261"/>
        <v>83.43</v>
      </c>
      <c r="Q3363" s="11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9" t="s">
        <v>3361</v>
      </c>
      <c r="C3364" s="3" t="s">
        <v>7472</v>
      </c>
      <c r="D3364" s="5">
        <v>1500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73</v>
      </c>
      <c r="P3364">
        <f t="shared" si="261"/>
        <v>54.5</v>
      </c>
      <c r="Q3364" s="11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9" t="s">
        <v>3362</v>
      </c>
      <c r="C3365" s="3" t="s">
        <v>7473</v>
      </c>
      <c r="D3365" s="5">
        <v>1500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524</v>
      </c>
      <c r="P3365">
        <f t="shared" si="261"/>
        <v>302.31</v>
      </c>
      <c r="Q3365" s="11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9" t="s">
        <v>3363</v>
      </c>
      <c r="C3366" s="3" t="s">
        <v>7474</v>
      </c>
      <c r="D3366" s="5">
        <v>1500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212</v>
      </c>
      <c r="P3366">
        <f t="shared" si="261"/>
        <v>44.14</v>
      </c>
      <c r="Q3366" s="11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9" t="s">
        <v>3364</v>
      </c>
      <c r="C3367" s="3" t="s">
        <v>7475</v>
      </c>
      <c r="D3367" s="5">
        <v>1500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173</v>
      </c>
      <c r="P3367">
        <f t="shared" si="261"/>
        <v>866.67</v>
      </c>
      <c r="Q3367" s="11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9" t="s">
        <v>3365</v>
      </c>
      <c r="C3368" s="3" t="s">
        <v>7476</v>
      </c>
      <c r="D3368" s="5">
        <v>1500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74</v>
      </c>
      <c r="P3368">
        <f t="shared" si="261"/>
        <v>61.39</v>
      </c>
      <c r="Q3368" s="11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9" t="s">
        <v>3366</v>
      </c>
      <c r="C3369" s="3" t="s">
        <v>7477</v>
      </c>
      <c r="D3369" s="5">
        <v>1500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59</v>
      </c>
      <c r="P3369">
        <f t="shared" si="261"/>
        <v>29.67</v>
      </c>
      <c r="Q3369" s="11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9" t="s">
        <v>3367</v>
      </c>
      <c r="C3370" s="3" t="s">
        <v>7478</v>
      </c>
      <c r="D3370" s="5">
        <v>1500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70</v>
      </c>
      <c r="P3370">
        <f t="shared" si="261"/>
        <v>45.48</v>
      </c>
      <c r="Q3370" s="11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9" t="s">
        <v>3368</v>
      </c>
      <c r="C3371" s="3" t="s">
        <v>7479</v>
      </c>
      <c r="D3371" s="5">
        <v>1500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346</v>
      </c>
      <c r="P3371">
        <f t="shared" si="261"/>
        <v>96.2</v>
      </c>
      <c r="Q3371" s="11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9" t="s">
        <v>3370</v>
      </c>
      <c r="C3373" s="3" t="s">
        <v>7481</v>
      </c>
      <c r="D3373" s="5">
        <v>1500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18</v>
      </c>
      <c r="P3373">
        <f t="shared" si="261"/>
        <v>30.78</v>
      </c>
      <c r="Q3373" s="11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9" t="s">
        <v>3371</v>
      </c>
      <c r="C3374" s="3" t="s">
        <v>7482</v>
      </c>
      <c r="D3374" s="5">
        <v>1500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69</v>
      </c>
      <c r="P3374">
        <f t="shared" si="261"/>
        <v>38.33</v>
      </c>
      <c r="Q3374" s="11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9" t="s">
        <v>3372</v>
      </c>
      <c r="C3375" s="3" t="s">
        <v>7483</v>
      </c>
      <c r="D3375" s="5">
        <v>1500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134</v>
      </c>
      <c r="P3375">
        <f t="shared" si="261"/>
        <v>66.83</v>
      </c>
      <c r="Q3375" s="11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9" t="s">
        <v>3373</v>
      </c>
      <c r="C3376" s="3" t="s">
        <v>7484</v>
      </c>
      <c r="D3376" s="5">
        <v>1500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249</v>
      </c>
      <c r="P3376">
        <f t="shared" si="261"/>
        <v>71.73</v>
      </c>
      <c r="Q3376" s="11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9" t="s">
        <v>3374</v>
      </c>
      <c r="C3377" s="3" t="s">
        <v>7485</v>
      </c>
      <c r="D3377" s="5">
        <v>1500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200</v>
      </c>
      <c r="P3377">
        <f t="shared" si="261"/>
        <v>176.47</v>
      </c>
      <c r="Q3377" s="11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9" t="s">
        <v>3375</v>
      </c>
      <c r="C3378" s="3" t="s">
        <v>7486</v>
      </c>
      <c r="D3378" s="5">
        <v>1450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552</v>
      </c>
      <c r="P3378">
        <f t="shared" si="261"/>
        <v>421.11</v>
      </c>
      <c r="Q3378" s="11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9" t="s">
        <v>3376</v>
      </c>
      <c r="C3379" s="3" t="s">
        <v>7487</v>
      </c>
      <c r="D3379" s="5">
        <v>1400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577</v>
      </c>
      <c r="P3379">
        <f t="shared" si="261"/>
        <v>104.99</v>
      </c>
      <c r="Q3379" s="11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9" t="s">
        <v>3377</v>
      </c>
      <c r="C3380" s="3" t="s">
        <v>7488</v>
      </c>
      <c r="D3380" s="5">
        <v>1400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42</v>
      </c>
      <c r="P3380">
        <f t="shared" si="261"/>
        <v>28.19</v>
      </c>
      <c r="Q3380" s="11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9" t="s">
        <v>3378</v>
      </c>
      <c r="C3381" s="3" t="s">
        <v>7489</v>
      </c>
      <c r="D3381" s="5">
        <v>1400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148</v>
      </c>
      <c r="P3381">
        <f t="shared" si="261"/>
        <v>54.55</v>
      </c>
      <c r="Q3381" s="11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9" t="s">
        <v>3379</v>
      </c>
      <c r="C3382" s="3" t="s">
        <v>7490</v>
      </c>
      <c r="D3382" s="5">
        <v>1400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224</v>
      </c>
      <c r="P3382">
        <f t="shared" si="261"/>
        <v>111.89</v>
      </c>
      <c r="Q3382" s="11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9" t="s">
        <v>3380</v>
      </c>
      <c r="C3383" s="3" t="s">
        <v>7491</v>
      </c>
      <c r="D3383" s="5">
        <v>1395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293</v>
      </c>
      <c r="P3383">
        <f t="shared" si="261"/>
        <v>85.21</v>
      </c>
      <c r="Q3383" s="11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9" t="s">
        <v>3381</v>
      </c>
      <c r="C3384" s="3" t="s">
        <v>7492</v>
      </c>
      <c r="D3384" s="5">
        <v>1385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255</v>
      </c>
      <c r="P3384">
        <f t="shared" si="261"/>
        <v>76.650000000000006</v>
      </c>
      <c r="Q3384" s="11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9" t="s">
        <v>3382</v>
      </c>
      <c r="C3385" s="3" t="s">
        <v>7493</v>
      </c>
      <c r="D3385" s="5">
        <v>1350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145</v>
      </c>
      <c r="P3385">
        <f t="shared" si="261"/>
        <v>65.17</v>
      </c>
      <c r="Q3385" s="11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9" t="s">
        <v>3383</v>
      </c>
      <c r="C3386" s="3" t="s">
        <v>7494</v>
      </c>
      <c r="D3386" s="5">
        <v>1328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452</v>
      </c>
      <c r="P3386">
        <f t="shared" si="261"/>
        <v>93.76</v>
      </c>
      <c r="Q3386" s="11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9" t="s">
        <v>3384</v>
      </c>
      <c r="C3387" s="3" t="s">
        <v>7495</v>
      </c>
      <c r="D3387" s="5">
        <v>1300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154</v>
      </c>
      <c r="P3387">
        <f t="shared" si="261"/>
        <v>133.33000000000001</v>
      </c>
      <c r="Q3387" s="11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9" t="s">
        <v>3385</v>
      </c>
      <c r="C3388" s="3" t="s">
        <v>7496</v>
      </c>
      <c r="D3388" s="5">
        <v>1300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162</v>
      </c>
      <c r="P3388">
        <f t="shared" si="261"/>
        <v>51.22</v>
      </c>
      <c r="Q3388" s="11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9" t="s">
        <v>3386</v>
      </c>
      <c r="C3389" s="3" t="s">
        <v>7497</v>
      </c>
      <c r="D3389" s="5">
        <v>1300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270</v>
      </c>
      <c r="P3389">
        <f t="shared" si="261"/>
        <v>100.17</v>
      </c>
      <c r="Q3389" s="11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9" t="s">
        <v>3387</v>
      </c>
      <c r="C3390" s="3" t="s">
        <v>7498</v>
      </c>
      <c r="D3390" s="5">
        <v>1300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120</v>
      </c>
      <c r="P3390">
        <f t="shared" si="261"/>
        <v>34.6</v>
      </c>
      <c r="Q3390" s="11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9" t="s">
        <v>3388</v>
      </c>
      <c r="C3391" s="3" t="s">
        <v>7499</v>
      </c>
      <c r="D3391" s="5">
        <v>1300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881</v>
      </c>
      <c r="P3391">
        <f t="shared" si="261"/>
        <v>184.68</v>
      </c>
      <c r="Q3391" s="11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9" t="s">
        <v>3389</v>
      </c>
      <c r="C3392" s="3" t="s">
        <v>7500</v>
      </c>
      <c r="D3392" s="5">
        <v>1300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118</v>
      </c>
      <c r="P3392">
        <f t="shared" si="261"/>
        <v>69.819999999999993</v>
      </c>
      <c r="Q3392" s="11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9" t="s">
        <v>3390</v>
      </c>
      <c r="C3393" s="3" t="s">
        <v>7501</v>
      </c>
      <c r="D3393" s="5">
        <v>1300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86</v>
      </c>
      <c r="P3393">
        <f t="shared" si="261"/>
        <v>61.94</v>
      </c>
      <c r="Q3393" s="11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9" t="s">
        <v>3391</v>
      </c>
      <c r="C3394" s="3" t="s">
        <v>7502</v>
      </c>
      <c r="D3394" s="5">
        <v>1300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38</v>
      </c>
      <c r="P3394">
        <f t="shared" si="261"/>
        <v>41.67</v>
      </c>
      <c r="Q3394" s="11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9" t="s">
        <v>3392</v>
      </c>
      <c r="C3395" s="3" t="s">
        <v>7503</v>
      </c>
      <c r="D3395" s="5">
        <v>1250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127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5">
        <f t="shared" ref="S3395:S3458" si="267">(((J3395/60)/60/24)+DATE(1970,1,1))</f>
        <v>41923.921643518523</v>
      </c>
      <c r="T3395" s="15">
        <f t="shared" ref="T3395:T3458" si="268">(((I3395/60)/60/24)+DATE(1970,1,1))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9" t="s">
        <v>3393</v>
      </c>
      <c r="C3396" s="3" t="s">
        <v>7504</v>
      </c>
      <c r="D3396" s="5">
        <v>1250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63</v>
      </c>
      <c r="P3396">
        <f t="shared" si="266"/>
        <v>29</v>
      </c>
      <c r="Q3396" s="11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9" t="s">
        <v>3394</v>
      </c>
      <c r="C3397" s="3" t="s">
        <v>7505</v>
      </c>
      <c r="D3397" s="5">
        <v>1250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74</v>
      </c>
      <c r="P3397">
        <f t="shared" si="266"/>
        <v>24.21</v>
      </c>
      <c r="Q3397" s="11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9" t="s">
        <v>3395</v>
      </c>
      <c r="C3398" s="3" t="s">
        <v>7506</v>
      </c>
      <c r="D3398" s="5">
        <v>1250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125</v>
      </c>
      <c r="P3398">
        <f t="shared" si="266"/>
        <v>55.89</v>
      </c>
      <c r="Q3398" s="11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9" t="s">
        <v>3396</v>
      </c>
      <c r="C3399" s="3" t="s">
        <v>7507</v>
      </c>
      <c r="D3399" s="5">
        <v>1250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22</v>
      </c>
      <c r="P3399">
        <f t="shared" si="266"/>
        <v>11.67</v>
      </c>
      <c r="Q3399" s="11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9" t="s">
        <v>3397</v>
      </c>
      <c r="C3400" s="3" t="s">
        <v>7508</v>
      </c>
      <c r="D3400" s="5">
        <v>1250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355</v>
      </c>
      <c r="P3400">
        <f t="shared" si="266"/>
        <v>68.349999999999994</v>
      </c>
      <c r="Q3400" s="11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9" t="s">
        <v>3398</v>
      </c>
      <c r="C3401" s="3" t="s">
        <v>7509</v>
      </c>
      <c r="D3401" s="5">
        <v>1250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100</v>
      </c>
      <c r="P3401">
        <f t="shared" si="266"/>
        <v>27.07</v>
      </c>
      <c r="Q3401" s="11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9" t="s">
        <v>3399</v>
      </c>
      <c r="C3402" s="3" t="s">
        <v>7510</v>
      </c>
      <c r="D3402" s="5">
        <v>1250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803</v>
      </c>
      <c r="P3402">
        <f t="shared" si="266"/>
        <v>118.13</v>
      </c>
      <c r="Q3402" s="11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9" t="s">
        <v>3400</v>
      </c>
      <c r="C3403" s="3" t="s">
        <v>7511</v>
      </c>
      <c r="D3403" s="5">
        <v>1250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236</v>
      </c>
      <c r="P3403">
        <f t="shared" si="266"/>
        <v>44.76</v>
      </c>
      <c r="Q3403" s="11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9" t="s">
        <v>3401</v>
      </c>
      <c r="C3404" s="3" t="s">
        <v>7512</v>
      </c>
      <c r="D3404" s="5">
        <v>1250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1317</v>
      </c>
      <c r="P3404">
        <f t="shared" si="266"/>
        <v>99.79</v>
      </c>
      <c r="Q3404" s="11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9" t="s">
        <v>3402</v>
      </c>
      <c r="C3405" s="3" t="s">
        <v>7513</v>
      </c>
      <c r="D3405" s="5">
        <v>1250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160</v>
      </c>
      <c r="P3405">
        <f t="shared" si="266"/>
        <v>117.65</v>
      </c>
      <c r="Q3405" s="11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9" t="s">
        <v>3403</v>
      </c>
      <c r="C3406" s="3" t="s">
        <v>7514</v>
      </c>
      <c r="D3406" s="5">
        <v>1200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51</v>
      </c>
      <c r="P3406">
        <f t="shared" si="266"/>
        <v>203.33</v>
      </c>
      <c r="Q3406" s="11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9" t="s">
        <v>3404</v>
      </c>
      <c r="C3407" s="3" t="s">
        <v>7515</v>
      </c>
      <c r="D3407" s="5">
        <v>1200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40</v>
      </c>
      <c r="P3407">
        <f t="shared" si="266"/>
        <v>28.32</v>
      </c>
      <c r="Q3407" s="11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9" t="s">
        <v>3405</v>
      </c>
      <c r="C3408" s="3" t="s">
        <v>7516</v>
      </c>
      <c r="D3408" s="5">
        <v>1200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836</v>
      </c>
      <c r="P3408">
        <f t="shared" si="266"/>
        <v>110.23</v>
      </c>
      <c r="Q3408" s="11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9" t="s">
        <v>3406</v>
      </c>
      <c r="C3409" s="3" t="s">
        <v>7517</v>
      </c>
      <c r="D3409" s="5">
        <v>1200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179</v>
      </c>
      <c r="P3409">
        <f t="shared" si="266"/>
        <v>31.97</v>
      </c>
      <c r="Q3409" s="11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9" t="s">
        <v>3407</v>
      </c>
      <c r="C3410" s="3" t="s">
        <v>7518</v>
      </c>
      <c r="D3410" s="5">
        <v>1200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88</v>
      </c>
      <c r="P3410">
        <f t="shared" si="266"/>
        <v>58.61</v>
      </c>
      <c r="Q3410" s="11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9" t="s">
        <v>3408</v>
      </c>
      <c r="C3411" s="3" t="s">
        <v>7519</v>
      </c>
      <c r="D3411" s="5">
        <v>1200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52</v>
      </c>
      <c r="P3411">
        <f t="shared" si="266"/>
        <v>29.43</v>
      </c>
      <c r="Q3411" s="11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9" t="s">
        <v>3409</v>
      </c>
      <c r="C3412" s="3" t="s">
        <v>7520</v>
      </c>
      <c r="D3412" s="5">
        <v>1200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271</v>
      </c>
      <c r="P3412">
        <f t="shared" si="266"/>
        <v>81.38</v>
      </c>
      <c r="Q3412" s="11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9" t="s">
        <v>3410</v>
      </c>
      <c r="C3413" s="3" t="s">
        <v>7521</v>
      </c>
      <c r="D3413" s="5">
        <v>1200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1295</v>
      </c>
      <c r="P3413">
        <f t="shared" si="266"/>
        <v>199.17</v>
      </c>
      <c r="Q3413" s="11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9" t="s">
        <v>3411</v>
      </c>
      <c r="C3414" s="3" t="s">
        <v>7522</v>
      </c>
      <c r="D3414" s="5">
        <v>1200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250</v>
      </c>
      <c r="P3414">
        <f t="shared" si="266"/>
        <v>115.38</v>
      </c>
      <c r="Q3414" s="11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9" t="s">
        <v>3412</v>
      </c>
      <c r="C3415" s="3" t="s">
        <v>7523</v>
      </c>
      <c r="D3415" s="5">
        <v>1200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54</v>
      </c>
      <c r="P3415">
        <f t="shared" si="266"/>
        <v>46.43</v>
      </c>
      <c r="Q3415" s="11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9" t="s">
        <v>3413</v>
      </c>
      <c r="C3416" s="3" t="s">
        <v>7524</v>
      </c>
      <c r="D3416" s="5">
        <v>1200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259</v>
      </c>
      <c r="P3416">
        <f t="shared" si="266"/>
        <v>70.569999999999993</v>
      </c>
      <c r="Q3416" s="11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9" t="s">
        <v>3414</v>
      </c>
      <c r="C3417" s="3" t="s">
        <v>7525</v>
      </c>
      <c r="D3417" s="5">
        <v>1200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17</v>
      </c>
      <c r="P3417">
        <f t="shared" si="266"/>
        <v>22.22</v>
      </c>
      <c r="Q3417" s="11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9" t="s">
        <v>3415</v>
      </c>
      <c r="C3418" s="3" t="s">
        <v>7526</v>
      </c>
      <c r="D3418" s="5">
        <v>1200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399</v>
      </c>
      <c r="P3418">
        <f t="shared" si="266"/>
        <v>159.47</v>
      </c>
      <c r="Q3418" s="11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9" t="s">
        <v>3416</v>
      </c>
      <c r="C3419" s="3" t="s">
        <v>7527</v>
      </c>
      <c r="D3419" s="5">
        <v>1200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142</v>
      </c>
      <c r="P3419">
        <f t="shared" si="266"/>
        <v>37.78</v>
      </c>
      <c r="Q3419" s="11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9" t="s">
        <v>3417</v>
      </c>
      <c r="C3420" s="3" t="s">
        <v>7528</v>
      </c>
      <c r="D3420" s="5">
        <v>1200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336</v>
      </c>
      <c r="P3420">
        <f t="shared" si="266"/>
        <v>72.05</v>
      </c>
      <c r="Q3420" s="11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9" t="s">
        <v>3418</v>
      </c>
      <c r="C3421" s="3" t="s">
        <v>7529</v>
      </c>
      <c r="D3421" s="5">
        <v>1200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244</v>
      </c>
      <c r="P3421">
        <f t="shared" si="266"/>
        <v>63.7</v>
      </c>
      <c r="Q3421" s="11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9" t="s">
        <v>3419</v>
      </c>
      <c r="C3422" s="3" t="s">
        <v>7530</v>
      </c>
      <c r="D3422" s="5">
        <v>1200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81</v>
      </c>
      <c r="P3422">
        <f t="shared" si="266"/>
        <v>28.41</v>
      </c>
      <c r="Q3422" s="11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9" t="s">
        <v>3420</v>
      </c>
      <c r="C3423" s="3" t="s">
        <v>7531</v>
      </c>
      <c r="D3423" s="5">
        <v>1200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843</v>
      </c>
      <c r="P3423">
        <f t="shared" si="266"/>
        <v>103.21</v>
      </c>
      <c r="Q3423" s="11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9" t="s">
        <v>3421</v>
      </c>
      <c r="C3424" s="3" t="s">
        <v>7532</v>
      </c>
      <c r="D3424" s="5">
        <v>1200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273</v>
      </c>
      <c r="P3424">
        <f t="shared" si="266"/>
        <v>71.150000000000006</v>
      </c>
      <c r="Q3424" s="11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9" t="s">
        <v>3422</v>
      </c>
      <c r="C3425" s="3" t="s">
        <v>7533</v>
      </c>
      <c r="D3425" s="5">
        <v>1200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29</v>
      </c>
      <c r="P3425">
        <f t="shared" si="266"/>
        <v>35</v>
      </c>
      <c r="Q3425" s="11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9" t="s">
        <v>3423</v>
      </c>
      <c r="C3426" s="3" t="s">
        <v>7534</v>
      </c>
      <c r="D3426" s="5">
        <v>1200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518</v>
      </c>
      <c r="P3426">
        <f t="shared" si="266"/>
        <v>81.78</v>
      </c>
      <c r="Q3426" s="11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9" t="s">
        <v>3424</v>
      </c>
      <c r="C3427" s="3" t="s">
        <v>7535</v>
      </c>
      <c r="D3427" s="5">
        <v>1200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2574</v>
      </c>
      <c r="P3427">
        <f t="shared" si="266"/>
        <v>297.02999999999997</v>
      </c>
      <c r="Q3427" s="11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9" t="s">
        <v>3425</v>
      </c>
      <c r="C3428" s="3" t="s">
        <v>7536</v>
      </c>
      <c r="D3428" s="5">
        <v>1200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338</v>
      </c>
      <c r="P3428">
        <f t="shared" si="266"/>
        <v>46.61</v>
      </c>
      <c r="Q3428" s="11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9" t="s">
        <v>3426</v>
      </c>
      <c r="C3429" s="3" t="s">
        <v>7537</v>
      </c>
      <c r="D3429" s="5">
        <v>1200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125</v>
      </c>
      <c r="P3429">
        <f t="shared" si="266"/>
        <v>51.72</v>
      </c>
      <c r="Q3429" s="11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9" t="s">
        <v>3427</v>
      </c>
      <c r="C3430" s="3" t="s">
        <v>7538</v>
      </c>
      <c r="D3430" s="5">
        <v>1200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171</v>
      </c>
      <c r="P3430">
        <f t="shared" si="266"/>
        <v>40.29</v>
      </c>
      <c r="Q3430" s="11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9" t="s">
        <v>3428</v>
      </c>
      <c r="C3431" s="3" t="s">
        <v>7539</v>
      </c>
      <c r="D3431" s="5">
        <v>1200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16</v>
      </c>
      <c r="P3431">
        <f t="shared" si="266"/>
        <v>16.25</v>
      </c>
      <c r="Q3431" s="11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9" t="s">
        <v>3429</v>
      </c>
      <c r="C3432" s="3" t="s">
        <v>7540</v>
      </c>
      <c r="D3432" s="5">
        <v>1200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181</v>
      </c>
      <c r="P3432">
        <f t="shared" si="266"/>
        <v>30.15</v>
      </c>
      <c r="Q3432" s="11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9" t="s">
        <v>3430</v>
      </c>
      <c r="C3433" s="3" t="s">
        <v>7541</v>
      </c>
      <c r="D3433" s="5">
        <v>1200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167</v>
      </c>
      <c r="P3433">
        <f t="shared" si="266"/>
        <v>95.24</v>
      </c>
      <c r="Q3433" s="11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9" t="s">
        <v>3431</v>
      </c>
      <c r="C3434" s="3" t="s">
        <v>7542</v>
      </c>
      <c r="D3434" s="5">
        <v>1200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183</v>
      </c>
      <c r="P3434">
        <f t="shared" si="266"/>
        <v>52.21</v>
      </c>
      <c r="Q3434" s="11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9" t="s">
        <v>3432</v>
      </c>
      <c r="C3435" s="3" t="s">
        <v>7543</v>
      </c>
      <c r="D3435" s="5">
        <v>1200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794</v>
      </c>
      <c r="P3435">
        <f t="shared" si="266"/>
        <v>134.15</v>
      </c>
      <c r="Q3435" s="11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9" t="s">
        <v>3433</v>
      </c>
      <c r="C3436" s="3" t="s">
        <v>7544</v>
      </c>
      <c r="D3436" s="5">
        <v>1200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880</v>
      </c>
      <c r="P3436">
        <f t="shared" si="266"/>
        <v>62.83</v>
      </c>
      <c r="Q3436" s="11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9" t="s">
        <v>3434</v>
      </c>
      <c r="C3437" s="3" t="s">
        <v>7545</v>
      </c>
      <c r="D3437" s="5">
        <v>1200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93</v>
      </c>
      <c r="P3437">
        <f t="shared" si="266"/>
        <v>58.95</v>
      </c>
      <c r="Q3437" s="11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9" t="s">
        <v>3435</v>
      </c>
      <c r="C3438" s="3" t="s">
        <v>7546</v>
      </c>
      <c r="D3438" s="5">
        <v>1200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441</v>
      </c>
      <c r="P3438">
        <f t="shared" si="266"/>
        <v>143.11000000000001</v>
      </c>
      <c r="Q3438" s="11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9" t="s">
        <v>3436</v>
      </c>
      <c r="C3439" s="3" t="s">
        <v>7547</v>
      </c>
      <c r="D3439" s="5">
        <v>1200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253</v>
      </c>
      <c r="P3439">
        <f t="shared" si="266"/>
        <v>84.17</v>
      </c>
      <c r="Q3439" s="11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9" t="s">
        <v>3437</v>
      </c>
      <c r="C3440" s="3" t="s">
        <v>7548</v>
      </c>
      <c r="D3440" s="5">
        <v>1200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217</v>
      </c>
      <c r="P3440">
        <f t="shared" si="266"/>
        <v>186.07</v>
      </c>
      <c r="Q3440" s="11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9" t="s">
        <v>3439</v>
      </c>
      <c r="C3442" s="3" t="s">
        <v>7550</v>
      </c>
      <c r="D3442" s="5">
        <v>1200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438</v>
      </c>
      <c r="P3442">
        <f t="shared" si="266"/>
        <v>64.16</v>
      </c>
      <c r="Q3442" s="11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9" t="s">
        <v>3440</v>
      </c>
      <c r="C3443" s="3" t="s">
        <v>7551</v>
      </c>
      <c r="D3443" s="5">
        <v>1200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214</v>
      </c>
      <c r="P3443">
        <f t="shared" si="266"/>
        <v>59.65</v>
      </c>
      <c r="Q3443" s="11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9" t="s">
        <v>3441</v>
      </c>
      <c r="C3444" s="3" t="s">
        <v>7552</v>
      </c>
      <c r="D3444" s="5">
        <v>1200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21</v>
      </c>
      <c r="P3444">
        <f t="shared" si="266"/>
        <v>31.25</v>
      </c>
      <c r="Q3444" s="11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9" t="s">
        <v>3442</v>
      </c>
      <c r="C3445" s="3" t="s">
        <v>7553</v>
      </c>
      <c r="D3445" s="5">
        <v>1200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155</v>
      </c>
      <c r="P3445">
        <f t="shared" si="266"/>
        <v>41.22</v>
      </c>
      <c r="Q3445" s="11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9" t="s">
        <v>3443</v>
      </c>
      <c r="C3446" s="3" t="s">
        <v>7554</v>
      </c>
      <c r="D3446" s="5">
        <v>1200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72</v>
      </c>
      <c r="P3446">
        <f t="shared" si="266"/>
        <v>43.35</v>
      </c>
      <c r="Q3446" s="11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9" t="s">
        <v>3444</v>
      </c>
      <c r="C3447" s="3" t="s">
        <v>7555</v>
      </c>
      <c r="D3447" s="5">
        <v>1200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167</v>
      </c>
      <c r="P3447">
        <f t="shared" si="266"/>
        <v>64.52</v>
      </c>
      <c r="Q3447" s="11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9" t="s">
        <v>3445</v>
      </c>
      <c r="C3448" s="3" t="s">
        <v>7556</v>
      </c>
      <c r="D3448" s="5">
        <v>1150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94</v>
      </c>
      <c r="P3448">
        <f t="shared" si="266"/>
        <v>43.28</v>
      </c>
      <c r="Q3448" s="11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9" t="s">
        <v>3446</v>
      </c>
      <c r="C3449" s="3" t="s">
        <v>7557</v>
      </c>
      <c r="D3449" s="5">
        <v>1150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94</v>
      </c>
      <c r="P3449">
        <f t="shared" si="266"/>
        <v>77</v>
      </c>
      <c r="Q3449" s="11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9" t="s">
        <v>3447</v>
      </c>
      <c r="C3450" s="3" t="s">
        <v>7558</v>
      </c>
      <c r="D3450" s="5">
        <v>1110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208</v>
      </c>
      <c r="P3450">
        <f t="shared" si="266"/>
        <v>51.22</v>
      </c>
      <c r="Q3450" s="11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9" t="s">
        <v>3448</v>
      </c>
      <c r="C3451" s="3" t="s">
        <v>7559</v>
      </c>
      <c r="D3451" s="5">
        <v>1100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124</v>
      </c>
      <c r="P3451">
        <f t="shared" si="266"/>
        <v>68.25</v>
      </c>
      <c r="Q3451" s="11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9" t="s">
        <v>3449</v>
      </c>
      <c r="C3452" s="3" t="s">
        <v>7560</v>
      </c>
      <c r="D3452" s="5">
        <v>1100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69</v>
      </c>
      <c r="P3452">
        <f t="shared" si="266"/>
        <v>19.489999999999998</v>
      </c>
      <c r="Q3452" s="11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9" t="s">
        <v>3450</v>
      </c>
      <c r="C3453" s="3" t="s">
        <v>7561</v>
      </c>
      <c r="D3453" s="5">
        <v>1100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60</v>
      </c>
      <c r="P3453">
        <f t="shared" si="266"/>
        <v>41.13</v>
      </c>
      <c r="Q3453" s="11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9" t="s">
        <v>3451</v>
      </c>
      <c r="C3454" s="3" t="s">
        <v>7562</v>
      </c>
      <c r="D3454" s="5">
        <v>1100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139</v>
      </c>
      <c r="P3454">
        <f t="shared" si="266"/>
        <v>41.41</v>
      </c>
      <c r="Q3454" s="11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9" t="s">
        <v>3452</v>
      </c>
      <c r="C3455" s="3" t="s">
        <v>7563</v>
      </c>
      <c r="D3455" s="5">
        <v>1100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35</v>
      </c>
      <c r="P3455">
        <f t="shared" si="266"/>
        <v>27.5</v>
      </c>
      <c r="Q3455" s="11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9" t="s">
        <v>3453</v>
      </c>
      <c r="C3456" s="3" t="s">
        <v>7564</v>
      </c>
      <c r="D3456" s="5">
        <v>1100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64</v>
      </c>
      <c r="P3456">
        <f t="shared" si="266"/>
        <v>33.57</v>
      </c>
      <c r="Q3456" s="11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9" t="s">
        <v>3454</v>
      </c>
      <c r="C3457" s="3" t="s">
        <v>7565</v>
      </c>
      <c r="D3457" s="5">
        <v>1100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915</v>
      </c>
      <c r="P3457">
        <f t="shared" si="266"/>
        <v>145.87</v>
      </c>
      <c r="Q3457" s="11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9" t="s">
        <v>3455</v>
      </c>
      <c r="C3458" s="3" t="s">
        <v>7566</v>
      </c>
      <c r="D3458" s="5">
        <v>1100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522</v>
      </c>
      <c r="P3458">
        <f t="shared" si="266"/>
        <v>358.69</v>
      </c>
      <c r="Q3458" s="11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9" t="s">
        <v>3456</v>
      </c>
      <c r="C3459" s="3" t="s">
        <v>7567</v>
      </c>
      <c r="D3459" s="5">
        <v>1100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255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5">
        <f t="shared" ref="S3459:S3522" si="272">(((J3459/60)/60/24)+DATE(1970,1,1))</f>
        <v>42016.706678240742</v>
      </c>
      <c r="T3459" s="15">
        <f t="shared" ref="T3459:T3522" si="273">(((I3459/60)/60/24)+DATE(1970,1,1))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9" t="s">
        <v>3457</v>
      </c>
      <c r="C3460" s="3" t="s">
        <v>7568</v>
      </c>
      <c r="D3460" s="5">
        <v>1100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111</v>
      </c>
      <c r="P3460">
        <f t="shared" si="271"/>
        <v>45.04</v>
      </c>
      <c r="Q3460" s="11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9" t="s">
        <v>3458</v>
      </c>
      <c r="C3461" s="3" t="s">
        <v>7569</v>
      </c>
      <c r="D3461" s="5">
        <v>1100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57</v>
      </c>
      <c r="P3461">
        <f t="shared" si="271"/>
        <v>17.53</v>
      </c>
      <c r="Q3461" s="11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9" t="s">
        <v>3459</v>
      </c>
      <c r="C3462" s="3" t="s">
        <v>7570</v>
      </c>
      <c r="D3462" s="5">
        <v>1070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89</v>
      </c>
      <c r="P3462">
        <f t="shared" si="271"/>
        <v>50</v>
      </c>
      <c r="Q3462" s="11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9" t="s">
        <v>3460</v>
      </c>
      <c r="C3463" s="3" t="s">
        <v>7571</v>
      </c>
      <c r="D3463" s="5">
        <v>1050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66</v>
      </c>
      <c r="P3463">
        <f t="shared" si="271"/>
        <v>57.92</v>
      </c>
      <c r="Q3463" s="11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9" t="s">
        <v>3461</v>
      </c>
      <c r="C3464" s="3" t="s">
        <v>7572</v>
      </c>
      <c r="D3464" s="5">
        <v>1050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48</v>
      </c>
      <c r="P3464">
        <f t="shared" si="271"/>
        <v>29.71</v>
      </c>
      <c r="Q3464" s="11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9" t="s">
        <v>3462</v>
      </c>
      <c r="C3465" s="3" t="s">
        <v>7573</v>
      </c>
      <c r="D3465" s="5">
        <v>1010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1024</v>
      </c>
      <c r="P3465">
        <f t="shared" si="271"/>
        <v>90.68</v>
      </c>
      <c r="Q3465" s="11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9" t="s">
        <v>3463</v>
      </c>
      <c r="C3466" s="3" t="s">
        <v>7574</v>
      </c>
      <c r="D3466" s="5">
        <v>1000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512</v>
      </c>
      <c r="P3466">
        <f t="shared" si="271"/>
        <v>55.01</v>
      </c>
      <c r="Q3466" s="11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9" t="s">
        <v>3464</v>
      </c>
      <c r="C3467" s="3" t="s">
        <v>7575</v>
      </c>
      <c r="D3467" s="5">
        <v>1000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206</v>
      </c>
      <c r="P3467">
        <f t="shared" si="271"/>
        <v>57.22</v>
      </c>
      <c r="Q3467" s="11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9" t="s">
        <v>3465</v>
      </c>
      <c r="C3468" s="3" t="s">
        <v>7576</v>
      </c>
      <c r="D3468" s="5">
        <v>1000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445</v>
      </c>
      <c r="P3468">
        <f t="shared" si="271"/>
        <v>72.95</v>
      </c>
      <c r="Q3468" s="11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1000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303</v>
      </c>
      <c r="P3469">
        <f t="shared" si="271"/>
        <v>64.47</v>
      </c>
      <c r="Q3469" s="11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9" t="s">
        <v>3467</v>
      </c>
      <c r="C3470" s="3" t="s">
        <v>7578</v>
      </c>
      <c r="D3470" s="5">
        <v>1000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1218</v>
      </c>
      <c r="P3470">
        <f t="shared" si="271"/>
        <v>716.35</v>
      </c>
      <c r="Q3470" s="11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9" t="s">
        <v>3468</v>
      </c>
      <c r="C3471" s="3" t="s">
        <v>7579</v>
      </c>
      <c r="D3471" s="5">
        <v>1000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318</v>
      </c>
      <c r="P3471">
        <f t="shared" si="271"/>
        <v>50.4</v>
      </c>
      <c r="Q3471" s="11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9" t="s">
        <v>3469</v>
      </c>
      <c r="C3472" s="3" t="s">
        <v>7580</v>
      </c>
      <c r="D3472" s="5">
        <v>1000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38</v>
      </c>
      <c r="P3472">
        <f t="shared" si="271"/>
        <v>41.67</v>
      </c>
      <c r="Q3472" s="11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9" t="s">
        <v>3470</v>
      </c>
      <c r="C3473" s="3" t="s">
        <v>7581</v>
      </c>
      <c r="D3473" s="5">
        <v>1000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107</v>
      </c>
      <c r="P3473">
        <f t="shared" si="271"/>
        <v>35.770000000000003</v>
      </c>
      <c r="Q3473" s="11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9" t="s">
        <v>3471</v>
      </c>
      <c r="C3474" s="3" t="s">
        <v>7582</v>
      </c>
      <c r="D3474" s="5">
        <v>1000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204</v>
      </c>
      <c r="P3474">
        <f t="shared" si="271"/>
        <v>88.74</v>
      </c>
      <c r="Q3474" s="11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9" t="s">
        <v>3472</v>
      </c>
      <c r="C3475" s="3" t="s">
        <v>7583</v>
      </c>
      <c r="D3475" s="5">
        <v>1000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490</v>
      </c>
      <c r="P3475">
        <f t="shared" si="271"/>
        <v>148.47999999999999</v>
      </c>
      <c r="Q3475" s="11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9" t="s">
        <v>3473</v>
      </c>
      <c r="C3476" s="3" t="s">
        <v>7584</v>
      </c>
      <c r="D3476" s="5">
        <v>1000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202</v>
      </c>
      <c r="P3476">
        <f t="shared" si="271"/>
        <v>51.79</v>
      </c>
      <c r="Q3476" s="11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9" t="s">
        <v>3474</v>
      </c>
      <c r="C3477" s="3" t="s">
        <v>7585</v>
      </c>
      <c r="D3477" s="5">
        <v>1000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34</v>
      </c>
      <c r="P3477">
        <f t="shared" si="271"/>
        <v>20</v>
      </c>
      <c r="Q3477" s="11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9" t="s">
        <v>3475</v>
      </c>
      <c r="C3478" s="3" t="s">
        <v>7586</v>
      </c>
      <c r="D3478" s="5">
        <v>1000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31</v>
      </c>
      <c r="P3478">
        <f t="shared" si="271"/>
        <v>52</v>
      </c>
      <c r="Q3478" s="11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9" t="s">
        <v>3476</v>
      </c>
      <c r="C3479" s="3" t="s">
        <v>7587</v>
      </c>
      <c r="D3479" s="5">
        <v>1000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208</v>
      </c>
      <c r="P3479">
        <f t="shared" si="271"/>
        <v>53.23</v>
      </c>
      <c r="Q3479" s="11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9" t="s">
        <v>3477</v>
      </c>
      <c r="C3480" s="3" t="s">
        <v>7588</v>
      </c>
      <c r="D3480" s="5">
        <v>1000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226</v>
      </c>
      <c r="P3480">
        <f t="shared" si="271"/>
        <v>39.6</v>
      </c>
      <c r="Q3480" s="11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9" t="s">
        <v>3478</v>
      </c>
      <c r="C3481" s="3" t="s">
        <v>7589</v>
      </c>
      <c r="D3481" s="5">
        <v>1000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192</v>
      </c>
      <c r="P3481">
        <f t="shared" si="271"/>
        <v>34.25</v>
      </c>
      <c r="Q3481" s="11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9" t="s">
        <v>3479</v>
      </c>
      <c r="C3482" s="3" t="s">
        <v>7590</v>
      </c>
      <c r="D3482" s="5">
        <v>1000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214</v>
      </c>
      <c r="P3482">
        <f t="shared" si="271"/>
        <v>164.62</v>
      </c>
      <c r="Q3482" s="11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9" t="s">
        <v>3480</v>
      </c>
      <c r="C3483" s="3" t="s">
        <v>7591</v>
      </c>
      <c r="D3483" s="5">
        <v>1000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1188</v>
      </c>
      <c r="P3483">
        <f t="shared" si="271"/>
        <v>125.05</v>
      </c>
      <c r="Q3483" s="11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9" t="s">
        <v>3481</v>
      </c>
      <c r="C3484" s="3" t="s">
        <v>7592</v>
      </c>
      <c r="D3484" s="5">
        <v>1000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415</v>
      </c>
      <c r="P3484">
        <f t="shared" si="271"/>
        <v>51.88</v>
      </c>
      <c r="Q3484" s="11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9" t="s">
        <v>3482</v>
      </c>
      <c r="C3485" s="3" t="s">
        <v>7593</v>
      </c>
      <c r="D3485" s="5">
        <v>1000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536</v>
      </c>
      <c r="P3485">
        <f t="shared" si="271"/>
        <v>40.29</v>
      </c>
      <c r="Q3485" s="11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9" t="s">
        <v>3483</v>
      </c>
      <c r="C3486" s="3" t="s">
        <v>7594</v>
      </c>
      <c r="D3486" s="5">
        <v>1000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286</v>
      </c>
      <c r="P3486">
        <f t="shared" si="271"/>
        <v>64.91</v>
      </c>
      <c r="Q3486" s="11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9" t="s">
        <v>3484</v>
      </c>
      <c r="C3487" s="3" t="s">
        <v>7595</v>
      </c>
      <c r="D3487" s="5">
        <v>1000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166</v>
      </c>
      <c r="P3487">
        <f t="shared" si="271"/>
        <v>55.33</v>
      </c>
      <c r="Q3487" s="11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9" t="s">
        <v>3485</v>
      </c>
      <c r="C3488" s="3" t="s">
        <v>7596</v>
      </c>
      <c r="D3488" s="5">
        <v>1000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466</v>
      </c>
      <c r="P3488">
        <f t="shared" si="271"/>
        <v>83.14</v>
      </c>
      <c r="Q3488" s="11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9" t="s">
        <v>3486</v>
      </c>
      <c r="C3489" s="3" t="s">
        <v>7597</v>
      </c>
      <c r="D3489" s="5">
        <v>1000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256</v>
      </c>
      <c r="P3489">
        <f t="shared" si="271"/>
        <v>38.71</v>
      </c>
      <c r="Q3489" s="11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9" t="s">
        <v>3487</v>
      </c>
      <c r="C3490" s="3" t="s">
        <v>7598</v>
      </c>
      <c r="D3490" s="5">
        <v>1000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364</v>
      </c>
      <c r="P3490">
        <f t="shared" si="271"/>
        <v>125.38</v>
      </c>
      <c r="Q3490" s="11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9" t="s">
        <v>3488</v>
      </c>
      <c r="C3491" s="3" t="s">
        <v>7599</v>
      </c>
      <c r="D3491" s="5">
        <v>1000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564</v>
      </c>
      <c r="P3491">
        <f t="shared" si="271"/>
        <v>78.260000000000005</v>
      </c>
      <c r="Q3491" s="11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9" t="s">
        <v>3490</v>
      </c>
      <c r="C3493" s="3" t="s">
        <v>7601</v>
      </c>
      <c r="D3493" s="5">
        <v>1000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79</v>
      </c>
      <c r="P3493">
        <f t="shared" si="271"/>
        <v>79.099999999999994</v>
      </c>
      <c r="Q3493" s="11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9" t="s">
        <v>3491</v>
      </c>
      <c r="C3494" s="3" t="s">
        <v>7602</v>
      </c>
      <c r="D3494" s="5">
        <v>1000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400</v>
      </c>
      <c r="P3494">
        <f t="shared" si="271"/>
        <v>114.29</v>
      </c>
      <c r="Q3494" s="11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9" t="s">
        <v>3492</v>
      </c>
      <c r="C3495" s="3" t="s">
        <v>7603</v>
      </c>
      <c r="D3495" s="5">
        <v>1000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150</v>
      </c>
      <c r="P3495">
        <f t="shared" si="271"/>
        <v>51.72</v>
      </c>
      <c r="Q3495" s="11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9" t="s">
        <v>3493</v>
      </c>
      <c r="C3496" s="3" t="s">
        <v>7604</v>
      </c>
      <c r="D3496" s="5">
        <v>1000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40</v>
      </c>
      <c r="P3496">
        <f t="shared" si="271"/>
        <v>30.77</v>
      </c>
      <c r="Q3496" s="11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9" t="s">
        <v>3494</v>
      </c>
      <c r="C3497" s="3" t="s">
        <v>7605</v>
      </c>
      <c r="D3497" s="5">
        <v>1000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534</v>
      </c>
      <c r="P3497">
        <f t="shared" si="271"/>
        <v>74.209999999999994</v>
      </c>
      <c r="Q3497" s="11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9" t="s">
        <v>3495</v>
      </c>
      <c r="C3498" s="3" t="s">
        <v>7606</v>
      </c>
      <c r="D3498" s="5">
        <v>1000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373</v>
      </c>
      <c r="P3498">
        <f t="shared" si="271"/>
        <v>47.85</v>
      </c>
      <c r="Q3498" s="11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9" t="s">
        <v>3496</v>
      </c>
      <c r="C3499" s="3" t="s">
        <v>7607</v>
      </c>
      <c r="D3499" s="5">
        <v>1000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169</v>
      </c>
      <c r="P3499">
        <f t="shared" si="271"/>
        <v>34.409999999999997</v>
      </c>
      <c r="Q3499" s="11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9" t="s">
        <v>3497</v>
      </c>
      <c r="C3500" s="3" t="s">
        <v>7608</v>
      </c>
      <c r="D3500" s="5">
        <v>1000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169</v>
      </c>
      <c r="P3500">
        <f t="shared" si="271"/>
        <v>40.24</v>
      </c>
      <c r="Q3500" s="11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9" t="s">
        <v>3498</v>
      </c>
      <c r="C3501" s="3" t="s">
        <v>7609</v>
      </c>
      <c r="D3501" s="5">
        <v>1000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211</v>
      </c>
      <c r="P3501">
        <f t="shared" si="271"/>
        <v>60.29</v>
      </c>
      <c r="Q3501" s="11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9" t="s">
        <v>3500</v>
      </c>
      <c r="C3503" s="3" t="s">
        <v>7611</v>
      </c>
      <c r="D3503" s="5">
        <v>1000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151</v>
      </c>
      <c r="P3503">
        <f t="shared" si="271"/>
        <v>35.950000000000003</v>
      </c>
      <c r="Q3503" s="11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9" t="s">
        <v>3501</v>
      </c>
      <c r="C3504" s="3" t="s">
        <v>7612</v>
      </c>
      <c r="D3504" s="5">
        <v>1000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422</v>
      </c>
      <c r="P3504">
        <f t="shared" si="271"/>
        <v>136</v>
      </c>
      <c r="Q3504" s="11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9" t="s">
        <v>3502</v>
      </c>
      <c r="C3505" s="3" t="s">
        <v>7613</v>
      </c>
      <c r="D3505" s="5">
        <v>1000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269</v>
      </c>
      <c r="P3505">
        <f t="shared" si="271"/>
        <v>70.760000000000005</v>
      </c>
      <c r="Q3505" s="11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9" t="s">
        <v>3504</v>
      </c>
      <c r="C3507" s="3" t="s">
        <v>7615</v>
      </c>
      <c r="D3507" s="5">
        <v>1000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259</v>
      </c>
      <c r="P3507">
        <f t="shared" si="271"/>
        <v>66.510000000000005</v>
      </c>
      <c r="Q3507" s="11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9" t="s">
        <v>3505</v>
      </c>
      <c r="C3508" s="3" t="s">
        <v>7616</v>
      </c>
      <c r="D3508" s="5">
        <v>1000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305</v>
      </c>
      <c r="P3508">
        <f t="shared" si="271"/>
        <v>105</v>
      </c>
      <c r="Q3508" s="11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9" t="s">
        <v>3506</v>
      </c>
      <c r="C3509" s="3" t="s">
        <v>7617</v>
      </c>
      <c r="D3509" s="5">
        <v>1000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1044</v>
      </c>
      <c r="P3509">
        <f t="shared" si="271"/>
        <v>145</v>
      </c>
      <c r="Q3509" s="11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9" t="s">
        <v>3507</v>
      </c>
      <c r="C3510" s="3" t="s">
        <v>7618</v>
      </c>
      <c r="D3510" s="5">
        <v>1000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</v>
      </c>
      <c r="P3510">
        <f t="shared" si="271"/>
        <v>12</v>
      </c>
      <c r="Q3510" s="11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9" t="s">
        <v>3508</v>
      </c>
      <c r="C3511" s="3" t="s">
        <v>7619</v>
      </c>
      <c r="D3511" s="5">
        <v>1000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319</v>
      </c>
      <c r="P3511">
        <f t="shared" si="271"/>
        <v>96.67</v>
      </c>
      <c r="Q3511" s="11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9" t="s">
        <v>3509</v>
      </c>
      <c r="C3512" s="3" t="s">
        <v>7620</v>
      </c>
      <c r="D3512" s="5">
        <v>1000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91</v>
      </c>
      <c r="P3512">
        <f t="shared" si="271"/>
        <v>60.33</v>
      </c>
      <c r="Q3512" s="11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9" t="s">
        <v>3510</v>
      </c>
      <c r="C3513" s="3" t="s">
        <v>7621</v>
      </c>
      <c r="D3513" s="5">
        <v>1000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152</v>
      </c>
      <c r="P3513">
        <f t="shared" si="271"/>
        <v>79.89</v>
      </c>
      <c r="Q3513" s="11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9" t="s">
        <v>3512</v>
      </c>
      <c r="C3515" s="3" t="s">
        <v>7623</v>
      </c>
      <c r="D3515" s="5">
        <v>1000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332</v>
      </c>
      <c r="P3515">
        <f t="shared" si="271"/>
        <v>75.34</v>
      </c>
      <c r="Q3515" s="11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9" t="s">
        <v>3513</v>
      </c>
      <c r="C3516" s="3" t="s">
        <v>7624</v>
      </c>
      <c r="D3516" s="5">
        <v>1000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55</v>
      </c>
      <c r="P3516">
        <f t="shared" si="271"/>
        <v>55</v>
      </c>
      <c r="Q3516" s="11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9" t="s">
        <v>3514</v>
      </c>
      <c r="C3517" s="3" t="s">
        <v>7625</v>
      </c>
      <c r="D3517" s="5">
        <v>1000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308</v>
      </c>
      <c r="P3517">
        <f t="shared" si="271"/>
        <v>66.959999999999994</v>
      </c>
      <c r="Q3517" s="11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9" t="s">
        <v>3515</v>
      </c>
      <c r="C3518" s="3" t="s">
        <v>7626</v>
      </c>
      <c r="D3518" s="5">
        <v>1000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250</v>
      </c>
      <c r="P3518">
        <f t="shared" si="271"/>
        <v>227.27</v>
      </c>
      <c r="Q3518" s="11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9" t="s">
        <v>3516</v>
      </c>
      <c r="C3519" s="3" t="s">
        <v>7627</v>
      </c>
      <c r="D3519" s="5">
        <v>1000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400</v>
      </c>
      <c r="P3519">
        <f t="shared" si="271"/>
        <v>307.69</v>
      </c>
      <c r="Q3519" s="11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9" t="s">
        <v>3517</v>
      </c>
      <c r="C3520" s="3" t="s">
        <v>7628</v>
      </c>
      <c r="D3520" s="5">
        <v>1000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165</v>
      </c>
      <c r="P3520">
        <f t="shared" si="271"/>
        <v>50.02</v>
      </c>
      <c r="Q3520" s="11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9" t="s">
        <v>3518</v>
      </c>
      <c r="C3521" s="3" t="s">
        <v>7629</v>
      </c>
      <c r="D3521" s="5">
        <v>1000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203</v>
      </c>
      <c r="P3521">
        <f t="shared" si="271"/>
        <v>72.39</v>
      </c>
      <c r="Q3521" s="11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9" t="s">
        <v>3519</v>
      </c>
      <c r="C3522" s="3" t="s">
        <v>7630</v>
      </c>
      <c r="D3522" s="5">
        <v>1000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202</v>
      </c>
      <c r="P3522">
        <f t="shared" si="271"/>
        <v>95.95</v>
      </c>
      <c r="Q3522" s="11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9" t="s">
        <v>3520</v>
      </c>
      <c r="C3523" s="3" t="s">
        <v>7631</v>
      </c>
      <c r="D3523" s="5">
        <v>1000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59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5">
        <f t="shared" ref="S3523:S3586" si="277">(((J3523/60)/60/24)+DATE(1970,1,1))</f>
        <v>41881.361342592594</v>
      </c>
      <c r="T3523" s="15">
        <f t="shared" ref="T3523:T3586" si="278">(((I3523/60)/60/24)+DATE(1970,1,1))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9" t="s">
        <v>3521</v>
      </c>
      <c r="C3524" s="3" t="s">
        <v>7632</v>
      </c>
      <c r="D3524" s="5">
        <v>1000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140</v>
      </c>
      <c r="P3524">
        <f t="shared" si="276"/>
        <v>41.03</v>
      </c>
      <c r="Q3524" s="11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9" t="s">
        <v>3522</v>
      </c>
      <c r="C3525" s="3" t="s">
        <v>7633</v>
      </c>
      <c r="D3525" s="5">
        <v>1000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455</v>
      </c>
      <c r="P3525">
        <f t="shared" si="276"/>
        <v>56.83</v>
      </c>
      <c r="Q3525" s="11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9" t="s">
        <v>3523</v>
      </c>
      <c r="C3526" s="3" t="s">
        <v>7634</v>
      </c>
      <c r="D3526" s="5">
        <v>1000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1016</v>
      </c>
      <c r="P3526">
        <f t="shared" si="276"/>
        <v>137.24</v>
      </c>
      <c r="Q3526" s="11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9" t="s">
        <v>3524</v>
      </c>
      <c r="C3527" s="3" t="s">
        <v>7635</v>
      </c>
      <c r="D3527" s="5">
        <v>1000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53</v>
      </c>
      <c r="P3527">
        <f t="shared" si="276"/>
        <v>75.709999999999994</v>
      </c>
      <c r="Q3527" s="11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9" t="s">
        <v>3525</v>
      </c>
      <c r="C3528" s="3" t="s">
        <v>7636</v>
      </c>
      <c r="D3528" s="5">
        <v>1000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337</v>
      </c>
      <c r="P3528">
        <f t="shared" si="276"/>
        <v>99</v>
      </c>
      <c r="Q3528" s="11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9" t="s">
        <v>3526</v>
      </c>
      <c r="C3529" s="3" t="s">
        <v>7637</v>
      </c>
      <c r="D3529" s="5">
        <v>1000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702</v>
      </c>
      <c r="P3529">
        <f t="shared" si="276"/>
        <v>81.569999999999993</v>
      </c>
      <c r="Q3529" s="11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9" t="s">
        <v>3527</v>
      </c>
      <c r="C3530" s="3" t="s">
        <v>7638</v>
      </c>
      <c r="D3530" s="5">
        <v>1000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167</v>
      </c>
      <c r="P3530">
        <f t="shared" si="276"/>
        <v>45.11</v>
      </c>
      <c r="Q3530" s="11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9" t="s">
        <v>3528</v>
      </c>
      <c r="C3531" s="3" t="s">
        <v>7639</v>
      </c>
      <c r="D3531" s="5">
        <v>1000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66</v>
      </c>
      <c r="P3531">
        <f t="shared" si="276"/>
        <v>36.67</v>
      </c>
      <c r="Q3531" s="11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9" t="s">
        <v>3529</v>
      </c>
      <c r="C3532" s="3" t="s">
        <v>7640</v>
      </c>
      <c r="D3532" s="5">
        <v>1000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275</v>
      </c>
      <c r="P3532">
        <f t="shared" si="276"/>
        <v>125</v>
      </c>
      <c r="Q3532" s="11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9" t="s">
        <v>3531</v>
      </c>
      <c r="C3534" s="3" t="s">
        <v>7642</v>
      </c>
      <c r="D3534" s="5">
        <v>1000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114</v>
      </c>
      <c r="P3534">
        <f t="shared" si="276"/>
        <v>42.3</v>
      </c>
      <c r="Q3534" s="11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9" t="s">
        <v>3532</v>
      </c>
      <c r="C3535" s="3" t="s">
        <v>7643</v>
      </c>
      <c r="D3535" s="5">
        <v>1000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63</v>
      </c>
      <c r="P3535">
        <f t="shared" si="276"/>
        <v>78.88</v>
      </c>
      <c r="Q3535" s="11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9" t="s">
        <v>3533</v>
      </c>
      <c r="C3536" s="3" t="s">
        <v>7644</v>
      </c>
      <c r="D3536" s="5">
        <v>1000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781</v>
      </c>
      <c r="P3536">
        <f t="shared" si="276"/>
        <v>38.28</v>
      </c>
      <c r="Q3536" s="11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9" t="s">
        <v>3534</v>
      </c>
      <c r="C3537" s="3" t="s">
        <v>7645</v>
      </c>
      <c r="D3537" s="5">
        <v>1000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206</v>
      </c>
      <c r="P3537">
        <f t="shared" si="276"/>
        <v>44.85</v>
      </c>
      <c r="Q3537" s="11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9" t="s">
        <v>3535</v>
      </c>
      <c r="C3538" s="3" t="s">
        <v>7646</v>
      </c>
      <c r="D3538" s="5">
        <v>1000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23</v>
      </c>
      <c r="P3538">
        <f t="shared" si="276"/>
        <v>13.53</v>
      </c>
      <c r="Q3538" s="11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9" t="s">
        <v>3536</v>
      </c>
      <c r="C3539" s="3" t="s">
        <v>7647</v>
      </c>
      <c r="D3539" s="5">
        <v>1000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122</v>
      </c>
      <c r="P3539">
        <f t="shared" si="276"/>
        <v>43.5</v>
      </c>
      <c r="Q3539" s="11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9" t="s">
        <v>3537</v>
      </c>
      <c r="C3540" s="3" t="s">
        <v>7648</v>
      </c>
      <c r="D3540" s="5">
        <v>1000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257</v>
      </c>
      <c r="P3540">
        <f t="shared" si="276"/>
        <v>30.95</v>
      </c>
      <c r="Q3540" s="11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9" t="s">
        <v>3538</v>
      </c>
      <c r="C3541" s="3" t="s">
        <v>7649</v>
      </c>
      <c r="D3541" s="5">
        <v>1000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72</v>
      </c>
      <c r="P3541">
        <f t="shared" si="276"/>
        <v>55.23</v>
      </c>
      <c r="Q3541" s="11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9" t="s">
        <v>3539</v>
      </c>
      <c r="C3542" s="3" t="s">
        <v>7650</v>
      </c>
      <c r="D3542" s="5">
        <v>1000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37</v>
      </c>
      <c r="P3542">
        <f t="shared" si="276"/>
        <v>46.13</v>
      </c>
      <c r="Q3542" s="11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9" t="s">
        <v>3540</v>
      </c>
      <c r="C3543" s="3" t="s">
        <v>7651</v>
      </c>
      <c r="D3543" s="5">
        <v>1000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126</v>
      </c>
      <c r="P3543">
        <f t="shared" si="276"/>
        <v>39.380000000000003</v>
      </c>
      <c r="Q3543" s="11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9" t="s">
        <v>3541</v>
      </c>
      <c r="C3544" s="3" t="s">
        <v>7652</v>
      </c>
      <c r="D3544" s="5">
        <v>1000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562</v>
      </c>
      <c r="P3544">
        <f t="shared" si="276"/>
        <v>66.150000000000006</v>
      </c>
      <c r="Q3544" s="11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9" t="s">
        <v>3542</v>
      </c>
      <c r="C3545" s="3" t="s">
        <v>7653</v>
      </c>
      <c r="D3545" s="5">
        <v>1000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157</v>
      </c>
      <c r="P3545">
        <f t="shared" si="276"/>
        <v>54.14</v>
      </c>
      <c r="Q3545" s="11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9" t="s">
        <v>3543</v>
      </c>
      <c r="C3546" s="3" t="s">
        <v>7654</v>
      </c>
      <c r="D3546" s="5">
        <v>1000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250</v>
      </c>
      <c r="P3546">
        <f t="shared" si="276"/>
        <v>104.17</v>
      </c>
      <c r="Q3546" s="11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9" t="s">
        <v>3544</v>
      </c>
      <c r="C3547" s="3" t="s">
        <v>7655</v>
      </c>
      <c r="D3547" s="5">
        <v>1000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25</v>
      </c>
      <c r="P3547">
        <f t="shared" si="276"/>
        <v>31.38</v>
      </c>
      <c r="Q3547" s="11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9" t="s">
        <v>3545</v>
      </c>
      <c r="C3548" s="3" t="s">
        <v>7656</v>
      </c>
      <c r="D3548" s="5">
        <v>1000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113</v>
      </c>
      <c r="P3548">
        <f t="shared" si="276"/>
        <v>59.21</v>
      </c>
      <c r="Q3548" s="11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9" t="s">
        <v>3546</v>
      </c>
      <c r="C3549" s="3" t="s">
        <v>7657</v>
      </c>
      <c r="D3549" s="5">
        <v>1000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4004</v>
      </c>
      <c r="P3549">
        <f t="shared" si="276"/>
        <v>119.18</v>
      </c>
      <c r="Q3549" s="11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9" t="s">
        <v>3547</v>
      </c>
      <c r="C3550" s="3" t="s">
        <v>7658</v>
      </c>
      <c r="D3550" s="5">
        <v>1000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214</v>
      </c>
      <c r="P3550">
        <f t="shared" si="276"/>
        <v>164.62</v>
      </c>
      <c r="Q3550" s="11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9" t="s">
        <v>3549</v>
      </c>
      <c r="C3552" s="3" t="s">
        <v>7660</v>
      </c>
      <c r="D3552" s="5">
        <v>1000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262</v>
      </c>
      <c r="P3552">
        <f t="shared" si="276"/>
        <v>40.94</v>
      </c>
      <c r="Q3552" s="11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9" t="s">
        <v>3550</v>
      </c>
      <c r="C3553" s="3" t="s">
        <v>7661</v>
      </c>
      <c r="D3553" s="5">
        <v>1000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153</v>
      </c>
      <c r="P3553">
        <f t="shared" si="276"/>
        <v>61.1</v>
      </c>
      <c r="Q3553" s="11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9" t="s">
        <v>3551</v>
      </c>
      <c r="C3554" s="3" t="s">
        <v>7662</v>
      </c>
      <c r="D3554" s="5">
        <v>1000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77</v>
      </c>
      <c r="P3554">
        <f t="shared" si="276"/>
        <v>38.65</v>
      </c>
      <c r="Q3554" s="11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9" t="s">
        <v>3552</v>
      </c>
      <c r="C3555" s="3" t="s">
        <v>7663</v>
      </c>
      <c r="D3555" s="5">
        <v>1000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585</v>
      </c>
      <c r="P3555">
        <f t="shared" si="276"/>
        <v>56.2</v>
      </c>
      <c r="Q3555" s="11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9" t="s">
        <v>3553</v>
      </c>
      <c r="C3556" s="3" t="s">
        <v>7664</v>
      </c>
      <c r="D3556" s="5">
        <v>1000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567</v>
      </c>
      <c r="P3556">
        <f t="shared" si="276"/>
        <v>107</v>
      </c>
      <c r="Q3556" s="11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9" t="s">
        <v>3554</v>
      </c>
      <c r="C3557" s="3" t="s">
        <v>7665</v>
      </c>
      <c r="D3557" s="5">
        <v>1000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240</v>
      </c>
      <c r="P3557">
        <f t="shared" si="276"/>
        <v>171.43</v>
      </c>
      <c r="Q3557" s="11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9" t="s">
        <v>3555</v>
      </c>
      <c r="C3558" s="3" t="s">
        <v>7666</v>
      </c>
      <c r="D3558" s="5">
        <v>1000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221</v>
      </c>
      <c r="P3558">
        <f t="shared" si="276"/>
        <v>110.5</v>
      </c>
      <c r="Q3558" s="11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9" t="s">
        <v>3556</v>
      </c>
      <c r="C3559" s="3" t="s">
        <v>7667</v>
      </c>
      <c r="D3559" s="5">
        <v>1000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10004</v>
      </c>
      <c r="P3559">
        <f t="shared" si="276"/>
        <v>179.28</v>
      </c>
      <c r="Q3559" s="11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9" t="s">
        <v>3557</v>
      </c>
      <c r="C3560" s="3" t="s">
        <v>7668</v>
      </c>
      <c r="D3560" s="5">
        <v>1000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50</v>
      </c>
      <c r="P3560">
        <f t="shared" si="276"/>
        <v>22.91</v>
      </c>
      <c r="Q3560" s="11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9" t="s">
        <v>3559</v>
      </c>
      <c r="C3562" s="3" t="s">
        <v>7670</v>
      </c>
      <c r="D3562" s="5">
        <v>1000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347</v>
      </c>
      <c r="P3562">
        <f t="shared" si="276"/>
        <v>46.89</v>
      </c>
      <c r="Q3562" s="11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5">
        <v>1000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256</v>
      </c>
      <c r="P3563">
        <f t="shared" si="276"/>
        <v>47.41</v>
      </c>
      <c r="Q3563" s="11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9" t="s">
        <v>3561</v>
      </c>
      <c r="C3564" s="3" t="s">
        <v>7672</v>
      </c>
      <c r="D3564" s="5">
        <v>1000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47</v>
      </c>
      <c r="P3564">
        <f t="shared" si="276"/>
        <v>15.13</v>
      </c>
      <c r="Q3564" s="11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9" t="s">
        <v>3562</v>
      </c>
      <c r="C3565" s="3" t="s">
        <v>7673</v>
      </c>
      <c r="D3565" s="5">
        <v>1000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53</v>
      </c>
      <c r="P3565">
        <f t="shared" si="276"/>
        <v>21.1</v>
      </c>
      <c r="Q3565" s="11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9" t="s">
        <v>3564</v>
      </c>
      <c r="C3567" s="3" t="s">
        <v>7675</v>
      </c>
      <c r="D3567" s="5">
        <v>1000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118</v>
      </c>
      <c r="P3567">
        <f t="shared" si="276"/>
        <v>97.92</v>
      </c>
      <c r="Q3567" s="11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9" t="s">
        <v>3565</v>
      </c>
      <c r="C3568" s="3" t="s">
        <v>7676</v>
      </c>
      <c r="D3568" s="5">
        <v>1000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210</v>
      </c>
      <c r="P3568">
        <f t="shared" si="276"/>
        <v>55.13</v>
      </c>
      <c r="Q3568" s="11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9" t="s">
        <v>3568</v>
      </c>
      <c r="C3571" s="3" t="s">
        <v>7679</v>
      </c>
      <c r="D3571" s="5">
        <v>1000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502</v>
      </c>
      <c r="P3571">
        <f t="shared" si="276"/>
        <v>122.54</v>
      </c>
      <c r="Q3571" s="11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9" t="s">
        <v>3569</v>
      </c>
      <c r="C3572" s="3" t="s">
        <v>7680</v>
      </c>
      <c r="D3572" s="5">
        <v>1000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229</v>
      </c>
      <c r="P3572">
        <f t="shared" si="276"/>
        <v>87.96</v>
      </c>
      <c r="Q3572" s="11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9" t="s">
        <v>3570</v>
      </c>
      <c r="C3573" s="3" t="s">
        <v>7681</v>
      </c>
      <c r="D3573" s="5">
        <v>1000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183</v>
      </c>
      <c r="P3573">
        <f t="shared" si="276"/>
        <v>73.239999999999995</v>
      </c>
      <c r="Q3573" s="11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9" t="s">
        <v>3571</v>
      </c>
      <c r="C3574" s="3" t="s">
        <v>7682</v>
      </c>
      <c r="D3574" s="5">
        <v>1000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50</v>
      </c>
      <c r="P3574">
        <f t="shared" si="276"/>
        <v>55.56</v>
      </c>
      <c r="Q3574" s="11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9" t="s">
        <v>3572</v>
      </c>
      <c r="C3575" s="3" t="s">
        <v>7683</v>
      </c>
      <c r="D3575" s="5">
        <v>1000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308</v>
      </c>
      <c r="P3575">
        <f t="shared" si="276"/>
        <v>39.54</v>
      </c>
      <c r="Q3575" s="11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9" t="s">
        <v>3573</v>
      </c>
      <c r="C3576" s="3" t="s">
        <v>7684</v>
      </c>
      <c r="D3576" s="5">
        <v>1000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616</v>
      </c>
      <c r="P3576">
        <f t="shared" si="276"/>
        <v>136.78</v>
      </c>
      <c r="Q3576" s="11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9" t="s">
        <v>3574</v>
      </c>
      <c r="C3577" s="3" t="s">
        <v>7685</v>
      </c>
      <c r="D3577" s="5">
        <v>1000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1013</v>
      </c>
      <c r="P3577">
        <f t="shared" si="276"/>
        <v>99.34</v>
      </c>
      <c r="Q3577" s="11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9" t="s">
        <v>3575</v>
      </c>
      <c r="C3578" s="3" t="s">
        <v>7686</v>
      </c>
      <c r="D3578" s="5">
        <v>1000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</v>
      </c>
      <c r="P3578">
        <f t="shared" si="276"/>
        <v>20</v>
      </c>
      <c r="Q3578" s="11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9" t="s">
        <v>3576</v>
      </c>
      <c r="C3579" s="3" t="s">
        <v>7687</v>
      </c>
      <c r="D3579" s="5">
        <v>1000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78</v>
      </c>
      <c r="P3579">
        <f t="shared" si="276"/>
        <v>28.89</v>
      </c>
      <c r="Q3579" s="11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9" t="s">
        <v>3577</v>
      </c>
      <c r="C3580" s="3" t="s">
        <v>7688</v>
      </c>
      <c r="D3580" s="5">
        <v>1000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150</v>
      </c>
      <c r="P3580">
        <f t="shared" si="276"/>
        <v>40.549999999999997</v>
      </c>
      <c r="Q3580" s="11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9" t="s">
        <v>3578</v>
      </c>
      <c r="C3581" s="3" t="s">
        <v>7689</v>
      </c>
      <c r="D3581" s="5">
        <v>1000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50</v>
      </c>
      <c r="P3581">
        <f t="shared" si="276"/>
        <v>35.71</v>
      </c>
      <c r="Q3581" s="11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9" t="s">
        <v>3579</v>
      </c>
      <c r="C3582" s="3" t="s">
        <v>7690</v>
      </c>
      <c r="D3582" s="5">
        <v>1000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103</v>
      </c>
      <c r="P3582">
        <f t="shared" si="276"/>
        <v>37.96</v>
      </c>
      <c r="Q3582" s="11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9" t="s">
        <v>3580</v>
      </c>
      <c r="C3583" s="3" t="s">
        <v>7691</v>
      </c>
      <c r="D3583" s="5">
        <v>1000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150</v>
      </c>
      <c r="P3583">
        <f t="shared" si="276"/>
        <v>33.33</v>
      </c>
      <c r="Q3583" s="11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9" t="s">
        <v>3582</v>
      </c>
      <c r="C3585" s="3" t="s">
        <v>7693</v>
      </c>
      <c r="D3585" s="5">
        <v>1000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326</v>
      </c>
      <c r="P3585">
        <f t="shared" si="276"/>
        <v>135.63</v>
      </c>
      <c r="Q3585" s="11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9" t="s">
        <v>3583</v>
      </c>
      <c r="C3586" s="3" t="s">
        <v>7694</v>
      </c>
      <c r="D3586" s="5">
        <v>1000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347</v>
      </c>
      <c r="P3586">
        <f t="shared" si="276"/>
        <v>30.94</v>
      </c>
      <c r="Q3586" s="11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9" t="s">
        <v>3584</v>
      </c>
      <c r="C3587" s="3" t="s">
        <v>7695</v>
      </c>
      <c r="D3587" s="5">
        <v>1000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405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5">
        <f t="shared" ref="S3587:S3650" si="282">(((J3587/60)/60/24)+DATE(1970,1,1))</f>
        <v>41964.716319444444</v>
      </c>
      <c r="T3587" s="15">
        <f t="shared" ref="T3587:T3650" si="283">(((I3587/60)/60/24)+DATE(1970,1,1))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9" t="s">
        <v>3585</v>
      </c>
      <c r="C3588" s="3" t="s">
        <v>7696</v>
      </c>
      <c r="D3588" s="5">
        <v>1000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821</v>
      </c>
      <c r="P3588">
        <f t="shared" si="281"/>
        <v>151.97999999999999</v>
      </c>
      <c r="Q3588" s="11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9" t="s">
        <v>3586</v>
      </c>
      <c r="C3589" s="3" t="s">
        <v>7697</v>
      </c>
      <c r="D3589" s="5">
        <v>1000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63</v>
      </c>
      <c r="P3589">
        <f t="shared" si="281"/>
        <v>22.61</v>
      </c>
      <c r="Q3589" s="11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9" t="s">
        <v>3587</v>
      </c>
      <c r="C3590" s="3" t="s">
        <v>7698</v>
      </c>
      <c r="D3590" s="5">
        <v>1000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20</v>
      </c>
      <c r="P3590">
        <f t="shared" si="281"/>
        <v>18.27</v>
      </c>
      <c r="Q3590" s="11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9" t="s">
        <v>3588</v>
      </c>
      <c r="C3591" s="3" t="s">
        <v>7699</v>
      </c>
      <c r="D3591" s="5">
        <v>1000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510</v>
      </c>
      <c r="P3591">
        <f t="shared" si="281"/>
        <v>82.26</v>
      </c>
      <c r="Q3591" s="11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9" t="s">
        <v>3589</v>
      </c>
      <c r="C3592" s="3" t="s">
        <v>7700</v>
      </c>
      <c r="D3592" s="5">
        <v>1000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500</v>
      </c>
      <c r="P3592">
        <f t="shared" si="281"/>
        <v>68.53</v>
      </c>
      <c r="Q3592" s="11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9" t="s">
        <v>3590</v>
      </c>
      <c r="C3593" s="3" t="s">
        <v>7701</v>
      </c>
      <c r="D3593" s="5">
        <v>1000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123</v>
      </c>
      <c r="P3593">
        <f t="shared" si="281"/>
        <v>68.06</v>
      </c>
      <c r="Q3593" s="11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9" t="s">
        <v>3591</v>
      </c>
      <c r="C3594" s="3" t="s">
        <v>7702</v>
      </c>
      <c r="D3594" s="5">
        <v>1000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255</v>
      </c>
      <c r="P3594">
        <f t="shared" si="281"/>
        <v>72.709999999999994</v>
      </c>
      <c r="Q3594" s="11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9" t="s">
        <v>3592</v>
      </c>
      <c r="C3595" s="3" t="s">
        <v>7703</v>
      </c>
      <c r="D3595" s="5">
        <v>1000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332</v>
      </c>
      <c r="P3595">
        <f t="shared" si="281"/>
        <v>77.19</v>
      </c>
      <c r="Q3595" s="11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9" t="s">
        <v>3593</v>
      </c>
      <c r="C3596" s="3" t="s">
        <v>7704</v>
      </c>
      <c r="D3596" s="5">
        <v>1000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202</v>
      </c>
      <c r="P3596">
        <f t="shared" si="281"/>
        <v>55.97</v>
      </c>
      <c r="Q3596" s="11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9" t="s">
        <v>3594</v>
      </c>
      <c r="C3597" s="3" t="s">
        <v>7705</v>
      </c>
      <c r="D3597" s="5">
        <v>1000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308</v>
      </c>
      <c r="P3597">
        <f t="shared" si="281"/>
        <v>49.69</v>
      </c>
      <c r="Q3597" s="11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9" t="s">
        <v>3595</v>
      </c>
      <c r="C3598" s="3" t="s">
        <v>7706</v>
      </c>
      <c r="D3598" s="5">
        <v>1000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119</v>
      </c>
      <c r="P3598">
        <f t="shared" si="281"/>
        <v>79</v>
      </c>
      <c r="Q3598" s="11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9" t="s">
        <v>3596</v>
      </c>
      <c r="C3599" s="3" t="s">
        <v>7707</v>
      </c>
      <c r="D3599" s="5">
        <v>1000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257</v>
      </c>
      <c r="P3599">
        <f t="shared" si="281"/>
        <v>77.73</v>
      </c>
      <c r="Q3599" s="11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9" t="s">
        <v>3598</v>
      </c>
      <c r="C3601" s="3" t="s">
        <v>7709</v>
      </c>
      <c r="D3601" s="5">
        <v>1000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101</v>
      </c>
      <c r="P3601">
        <f t="shared" si="281"/>
        <v>59.41</v>
      </c>
      <c r="Q3601" s="11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9" t="s">
        <v>3599</v>
      </c>
      <c r="C3602" s="3" t="s">
        <v>7710</v>
      </c>
      <c r="D3602" s="5">
        <v>1000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</v>
      </c>
      <c r="P3602">
        <f t="shared" si="281"/>
        <v>3.25</v>
      </c>
      <c r="Q3602" s="11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9" t="s">
        <v>3600</v>
      </c>
      <c r="C3603" s="3" t="s">
        <v>7711</v>
      </c>
      <c r="D3603" s="5">
        <v>1000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209</v>
      </c>
      <c r="P3603">
        <f t="shared" si="281"/>
        <v>39.380000000000003</v>
      </c>
      <c r="Q3603" s="11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9" t="s">
        <v>3601</v>
      </c>
      <c r="C3604" s="3" t="s">
        <v>7712</v>
      </c>
      <c r="D3604" s="5">
        <v>1000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400</v>
      </c>
      <c r="P3604">
        <f t="shared" si="281"/>
        <v>81.67</v>
      </c>
      <c r="Q3604" s="11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9" t="s">
        <v>3602</v>
      </c>
      <c r="C3605" s="3" t="s">
        <v>7713</v>
      </c>
      <c r="D3605" s="5">
        <v>1000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256</v>
      </c>
      <c r="P3605">
        <f t="shared" si="281"/>
        <v>44.91</v>
      </c>
      <c r="Q3605" s="11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9" t="s">
        <v>3603</v>
      </c>
      <c r="C3606" s="3" t="s">
        <v>7714</v>
      </c>
      <c r="D3606" s="5">
        <v>1000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339</v>
      </c>
      <c r="P3606">
        <f t="shared" si="281"/>
        <v>49.06</v>
      </c>
      <c r="Q3606" s="11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9" t="s">
        <v>3604</v>
      </c>
      <c r="C3607" s="3" t="s">
        <v>7715</v>
      </c>
      <c r="D3607" s="5">
        <v>1000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46</v>
      </c>
      <c r="P3607">
        <f t="shared" si="281"/>
        <v>30.67</v>
      </c>
      <c r="Q3607" s="11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9" t="s">
        <v>3605</v>
      </c>
      <c r="C3608" s="3" t="s">
        <v>7716</v>
      </c>
      <c r="D3608" s="5">
        <v>1000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391</v>
      </c>
      <c r="P3608">
        <f t="shared" si="281"/>
        <v>61.06</v>
      </c>
      <c r="Q3608" s="11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9" t="s">
        <v>3606</v>
      </c>
      <c r="C3609" s="3" t="s">
        <v>7717</v>
      </c>
      <c r="D3609" s="5">
        <v>1000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58</v>
      </c>
      <c r="P3609">
        <f t="shared" si="281"/>
        <v>29</v>
      </c>
      <c r="Q3609" s="11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9" t="s">
        <v>3607</v>
      </c>
      <c r="C3610" s="3" t="s">
        <v>7718</v>
      </c>
      <c r="D3610" s="5">
        <v>1000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80</v>
      </c>
      <c r="P3610">
        <f t="shared" si="281"/>
        <v>29.63</v>
      </c>
      <c r="Q3610" s="11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9" t="s">
        <v>3608</v>
      </c>
      <c r="C3611" s="3" t="s">
        <v>7719</v>
      </c>
      <c r="D3611" s="5">
        <v>1000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301</v>
      </c>
      <c r="P3611">
        <f t="shared" si="281"/>
        <v>143.1</v>
      </c>
      <c r="Q3611" s="11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9" t="s">
        <v>3610</v>
      </c>
      <c r="C3613" s="3" t="s">
        <v>7721</v>
      </c>
      <c r="D3613" s="5">
        <v>1000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340</v>
      </c>
      <c r="P3613">
        <f t="shared" si="281"/>
        <v>66.67</v>
      </c>
      <c r="Q3613" s="11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9" t="s">
        <v>3611</v>
      </c>
      <c r="C3614" s="3" t="s">
        <v>7722</v>
      </c>
      <c r="D3614" s="5">
        <v>1000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722</v>
      </c>
      <c r="P3614">
        <f t="shared" si="281"/>
        <v>126.67</v>
      </c>
      <c r="Q3614" s="11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9" t="s">
        <v>3612</v>
      </c>
      <c r="C3615" s="3" t="s">
        <v>7723</v>
      </c>
      <c r="D3615" s="5">
        <v>1000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125</v>
      </c>
      <c r="P3615">
        <f t="shared" si="281"/>
        <v>62.5</v>
      </c>
      <c r="Q3615" s="11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9" t="s">
        <v>3439</v>
      </c>
      <c r="C3616" s="3" t="s">
        <v>7724</v>
      </c>
      <c r="D3616" s="5">
        <v>1000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252</v>
      </c>
      <c r="P3616">
        <f t="shared" si="281"/>
        <v>35.49</v>
      </c>
      <c r="Q3616" s="11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1000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267</v>
      </c>
      <c r="P3617">
        <f t="shared" si="281"/>
        <v>37.08</v>
      </c>
      <c r="Q3617" s="11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1000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312</v>
      </c>
      <c r="P3618">
        <f t="shared" si="281"/>
        <v>69.33</v>
      </c>
      <c r="Q3618" s="11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1000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88</v>
      </c>
      <c r="P3619">
        <f t="shared" si="281"/>
        <v>17.25</v>
      </c>
      <c r="Q3619" s="11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1000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202</v>
      </c>
      <c r="P3620">
        <f t="shared" si="281"/>
        <v>36.07</v>
      </c>
      <c r="Q3620" s="11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1105</v>
      </c>
      <c r="P3622">
        <f t="shared" si="281"/>
        <v>56.07</v>
      </c>
      <c r="Q3622" s="11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1000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329</v>
      </c>
      <c r="P3623">
        <f t="shared" si="281"/>
        <v>47.03</v>
      </c>
      <c r="Q3623" s="11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1000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300</v>
      </c>
      <c r="P3625">
        <f t="shared" si="281"/>
        <v>88.24</v>
      </c>
      <c r="Q3625" s="11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1000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315</v>
      </c>
      <c r="P3626">
        <f t="shared" si="281"/>
        <v>80.72</v>
      </c>
      <c r="Q3626" s="11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1000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308</v>
      </c>
      <c r="P3627">
        <f t="shared" si="281"/>
        <v>39.49</v>
      </c>
      <c r="Q3627" s="11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1000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407</v>
      </c>
      <c r="P3628">
        <f t="shared" si="281"/>
        <v>84.85</v>
      </c>
      <c r="Q3628" s="11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1000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200</v>
      </c>
      <c r="P3629">
        <f t="shared" si="281"/>
        <v>68.97</v>
      </c>
      <c r="Q3629" s="11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8" hidden="1" x14ac:dyDescent="0.2">
      <c r="A3630">
        <v>3628</v>
      </c>
      <c r="B3630" s="9" t="s">
        <v>3626</v>
      </c>
      <c r="C3630" s="3" t="s">
        <v>7738</v>
      </c>
      <c r="D3630" s="5">
        <v>1000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8" hidden="1" x14ac:dyDescent="0.2">
      <c r="A3631">
        <v>3629</v>
      </c>
      <c r="B3631" s="9" t="s">
        <v>3627</v>
      </c>
      <c r="C3631" s="3" t="s">
        <v>7739</v>
      </c>
      <c r="D3631" s="5">
        <v>1000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8" hidden="1" x14ac:dyDescent="0.2">
      <c r="A3632">
        <v>3630</v>
      </c>
      <c r="B3632" s="9" t="s">
        <v>3628</v>
      </c>
      <c r="C3632" s="3" t="s">
        <v>7740</v>
      </c>
      <c r="D3632" s="5">
        <v>1000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48" hidden="1" x14ac:dyDescent="0.2">
      <c r="A3633">
        <v>3631</v>
      </c>
      <c r="B3633" s="9" t="s">
        <v>3629</v>
      </c>
      <c r="C3633" s="3" t="s">
        <v>7741</v>
      </c>
      <c r="D3633" s="5">
        <v>1000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873</v>
      </c>
      <c r="P3633">
        <f t="shared" si="281"/>
        <v>147.88</v>
      </c>
      <c r="Q3633" s="11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8" hidden="1" x14ac:dyDescent="0.2">
      <c r="A3634">
        <v>3632</v>
      </c>
      <c r="B3634" s="9" t="s">
        <v>3630</v>
      </c>
      <c r="C3634" s="3" t="s">
        <v>7742</v>
      </c>
      <c r="D3634" s="5">
        <v>1000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10</v>
      </c>
      <c r="P3634">
        <f t="shared" si="281"/>
        <v>100</v>
      </c>
      <c r="Q3634" s="11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8" hidden="1" x14ac:dyDescent="0.2">
      <c r="A3635">
        <v>3633</v>
      </c>
      <c r="B3635" s="9" t="s">
        <v>3631</v>
      </c>
      <c r="C3635" s="3" t="s">
        <v>7743</v>
      </c>
      <c r="D3635" s="5">
        <v>1000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176</v>
      </c>
      <c r="P3635">
        <f t="shared" si="281"/>
        <v>56.84</v>
      </c>
      <c r="Q3635" s="11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8" hidden="1" x14ac:dyDescent="0.2">
      <c r="A3636">
        <v>3634</v>
      </c>
      <c r="B3636" s="9" t="s">
        <v>3632</v>
      </c>
      <c r="C3636" s="3" t="s">
        <v>7744</v>
      </c>
      <c r="D3636" s="5">
        <v>1000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319</v>
      </c>
      <c r="P3636">
        <f t="shared" si="281"/>
        <v>176.94</v>
      </c>
      <c r="Q3636" s="11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2" hidden="1" x14ac:dyDescent="0.2">
      <c r="A3637">
        <v>3635</v>
      </c>
      <c r="B3637" s="9" t="s">
        <v>3633</v>
      </c>
      <c r="C3637" s="3" t="s">
        <v>7745</v>
      </c>
      <c r="D3637" s="5">
        <v>1000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128</v>
      </c>
      <c r="P3637">
        <f t="shared" si="281"/>
        <v>127.6</v>
      </c>
      <c r="Q3637" s="11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8" hidden="1" x14ac:dyDescent="0.2">
      <c r="A3638">
        <v>3636</v>
      </c>
      <c r="B3638" s="9" t="s">
        <v>3634</v>
      </c>
      <c r="C3638" s="3" t="s">
        <v>7746</v>
      </c>
      <c r="D3638" s="5">
        <v>1000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4" hidden="1" x14ac:dyDescent="0.2">
      <c r="A3639">
        <v>3637</v>
      </c>
      <c r="B3639" s="9" t="s">
        <v>3635</v>
      </c>
      <c r="C3639" s="3" t="s">
        <v>7747</v>
      </c>
      <c r="D3639" s="5">
        <v>1000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93</v>
      </c>
      <c r="P3639">
        <f t="shared" si="281"/>
        <v>66.14</v>
      </c>
      <c r="Q3639" s="11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2" hidden="1" x14ac:dyDescent="0.2">
      <c r="A3640">
        <v>3638</v>
      </c>
      <c r="B3640" s="9" t="s">
        <v>3636</v>
      </c>
      <c r="C3640" s="3" t="s">
        <v>7748</v>
      </c>
      <c r="D3640" s="5">
        <v>1000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22</v>
      </c>
      <c r="P3640">
        <f t="shared" si="281"/>
        <v>108</v>
      </c>
      <c r="Q3640" s="11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8" hidden="1" x14ac:dyDescent="0.2">
      <c r="A3641">
        <v>3639</v>
      </c>
      <c r="B3641" s="9" t="s">
        <v>3637</v>
      </c>
      <c r="C3641" s="3" t="s">
        <v>7749</v>
      </c>
      <c r="D3641" s="5">
        <v>1000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8" hidden="1" x14ac:dyDescent="0.2">
      <c r="A3643">
        <v>3641</v>
      </c>
      <c r="B3643" s="9" t="s">
        <v>3639</v>
      </c>
      <c r="C3643" s="3" t="s">
        <v>7751</v>
      </c>
      <c r="D3643" s="5">
        <v>1000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4" hidden="1" x14ac:dyDescent="0.2">
      <c r="A3644">
        <v>3642</v>
      </c>
      <c r="B3644" s="9" t="s">
        <v>3640</v>
      </c>
      <c r="C3644" s="3" t="s">
        <v>7752</v>
      </c>
      <c r="D3644" s="5">
        <v>1000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8" hidden="1" x14ac:dyDescent="0.2">
      <c r="A3645">
        <v>3643</v>
      </c>
      <c r="B3645" s="9" t="s">
        <v>3641</v>
      </c>
      <c r="C3645" s="3" t="s">
        <v>7753</v>
      </c>
      <c r="D3645" s="5">
        <v>1000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8" hidden="1" x14ac:dyDescent="0.2">
      <c r="A3646">
        <v>3644</v>
      </c>
      <c r="B3646" s="9" t="s">
        <v>3642</v>
      </c>
      <c r="C3646" s="3" t="s">
        <v>7754</v>
      </c>
      <c r="D3646" s="5">
        <v>1000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82</v>
      </c>
      <c r="P3646">
        <f t="shared" si="281"/>
        <v>68.42</v>
      </c>
      <c r="Q3646" s="11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8" hidden="1" x14ac:dyDescent="0.2">
      <c r="A3648">
        <v>3646</v>
      </c>
      <c r="B3648" s="9" t="s">
        <v>3644</v>
      </c>
      <c r="C3648" s="3" t="s">
        <v>7756</v>
      </c>
      <c r="D3648" s="5">
        <v>1000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48</v>
      </c>
      <c r="P3648">
        <f t="shared" si="281"/>
        <v>60.13</v>
      </c>
      <c r="Q3648" s="11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8" hidden="1" x14ac:dyDescent="0.2">
      <c r="A3649">
        <v>3647</v>
      </c>
      <c r="B3649" s="9" t="s">
        <v>3645</v>
      </c>
      <c r="C3649" s="3" t="s">
        <v>7757</v>
      </c>
      <c r="D3649" s="5">
        <v>1000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3</v>
      </c>
      <c r="P3649">
        <f t="shared" si="281"/>
        <v>15</v>
      </c>
      <c r="Q3649" s="11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1000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4015</v>
      </c>
      <c r="P3650">
        <f t="shared" si="281"/>
        <v>550.04</v>
      </c>
      <c r="Q3650" s="11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1000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78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5">
        <f t="shared" ref="S3651:S3714" si="287">(((J3651/60)/60/24)+DATE(1970,1,1))</f>
        <v>41780.712893518517</v>
      </c>
      <c r="T3651" s="15">
        <f t="shared" ref="T3651:T3714" si="288">(((I3651/60)/60/24)+DATE(1970,1,1))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1000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50</v>
      </c>
      <c r="P3652">
        <f t="shared" si="286"/>
        <v>29.41</v>
      </c>
      <c r="Q3652" s="11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1000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52</v>
      </c>
      <c r="P3653">
        <f t="shared" si="286"/>
        <v>57.78</v>
      </c>
      <c r="Q3653" s="11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1000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75</v>
      </c>
      <c r="P3654">
        <f t="shared" si="286"/>
        <v>44.24</v>
      </c>
      <c r="Q3654" s="11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999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201</v>
      </c>
      <c r="P3655">
        <f t="shared" si="286"/>
        <v>60.91</v>
      </c>
      <c r="Q3655" s="11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999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262</v>
      </c>
      <c r="P3656">
        <f t="shared" si="286"/>
        <v>68.84</v>
      </c>
      <c r="Q3656" s="11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978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594</v>
      </c>
      <c r="P3657">
        <f t="shared" si="286"/>
        <v>73.58</v>
      </c>
      <c r="Q3657" s="11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960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551</v>
      </c>
      <c r="P3658">
        <f t="shared" si="286"/>
        <v>115.02</v>
      </c>
      <c r="Q3658" s="11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930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238</v>
      </c>
      <c r="P3659">
        <f t="shared" si="286"/>
        <v>110.75</v>
      </c>
      <c r="Q3659" s="11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911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166</v>
      </c>
      <c r="P3660">
        <f t="shared" si="286"/>
        <v>75.5</v>
      </c>
      <c r="Q3660" s="11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900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340</v>
      </c>
      <c r="P3661">
        <f t="shared" si="286"/>
        <v>235.46</v>
      </c>
      <c r="Q3661" s="11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900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28</v>
      </c>
      <c r="P3662">
        <f t="shared" si="286"/>
        <v>11.36</v>
      </c>
      <c r="Q3662" s="11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900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370</v>
      </c>
      <c r="P3663">
        <f t="shared" si="286"/>
        <v>92.5</v>
      </c>
      <c r="Q3663" s="11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900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902</v>
      </c>
      <c r="P3664">
        <f t="shared" si="286"/>
        <v>202.85</v>
      </c>
      <c r="Q3664" s="11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9" t="s">
        <v>3660</v>
      </c>
      <c r="C3665" s="3" t="s">
        <v>7773</v>
      </c>
      <c r="D3665" s="5">
        <v>900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26</v>
      </c>
      <c r="P3665">
        <f t="shared" si="286"/>
        <v>26</v>
      </c>
      <c r="Q3665" s="11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9" t="s">
        <v>3661</v>
      </c>
      <c r="C3666" s="3" t="s">
        <v>7774</v>
      </c>
      <c r="D3666" s="5">
        <v>900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97</v>
      </c>
      <c r="P3666">
        <f t="shared" si="286"/>
        <v>46.05</v>
      </c>
      <c r="Q3666" s="11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9" t="s">
        <v>3662</v>
      </c>
      <c r="C3667" s="3" t="s">
        <v>7775</v>
      </c>
      <c r="D3667" s="5">
        <v>900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79</v>
      </c>
      <c r="P3667">
        <f t="shared" si="286"/>
        <v>51</v>
      </c>
      <c r="Q3667" s="11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9" t="s">
        <v>3663</v>
      </c>
      <c r="C3668" s="3" t="s">
        <v>7776</v>
      </c>
      <c r="D3668" s="5">
        <v>900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133</v>
      </c>
      <c r="P3668">
        <f t="shared" si="286"/>
        <v>31.58</v>
      </c>
      <c r="Q3668" s="11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9" t="s">
        <v>3664</v>
      </c>
      <c r="C3669" s="3" t="s">
        <v>7777</v>
      </c>
      <c r="D3669" s="5">
        <v>900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344</v>
      </c>
      <c r="P3669">
        <f t="shared" si="286"/>
        <v>53.36</v>
      </c>
      <c r="Q3669" s="11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9" t="s">
        <v>3665</v>
      </c>
      <c r="C3670" s="3" t="s">
        <v>7778</v>
      </c>
      <c r="D3670" s="5">
        <v>900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115</v>
      </c>
      <c r="P3670">
        <f t="shared" si="286"/>
        <v>36.96</v>
      </c>
      <c r="Q3670" s="11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9" t="s">
        <v>3666</v>
      </c>
      <c r="C3671" s="3" t="s">
        <v>7779</v>
      </c>
      <c r="D3671" s="5">
        <v>900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154</v>
      </c>
      <c r="P3671">
        <f t="shared" si="286"/>
        <v>81.290000000000006</v>
      </c>
      <c r="Q3671" s="11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9" t="s">
        <v>3667</v>
      </c>
      <c r="C3672" s="3" t="s">
        <v>7780</v>
      </c>
      <c r="D3672" s="5">
        <v>900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27</v>
      </c>
      <c r="P3672">
        <f t="shared" si="286"/>
        <v>20.079999999999998</v>
      </c>
      <c r="Q3672" s="11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9" t="s">
        <v>3668</v>
      </c>
      <c r="C3673" s="3" t="s">
        <v>7781</v>
      </c>
      <c r="D3673" s="5">
        <v>850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415</v>
      </c>
      <c r="P3673">
        <f t="shared" si="286"/>
        <v>88.25</v>
      </c>
      <c r="Q3673" s="11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9" t="s">
        <v>3669</v>
      </c>
      <c r="C3674" s="3" t="s">
        <v>7782</v>
      </c>
      <c r="D3674" s="5">
        <v>850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358</v>
      </c>
      <c r="P3674">
        <f t="shared" si="286"/>
        <v>53.44</v>
      </c>
      <c r="Q3674" s="11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9" t="s">
        <v>3670</v>
      </c>
      <c r="C3675" s="3" t="s">
        <v>7783</v>
      </c>
      <c r="D3675" s="5">
        <v>850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535</v>
      </c>
      <c r="P3675">
        <f t="shared" si="286"/>
        <v>39.869999999999997</v>
      </c>
      <c r="Q3675" s="11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9" t="s">
        <v>3671</v>
      </c>
      <c r="C3676" s="3" t="s">
        <v>7784</v>
      </c>
      <c r="D3676" s="5">
        <v>850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529</v>
      </c>
      <c r="P3676">
        <f t="shared" si="286"/>
        <v>145.16</v>
      </c>
      <c r="Q3676" s="11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9" t="s">
        <v>3672</v>
      </c>
      <c r="C3677" s="3" t="s">
        <v>7785</v>
      </c>
      <c r="D3677" s="5">
        <v>850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8</v>
      </c>
      <c r="P3677">
        <f t="shared" si="286"/>
        <v>23.33</v>
      </c>
      <c r="Q3677" s="11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9" t="s">
        <v>3673</v>
      </c>
      <c r="C3678" s="3" t="s">
        <v>7786</v>
      </c>
      <c r="D3678" s="5">
        <v>850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121</v>
      </c>
      <c r="P3678">
        <f t="shared" si="286"/>
        <v>64.38</v>
      </c>
      <c r="Q3678" s="11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9" t="s">
        <v>3674</v>
      </c>
      <c r="C3679" s="3" t="s">
        <v>7787</v>
      </c>
      <c r="D3679" s="5">
        <v>850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1453</v>
      </c>
      <c r="P3679">
        <f t="shared" si="286"/>
        <v>62.05</v>
      </c>
      <c r="Q3679" s="11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9" t="s">
        <v>3675</v>
      </c>
      <c r="C3680" s="3" t="s">
        <v>7788</v>
      </c>
      <c r="D3680" s="5">
        <v>850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241</v>
      </c>
      <c r="P3680">
        <f t="shared" si="286"/>
        <v>66.13</v>
      </c>
      <c r="Q3680" s="11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9" t="s">
        <v>3676</v>
      </c>
      <c r="C3681" s="3" t="s">
        <v>7789</v>
      </c>
      <c r="D3681" s="5">
        <v>839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262</v>
      </c>
      <c r="P3681">
        <f t="shared" si="286"/>
        <v>73.400000000000006</v>
      </c>
      <c r="Q3681" s="11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9" t="s">
        <v>3677</v>
      </c>
      <c r="C3682" s="3" t="s">
        <v>7790</v>
      </c>
      <c r="D3682" s="5">
        <v>800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423</v>
      </c>
      <c r="P3682">
        <f t="shared" si="286"/>
        <v>99.5</v>
      </c>
      <c r="Q3682" s="11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9" t="s">
        <v>3678</v>
      </c>
      <c r="C3683" s="3" t="s">
        <v>7791</v>
      </c>
      <c r="D3683" s="5">
        <v>800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140</v>
      </c>
      <c r="P3683">
        <f t="shared" si="286"/>
        <v>62.17</v>
      </c>
      <c r="Q3683" s="11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9" t="s">
        <v>3679</v>
      </c>
      <c r="C3684" s="3" t="s">
        <v>7792</v>
      </c>
      <c r="D3684" s="5">
        <v>800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522</v>
      </c>
      <c r="P3684">
        <f t="shared" si="286"/>
        <v>62.33</v>
      </c>
      <c r="Q3684" s="11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9" t="s">
        <v>3680</v>
      </c>
      <c r="C3685" s="3" t="s">
        <v>7793</v>
      </c>
      <c r="D3685" s="5">
        <v>800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485</v>
      </c>
      <c r="P3685">
        <f t="shared" si="286"/>
        <v>58.79</v>
      </c>
      <c r="Q3685" s="11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9" t="s">
        <v>3681</v>
      </c>
      <c r="C3686" s="3" t="s">
        <v>7794</v>
      </c>
      <c r="D3686" s="5">
        <v>800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130</v>
      </c>
      <c r="P3686">
        <f t="shared" si="286"/>
        <v>45.35</v>
      </c>
      <c r="Q3686" s="11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9" t="s">
        <v>3682</v>
      </c>
      <c r="C3687" s="3" t="s">
        <v>7795</v>
      </c>
      <c r="D3687" s="5">
        <v>800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661</v>
      </c>
      <c r="P3687">
        <f t="shared" si="286"/>
        <v>41.94</v>
      </c>
      <c r="Q3687" s="11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9" t="s">
        <v>3683</v>
      </c>
      <c r="C3688" s="3" t="s">
        <v>7796</v>
      </c>
      <c r="D3688" s="5">
        <v>800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44</v>
      </c>
      <c r="P3688">
        <f t="shared" si="286"/>
        <v>59.17</v>
      </c>
      <c r="Q3688" s="11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9" t="s">
        <v>3684</v>
      </c>
      <c r="C3689" s="3" t="s">
        <v>7797</v>
      </c>
      <c r="D3689" s="5">
        <v>800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627</v>
      </c>
      <c r="P3689">
        <f t="shared" si="286"/>
        <v>200.49</v>
      </c>
      <c r="Q3689" s="11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9" t="s">
        <v>3685</v>
      </c>
      <c r="C3690" s="3" t="s">
        <v>7798</v>
      </c>
      <c r="D3690" s="5">
        <v>800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409</v>
      </c>
      <c r="P3690">
        <f t="shared" si="286"/>
        <v>83.97</v>
      </c>
      <c r="Q3690" s="11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9" t="s">
        <v>3686</v>
      </c>
      <c r="C3691" s="3" t="s">
        <v>7799</v>
      </c>
      <c r="D3691" s="5">
        <v>800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444</v>
      </c>
      <c r="P3691">
        <f t="shared" si="286"/>
        <v>57.26</v>
      </c>
      <c r="Q3691" s="11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9" t="s">
        <v>3687</v>
      </c>
      <c r="C3692" s="3" t="s">
        <v>7800</v>
      </c>
      <c r="D3692" s="5">
        <v>800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225</v>
      </c>
      <c r="P3692">
        <f t="shared" si="286"/>
        <v>58.06</v>
      </c>
      <c r="Q3692" s="11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9" t="s">
        <v>3688</v>
      </c>
      <c r="C3693" s="3" t="s">
        <v>7801</v>
      </c>
      <c r="D3693" s="5">
        <v>800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6398</v>
      </c>
      <c r="P3693">
        <f t="shared" si="286"/>
        <v>186.8</v>
      </c>
      <c r="Q3693" s="11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9" t="s">
        <v>3689</v>
      </c>
      <c r="C3694" s="3" t="s">
        <v>7802</v>
      </c>
      <c r="D3694" s="5">
        <v>800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158</v>
      </c>
      <c r="P3694">
        <f t="shared" si="286"/>
        <v>74.12</v>
      </c>
      <c r="Q3694" s="11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9" t="s">
        <v>3690</v>
      </c>
      <c r="C3695" s="3" t="s">
        <v>7803</v>
      </c>
      <c r="D3695" s="5">
        <v>800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54</v>
      </c>
      <c r="P3695">
        <f t="shared" si="286"/>
        <v>30.71</v>
      </c>
      <c r="Q3695" s="11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9" t="s">
        <v>3691</v>
      </c>
      <c r="C3696" s="3" t="s">
        <v>7804</v>
      </c>
      <c r="D3696" s="5">
        <v>800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470</v>
      </c>
      <c r="P3696">
        <f t="shared" si="286"/>
        <v>62.67</v>
      </c>
      <c r="Q3696" s="11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9" t="s">
        <v>3692</v>
      </c>
      <c r="C3697" s="3" t="s">
        <v>7805</v>
      </c>
      <c r="D3697" s="5">
        <v>800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501</v>
      </c>
      <c r="P3697">
        <f t="shared" si="286"/>
        <v>121.36</v>
      </c>
      <c r="Q3697" s="11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9" t="s">
        <v>3693</v>
      </c>
      <c r="C3698" s="3" t="s">
        <v>7806</v>
      </c>
      <c r="D3698" s="5">
        <v>800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388</v>
      </c>
      <c r="P3698">
        <f t="shared" si="286"/>
        <v>39.74</v>
      </c>
      <c r="Q3698" s="11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9" t="s">
        <v>3694</v>
      </c>
      <c r="C3699" s="3" t="s">
        <v>7807</v>
      </c>
      <c r="D3699" s="5">
        <v>800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270</v>
      </c>
      <c r="P3699">
        <f t="shared" si="286"/>
        <v>72</v>
      </c>
      <c r="Q3699" s="11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9" t="s">
        <v>3695</v>
      </c>
      <c r="C3700" s="3" t="s">
        <v>7808</v>
      </c>
      <c r="D3700" s="5">
        <v>800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691</v>
      </c>
      <c r="P3700">
        <f t="shared" si="286"/>
        <v>40.630000000000003</v>
      </c>
      <c r="Q3700" s="11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9" t="s">
        <v>3696</v>
      </c>
      <c r="C3701" s="3" t="s">
        <v>7809</v>
      </c>
      <c r="D3701" s="5">
        <v>800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315</v>
      </c>
      <c r="P3701">
        <f t="shared" si="286"/>
        <v>63</v>
      </c>
      <c r="Q3701" s="11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9" t="s">
        <v>3697</v>
      </c>
      <c r="C3702" s="3" t="s">
        <v>7810</v>
      </c>
      <c r="D3702" s="5">
        <v>800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76</v>
      </c>
      <c r="P3702">
        <f t="shared" si="286"/>
        <v>33.67</v>
      </c>
      <c r="Q3702" s="11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9" t="s">
        <v>3698</v>
      </c>
      <c r="C3703" s="3" t="s">
        <v>7811</v>
      </c>
      <c r="D3703" s="5">
        <v>800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188</v>
      </c>
      <c r="P3703">
        <f t="shared" si="286"/>
        <v>38.590000000000003</v>
      </c>
      <c r="Q3703" s="11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9" t="s">
        <v>3699</v>
      </c>
      <c r="C3704" s="3" t="s">
        <v>7812</v>
      </c>
      <c r="D3704" s="5">
        <v>800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409</v>
      </c>
      <c r="P3704">
        <f t="shared" si="286"/>
        <v>155.94999999999999</v>
      </c>
      <c r="Q3704" s="11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9" t="s">
        <v>3700</v>
      </c>
      <c r="C3705" s="3" t="s">
        <v>7813</v>
      </c>
      <c r="D3705" s="5">
        <v>800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162</v>
      </c>
      <c r="P3705">
        <f t="shared" si="286"/>
        <v>43.2</v>
      </c>
      <c r="Q3705" s="11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9" t="s">
        <v>3701</v>
      </c>
      <c r="C3706" s="3" t="s">
        <v>7814</v>
      </c>
      <c r="D3706" s="5">
        <v>800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51</v>
      </c>
      <c r="P3706">
        <f t="shared" si="286"/>
        <v>15.15</v>
      </c>
      <c r="Q3706" s="11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9" t="s">
        <v>3702</v>
      </c>
      <c r="C3707" s="3" t="s">
        <v>7815</v>
      </c>
      <c r="D3707" s="5">
        <v>800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366</v>
      </c>
      <c r="P3707">
        <f t="shared" si="286"/>
        <v>83.57</v>
      </c>
      <c r="Q3707" s="11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9" t="s">
        <v>3703</v>
      </c>
      <c r="C3708" s="3" t="s">
        <v>7816</v>
      </c>
      <c r="D3708" s="5">
        <v>780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233</v>
      </c>
      <c r="P3708">
        <f t="shared" si="286"/>
        <v>140</v>
      </c>
      <c r="Q3708" s="11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9" t="s">
        <v>3704</v>
      </c>
      <c r="C3709" s="3" t="s">
        <v>7817</v>
      </c>
      <c r="D3709" s="5">
        <v>777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239</v>
      </c>
      <c r="P3709">
        <f t="shared" si="286"/>
        <v>80.87</v>
      </c>
      <c r="Q3709" s="11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9" t="s">
        <v>3705</v>
      </c>
      <c r="C3710" s="3" t="s">
        <v>7818</v>
      </c>
      <c r="D3710" s="5">
        <v>773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272</v>
      </c>
      <c r="P3710">
        <f t="shared" si="286"/>
        <v>53.85</v>
      </c>
      <c r="Q3710" s="11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9" t="s">
        <v>3706</v>
      </c>
      <c r="C3711" s="3" t="s">
        <v>7819</v>
      </c>
      <c r="D3711" s="5">
        <v>750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144</v>
      </c>
      <c r="P3711">
        <f t="shared" si="286"/>
        <v>30.93</v>
      </c>
      <c r="Q3711" s="11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9" t="s">
        <v>3707</v>
      </c>
      <c r="C3712" s="3" t="s">
        <v>7820</v>
      </c>
      <c r="D3712" s="5">
        <v>750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245</v>
      </c>
      <c r="P3712">
        <f t="shared" si="286"/>
        <v>67.959999999999994</v>
      </c>
      <c r="Q3712" s="11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9" t="s">
        <v>3708</v>
      </c>
      <c r="C3713" s="3" t="s">
        <v>7821</v>
      </c>
      <c r="D3713" s="5">
        <v>750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76</v>
      </c>
      <c r="P3713">
        <f t="shared" si="286"/>
        <v>27.14</v>
      </c>
      <c r="Q3713" s="11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9" t="s">
        <v>3709</v>
      </c>
      <c r="C3714" s="3" t="s">
        <v>7822</v>
      </c>
      <c r="D3714" s="5">
        <v>750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1537</v>
      </c>
      <c r="P3714">
        <f t="shared" si="286"/>
        <v>110.87</v>
      </c>
      <c r="Q3714" s="11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9" t="s">
        <v>3710</v>
      </c>
      <c r="C3715" s="3" t="s">
        <v>7823</v>
      </c>
      <c r="D3715" s="5">
        <v>750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271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5">
        <f t="shared" ref="S3715:S3778" si="292">(((J3715/60)/60/24)+DATE(1970,1,1))</f>
        <v>42505.738032407404</v>
      </c>
      <c r="T3715" s="15">
        <f t="shared" ref="T3715:T3778" si="293">(((I3715/60)/60/24)+DATE(1970,1,1))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9" t="s">
        <v>3711</v>
      </c>
      <c r="C3716" s="3" t="s">
        <v>7824</v>
      </c>
      <c r="D3716" s="5">
        <v>750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1365</v>
      </c>
      <c r="P3716">
        <f t="shared" si="291"/>
        <v>105.52</v>
      </c>
      <c r="Q3716" s="11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9" t="s">
        <v>3712</v>
      </c>
      <c r="C3717" s="3" t="s">
        <v>7825</v>
      </c>
      <c r="D3717" s="5">
        <v>750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479</v>
      </c>
      <c r="P3717">
        <f t="shared" si="291"/>
        <v>132.96</v>
      </c>
      <c r="Q3717" s="11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9" t="s">
        <v>3713</v>
      </c>
      <c r="C3718" s="3" t="s">
        <v>7826</v>
      </c>
      <c r="D3718" s="5">
        <v>750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166</v>
      </c>
      <c r="P3718">
        <f t="shared" si="291"/>
        <v>51.92</v>
      </c>
      <c r="Q3718" s="11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9" t="s">
        <v>3714</v>
      </c>
      <c r="C3719" s="3" t="s">
        <v>7827</v>
      </c>
      <c r="D3719" s="5">
        <v>750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537</v>
      </c>
      <c r="P3719">
        <f t="shared" si="291"/>
        <v>310</v>
      </c>
      <c r="Q3719" s="11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9" t="s">
        <v>3715</v>
      </c>
      <c r="C3720" s="3" t="s">
        <v>7828</v>
      </c>
      <c r="D3720" s="5">
        <v>750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160</v>
      </c>
      <c r="P3720">
        <f t="shared" si="291"/>
        <v>26.02</v>
      </c>
      <c r="Q3720" s="11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9" t="s">
        <v>3716</v>
      </c>
      <c r="C3721" s="3" t="s">
        <v>7829</v>
      </c>
      <c r="D3721" s="5">
        <v>750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56</v>
      </c>
      <c r="P3721">
        <f t="shared" si="291"/>
        <v>105</v>
      </c>
      <c r="Q3721" s="11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9" t="s">
        <v>3717</v>
      </c>
      <c r="C3722" s="3" t="s">
        <v>7830</v>
      </c>
      <c r="D3722" s="5">
        <v>750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460</v>
      </c>
      <c r="P3722">
        <f t="shared" si="291"/>
        <v>86.23</v>
      </c>
      <c r="Q3722" s="11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9" t="s">
        <v>3718</v>
      </c>
      <c r="C3723" s="3" t="s">
        <v>7831</v>
      </c>
      <c r="D3723" s="5">
        <v>750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672</v>
      </c>
      <c r="P3723">
        <f t="shared" si="291"/>
        <v>114.55</v>
      </c>
      <c r="Q3723" s="11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9" t="s">
        <v>3719</v>
      </c>
      <c r="C3724" s="3" t="s">
        <v>7832</v>
      </c>
      <c r="D3724" s="5">
        <v>750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222</v>
      </c>
      <c r="P3724">
        <f t="shared" si="291"/>
        <v>47.66</v>
      </c>
      <c r="Q3724" s="11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9" t="s">
        <v>3720</v>
      </c>
      <c r="C3725" s="3" t="s">
        <v>7833</v>
      </c>
      <c r="D3725" s="5">
        <v>750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612</v>
      </c>
      <c r="P3725">
        <f t="shared" si="291"/>
        <v>72.89</v>
      </c>
      <c r="Q3725" s="11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9" t="s">
        <v>3721</v>
      </c>
      <c r="C3726" s="3" t="s">
        <v>7834</v>
      </c>
      <c r="D3726" s="5">
        <v>750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588</v>
      </c>
      <c r="P3726">
        <f t="shared" si="291"/>
        <v>49.55</v>
      </c>
      <c r="Q3726" s="11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750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51</v>
      </c>
      <c r="P3727">
        <f t="shared" si="291"/>
        <v>25.4</v>
      </c>
      <c r="Q3727" s="11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9" t="s">
        <v>3723</v>
      </c>
      <c r="C3728" s="3" t="s">
        <v>7836</v>
      </c>
      <c r="D3728" s="5">
        <v>750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384</v>
      </c>
      <c r="P3728">
        <f t="shared" si="291"/>
        <v>62.59</v>
      </c>
      <c r="Q3728" s="11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9" t="s">
        <v>3724</v>
      </c>
      <c r="C3729" s="3" t="s">
        <v>7837</v>
      </c>
      <c r="D3729" s="5">
        <v>750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269</v>
      </c>
      <c r="P3729">
        <f t="shared" si="291"/>
        <v>61.06</v>
      </c>
      <c r="Q3729" s="11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9" t="s">
        <v>3725</v>
      </c>
      <c r="C3730" s="3" t="s">
        <v>7838</v>
      </c>
      <c r="D3730" s="5">
        <v>750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248</v>
      </c>
      <c r="P3730">
        <f t="shared" si="291"/>
        <v>60.06</v>
      </c>
      <c r="Q3730" s="11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9" t="s">
        <v>3726</v>
      </c>
      <c r="C3731" s="3" t="s">
        <v>7839</v>
      </c>
      <c r="D3731" s="5">
        <v>750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48</v>
      </c>
      <c r="P3731">
        <f t="shared" si="291"/>
        <v>72.400000000000006</v>
      </c>
      <c r="Q3731" s="11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9" t="s">
        <v>3727</v>
      </c>
      <c r="C3732" s="3" t="s">
        <v>7840</v>
      </c>
      <c r="D3732" s="5">
        <v>750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13</v>
      </c>
      <c r="P3732">
        <f t="shared" si="291"/>
        <v>100</v>
      </c>
      <c r="Q3732" s="11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9" t="s">
        <v>3728</v>
      </c>
      <c r="C3733" s="3" t="s">
        <v>7841</v>
      </c>
      <c r="D3733" s="5">
        <v>750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83</v>
      </c>
      <c r="P3733">
        <f t="shared" si="291"/>
        <v>51.67</v>
      </c>
      <c r="Q3733" s="11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9" t="s">
        <v>3729</v>
      </c>
      <c r="C3734" s="3" t="s">
        <v>7842</v>
      </c>
      <c r="D3734" s="5">
        <v>750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17</v>
      </c>
      <c r="P3734">
        <f t="shared" si="291"/>
        <v>32.75</v>
      </c>
      <c r="Q3734" s="11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9" t="s">
        <v>3730</v>
      </c>
      <c r="C3735" s="3" t="s">
        <v>7843</v>
      </c>
      <c r="D3735" s="5">
        <v>750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9" t="s">
        <v>3731</v>
      </c>
      <c r="C3736" s="3" t="s">
        <v>7844</v>
      </c>
      <c r="D3736" s="5">
        <v>750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57</v>
      </c>
      <c r="P3736">
        <f t="shared" si="291"/>
        <v>61</v>
      </c>
      <c r="Q3736" s="11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9" t="s">
        <v>3732</v>
      </c>
      <c r="C3737" s="3" t="s">
        <v>7845</v>
      </c>
      <c r="D3737" s="5">
        <v>750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3</v>
      </c>
      <c r="P3737">
        <f t="shared" si="291"/>
        <v>10</v>
      </c>
      <c r="Q3737" s="11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9" t="s">
        <v>3733</v>
      </c>
      <c r="C3738" s="3" t="s">
        <v>7846</v>
      </c>
      <c r="D3738" s="5">
        <v>750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9" t="s">
        <v>3734</v>
      </c>
      <c r="C3739" s="3" t="s">
        <v>7847</v>
      </c>
      <c r="D3739" s="5">
        <v>750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20</v>
      </c>
      <c r="P3739">
        <f t="shared" si="291"/>
        <v>37.5</v>
      </c>
      <c r="Q3739" s="11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9" t="s">
        <v>3735</v>
      </c>
      <c r="C3740" s="3" t="s">
        <v>7848</v>
      </c>
      <c r="D3740" s="5">
        <v>745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36</v>
      </c>
      <c r="P3740">
        <f t="shared" si="291"/>
        <v>45</v>
      </c>
      <c r="Q3740" s="11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9" t="s">
        <v>3736</v>
      </c>
      <c r="C3741" s="3" t="s">
        <v>7849</v>
      </c>
      <c r="D3741" s="5">
        <v>740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109</v>
      </c>
      <c r="P3741">
        <f t="shared" si="291"/>
        <v>100.63</v>
      </c>
      <c r="Q3741" s="11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9" t="s">
        <v>3737</v>
      </c>
      <c r="C3742" s="3" t="s">
        <v>7850</v>
      </c>
      <c r="D3742" s="5">
        <v>700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51</v>
      </c>
      <c r="P3742">
        <f t="shared" si="291"/>
        <v>25.57</v>
      </c>
      <c r="Q3742" s="11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9" t="s">
        <v>3738</v>
      </c>
      <c r="C3743" s="3" t="s">
        <v>7851</v>
      </c>
      <c r="D3743" s="5">
        <v>700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9" t="s">
        <v>3739</v>
      </c>
      <c r="C3744" s="3" t="s">
        <v>7852</v>
      </c>
      <c r="D3744" s="5">
        <v>700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14</v>
      </c>
      <c r="P3744">
        <f t="shared" si="291"/>
        <v>25</v>
      </c>
      <c r="Q3744" s="11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700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700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700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</v>
      </c>
      <c r="P3747">
        <f t="shared" si="291"/>
        <v>10</v>
      </c>
      <c r="Q3747" s="11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700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29</v>
      </c>
      <c r="P3748">
        <f t="shared" si="291"/>
        <v>202</v>
      </c>
      <c r="Q3748" s="11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700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4</v>
      </c>
      <c r="P3749">
        <f t="shared" si="291"/>
        <v>25</v>
      </c>
      <c r="Q3749" s="11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8" hidden="1" x14ac:dyDescent="0.2">
      <c r="A3750">
        <v>3748</v>
      </c>
      <c r="B3750" s="9" t="s">
        <v>3745</v>
      </c>
      <c r="C3750" s="3" t="s">
        <v>7858</v>
      </c>
      <c r="D3750" s="5">
        <v>700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739</v>
      </c>
      <c r="P3750">
        <f t="shared" si="291"/>
        <v>99.54</v>
      </c>
      <c r="Q3750" s="11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8" hidden="1" x14ac:dyDescent="0.2">
      <c r="A3751">
        <v>3749</v>
      </c>
      <c r="B3751" s="9" t="s">
        <v>3746</v>
      </c>
      <c r="C3751" s="3" t="s">
        <v>7859</v>
      </c>
      <c r="D3751" s="5">
        <v>700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75</v>
      </c>
      <c r="P3751">
        <f t="shared" si="291"/>
        <v>75</v>
      </c>
      <c r="Q3751" s="11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96" hidden="1" x14ac:dyDescent="0.2">
      <c r="A3752">
        <v>3750</v>
      </c>
      <c r="B3752" s="9" t="s">
        <v>3747</v>
      </c>
      <c r="C3752" s="3" t="s">
        <v>7860</v>
      </c>
      <c r="D3752" s="5">
        <v>700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861</v>
      </c>
      <c r="P3752">
        <f t="shared" si="291"/>
        <v>215.25</v>
      </c>
      <c r="Q3752" s="11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8" hidden="1" x14ac:dyDescent="0.2">
      <c r="A3753">
        <v>3751</v>
      </c>
      <c r="B3753" s="9" t="s">
        <v>3748</v>
      </c>
      <c r="C3753" s="3" t="s">
        <v>7861</v>
      </c>
      <c r="D3753" s="5">
        <v>700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189</v>
      </c>
      <c r="P3753">
        <f t="shared" si="291"/>
        <v>120.55</v>
      </c>
      <c r="Q3753" s="11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4" hidden="1" x14ac:dyDescent="0.2">
      <c r="A3754">
        <v>3752</v>
      </c>
      <c r="B3754" s="9" t="s">
        <v>3749</v>
      </c>
      <c r="C3754" s="3" t="s">
        <v>7862</v>
      </c>
      <c r="D3754" s="5">
        <v>700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81</v>
      </c>
      <c r="P3754">
        <f t="shared" si="291"/>
        <v>37.67</v>
      </c>
      <c r="Q3754" s="11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8" hidden="1" x14ac:dyDescent="0.2">
      <c r="A3755">
        <v>3753</v>
      </c>
      <c r="B3755" s="9" t="s">
        <v>3750</v>
      </c>
      <c r="C3755" s="3" t="s">
        <v>7863</v>
      </c>
      <c r="D3755" s="5">
        <v>700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738</v>
      </c>
      <c r="P3755">
        <f t="shared" si="291"/>
        <v>172.23</v>
      </c>
      <c r="Q3755" s="11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8" hidden="1" x14ac:dyDescent="0.2">
      <c r="A3756">
        <v>3754</v>
      </c>
      <c r="B3756" s="9" t="s">
        <v>3751</v>
      </c>
      <c r="C3756" s="3" t="s">
        <v>7864</v>
      </c>
      <c r="D3756" s="5">
        <v>700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429</v>
      </c>
      <c r="P3756">
        <f t="shared" si="291"/>
        <v>111.11</v>
      </c>
      <c r="Q3756" s="11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8" hidden="1" x14ac:dyDescent="0.2">
      <c r="A3757">
        <v>3755</v>
      </c>
      <c r="B3757" s="9" t="s">
        <v>3752</v>
      </c>
      <c r="C3757" s="3" t="s">
        <v>7865</v>
      </c>
      <c r="D3757" s="5">
        <v>700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102</v>
      </c>
      <c r="P3757">
        <f t="shared" si="291"/>
        <v>25.46</v>
      </c>
      <c r="Q3757" s="11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8" hidden="1" x14ac:dyDescent="0.2">
      <c r="A3758">
        <v>3756</v>
      </c>
      <c r="B3758" s="9" t="s">
        <v>3753</v>
      </c>
      <c r="C3758" s="3" t="s">
        <v>7866</v>
      </c>
      <c r="D3758" s="5">
        <v>700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650</v>
      </c>
      <c r="P3758">
        <f t="shared" si="291"/>
        <v>267.64999999999998</v>
      </c>
      <c r="Q3758" s="11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8" hidden="1" x14ac:dyDescent="0.2">
      <c r="A3759">
        <v>3757</v>
      </c>
      <c r="B3759" s="9" t="s">
        <v>3754</v>
      </c>
      <c r="C3759" s="3" t="s">
        <v>7867</v>
      </c>
      <c r="D3759" s="5">
        <v>700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543</v>
      </c>
      <c r="P3759">
        <f t="shared" si="291"/>
        <v>75.959999999999994</v>
      </c>
      <c r="Q3759" s="11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2" hidden="1" x14ac:dyDescent="0.2">
      <c r="A3760">
        <v>3758</v>
      </c>
      <c r="B3760" s="9" t="s">
        <v>3755</v>
      </c>
      <c r="C3760" s="3" t="s">
        <v>7868</v>
      </c>
      <c r="D3760" s="5">
        <v>700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219</v>
      </c>
      <c r="P3760">
        <f t="shared" si="291"/>
        <v>59.04</v>
      </c>
      <c r="Q3760" s="11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2" hidden="1" x14ac:dyDescent="0.2">
      <c r="A3761">
        <v>3759</v>
      </c>
      <c r="B3761" s="9" t="s">
        <v>3756</v>
      </c>
      <c r="C3761" s="3" t="s">
        <v>7869</v>
      </c>
      <c r="D3761" s="5">
        <v>700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630</v>
      </c>
      <c r="P3761">
        <f t="shared" si="291"/>
        <v>50.11</v>
      </c>
      <c r="Q3761" s="11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8" hidden="1" x14ac:dyDescent="0.2">
      <c r="A3762">
        <v>3760</v>
      </c>
      <c r="B3762" s="9" t="s">
        <v>3757</v>
      </c>
      <c r="C3762" s="3" t="s">
        <v>7870</v>
      </c>
      <c r="D3762" s="5">
        <v>678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745</v>
      </c>
      <c r="P3762">
        <f t="shared" si="291"/>
        <v>55.5</v>
      </c>
      <c r="Q3762" s="11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8" hidden="1" x14ac:dyDescent="0.2">
      <c r="A3763">
        <v>3761</v>
      </c>
      <c r="B3763" s="9" t="s">
        <v>3758</v>
      </c>
      <c r="C3763" s="3" t="s">
        <v>7871</v>
      </c>
      <c r="D3763" s="5">
        <v>675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74</v>
      </c>
      <c r="P3763">
        <f t="shared" si="291"/>
        <v>166.67</v>
      </c>
      <c r="Q3763" s="11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8" hidden="1" x14ac:dyDescent="0.2">
      <c r="A3764">
        <v>3762</v>
      </c>
      <c r="B3764" s="9" t="s">
        <v>3759</v>
      </c>
      <c r="C3764" s="3" t="s">
        <v>7872</v>
      </c>
      <c r="D3764" s="5">
        <v>666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199</v>
      </c>
      <c r="P3764">
        <f t="shared" si="291"/>
        <v>47.43</v>
      </c>
      <c r="Q3764" s="11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2" hidden="1" x14ac:dyDescent="0.2">
      <c r="A3765">
        <v>3763</v>
      </c>
      <c r="B3765" s="9" t="s">
        <v>3760</v>
      </c>
      <c r="C3765" s="3" t="s">
        <v>7873</v>
      </c>
      <c r="D3765" s="5">
        <v>660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758</v>
      </c>
      <c r="P3765">
        <f t="shared" si="291"/>
        <v>64.94</v>
      </c>
      <c r="Q3765" s="11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8" hidden="1" x14ac:dyDescent="0.2">
      <c r="A3766">
        <v>3764</v>
      </c>
      <c r="B3766" s="9" t="s">
        <v>3761</v>
      </c>
      <c r="C3766" s="3" t="s">
        <v>7874</v>
      </c>
      <c r="D3766" s="5">
        <v>650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231</v>
      </c>
      <c r="P3766">
        <f t="shared" si="291"/>
        <v>55.56</v>
      </c>
      <c r="Q3766" s="11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8" hidden="1" x14ac:dyDescent="0.2">
      <c r="A3767">
        <v>3765</v>
      </c>
      <c r="B3767" s="9" t="s">
        <v>3762</v>
      </c>
      <c r="C3767" s="3" t="s">
        <v>7875</v>
      </c>
      <c r="D3767" s="5">
        <v>650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1222</v>
      </c>
      <c r="P3767">
        <f t="shared" si="291"/>
        <v>74.22</v>
      </c>
      <c r="Q3767" s="11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32" hidden="1" x14ac:dyDescent="0.2">
      <c r="A3768">
        <v>3766</v>
      </c>
      <c r="B3768" s="9" t="s">
        <v>3763</v>
      </c>
      <c r="C3768" s="3" t="s">
        <v>7876</v>
      </c>
      <c r="D3768" s="5">
        <v>650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1579</v>
      </c>
      <c r="P3768">
        <f t="shared" si="291"/>
        <v>106.93</v>
      </c>
      <c r="Q3768" s="11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8" hidden="1" x14ac:dyDescent="0.2">
      <c r="A3769">
        <v>3767</v>
      </c>
      <c r="B3769" s="9" t="s">
        <v>3764</v>
      </c>
      <c r="C3769" s="3" t="s">
        <v>7877</v>
      </c>
      <c r="D3769" s="5">
        <v>650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359</v>
      </c>
      <c r="P3769">
        <f t="shared" si="291"/>
        <v>41.7</v>
      </c>
      <c r="Q3769" s="11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8" hidden="1" x14ac:dyDescent="0.2">
      <c r="A3770">
        <v>3768</v>
      </c>
      <c r="B3770" s="9" t="s">
        <v>3765</v>
      </c>
      <c r="C3770" s="3" t="s">
        <v>7878</v>
      </c>
      <c r="D3770" s="5">
        <v>650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662</v>
      </c>
      <c r="P3770">
        <f t="shared" si="291"/>
        <v>74.239999999999995</v>
      </c>
      <c r="Q3770" s="11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8" hidden="1" x14ac:dyDescent="0.2">
      <c r="A3771">
        <v>3769</v>
      </c>
      <c r="B3771" s="9" t="s">
        <v>3766</v>
      </c>
      <c r="C3771" s="3" t="s">
        <v>7879</v>
      </c>
      <c r="D3771" s="5">
        <v>650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169</v>
      </c>
      <c r="P3771">
        <f t="shared" si="291"/>
        <v>73.33</v>
      </c>
      <c r="Q3771" s="11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8" hidden="1" x14ac:dyDescent="0.2">
      <c r="A3772">
        <v>3770</v>
      </c>
      <c r="B3772" s="9" t="s">
        <v>3767</v>
      </c>
      <c r="C3772" s="3" t="s">
        <v>7880</v>
      </c>
      <c r="D3772" s="5">
        <v>650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308</v>
      </c>
      <c r="P3772">
        <f t="shared" si="291"/>
        <v>100</v>
      </c>
      <c r="Q3772" s="11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2" hidden="1" x14ac:dyDescent="0.2">
      <c r="A3773">
        <v>3771</v>
      </c>
      <c r="B3773" s="9" t="s">
        <v>3768</v>
      </c>
      <c r="C3773" s="3" t="s">
        <v>7881</v>
      </c>
      <c r="D3773" s="5">
        <v>620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235</v>
      </c>
      <c r="P3773">
        <f t="shared" si="291"/>
        <v>38.42</v>
      </c>
      <c r="Q3773" s="11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8" hidden="1" x14ac:dyDescent="0.2">
      <c r="A3774">
        <v>3772</v>
      </c>
      <c r="B3774" s="9" t="s">
        <v>3769</v>
      </c>
      <c r="C3774" s="3" t="s">
        <v>7882</v>
      </c>
      <c r="D3774" s="5">
        <v>620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889</v>
      </c>
      <c r="P3774">
        <f t="shared" si="291"/>
        <v>166.97</v>
      </c>
      <c r="Q3774" s="11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2" hidden="1" x14ac:dyDescent="0.2">
      <c r="A3775">
        <v>3773</v>
      </c>
      <c r="B3775" s="9" t="s">
        <v>3770</v>
      </c>
      <c r="C3775" s="3" t="s">
        <v>7883</v>
      </c>
      <c r="D3775" s="5">
        <v>600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902</v>
      </c>
      <c r="P3775">
        <f t="shared" si="291"/>
        <v>94.91</v>
      </c>
      <c r="Q3775" s="11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8" hidden="1" x14ac:dyDescent="0.2">
      <c r="A3776">
        <v>3774</v>
      </c>
      <c r="B3776" s="9" t="s">
        <v>3771</v>
      </c>
      <c r="C3776" s="3" t="s">
        <v>7884</v>
      </c>
      <c r="D3776" s="5">
        <v>600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417</v>
      </c>
      <c r="P3776">
        <f t="shared" si="291"/>
        <v>100</v>
      </c>
      <c r="Q3776" s="11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8" hidden="1" x14ac:dyDescent="0.2">
      <c r="A3777">
        <v>3775</v>
      </c>
      <c r="B3777" s="9" t="s">
        <v>3772</v>
      </c>
      <c r="C3777" s="3" t="s">
        <v>7885</v>
      </c>
      <c r="D3777" s="5">
        <v>600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334</v>
      </c>
      <c r="P3777">
        <f t="shared" si="291"/>
        <v>143.21</v>
      </c>
      <c r="Q3777" s="11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4" hidden="1" x14ac:dyDescent="0.2">
      <c r="A3778">
        <v>3776</v>
      </c>
      <c r="B3778" s="9" t="s">
        <v>3773</v>
      </c>
      <c r="C3778" s="3" t="s">
        <v>7886</v>
      </c>
      <c r="D3778" s="5">
        <v>600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1423</v>
      </c>
      <c r="P3778">
        <f t="shared" si="291"/>
        <v>90.82</v>
      </c>
      <c r="Q3778" s="11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8" hidden="1" x14ac:dyDescent="0.2">
      <c r="A3779">
        <v>3777</v>
      </c>
      <c r="B3779" s="9" t="s">
        <v>3774</v>
      </c>
      <c r="C3779" s="3" t="s">
        <v>7887</v>
      </c>
      <c r="D3779" s="5">
        <v>600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477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5">
        <f t="shared" ref="S3779:S3842" si="297">(((J3779/60)/60/24)+DATE(1970,1,1))</f>
        <v>41887.111354166671</v>
      </c>
      <c r="T3779" s="15">
        <f t="shared" ref="T3779:T3842" si="298">(((I3779/60)/60/24)+DATE(1970,1,1))</f>
        <v>41909.166666666664</v>
      </c>
      <c r="U3779">
        <f t="shared" ref="U3779:U3842" si="299">YEAR(S3779)</f>
        <v>2014</v>
      </c>
    </row>
    <row r="3780" spans="1:21" ht="32" hidden="1" x14ac:dyDescent="0.2">
      <c r="A3780">
        <v>3778</v>
      </c>
      <c r="B3780" s="9" t="s">
        <v>3775</v>
      </c>
      <c r="C3780" s="3" t="s">
        <v>7888</v>
      </c>
      <c r="D3780" s="5">
        <v>600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420</v>
      </c>
      <c r="P3780">
        <f t="shared" si="296"/>
        <v>70.03</v>
      </c>
      <c r="Q3780" s="11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2" hidden="1" x14ac:dyDescent="0.2">
      <c r="A3781">
        <v>3779</v>
      </c>
      <c r="B3781" s="9" t="s">
        <v>3776</v>
      </c>
      <c r="C3781" s="3" t="s">
        <v>7889</v>
      </c>
      <c r="D3781" s="5">
        <v>600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2600</v>
      </c>
      <c r="P3781">
        <f t="shared" si="296"/>
        <v>135.63</v>
      </c>
      <c r="Q3781" s="11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8" hidden="1" x14ac:dyDescent="0.2">
      <c r="A3782">
        <v>3780</v>
      </c>
      <c r="B3782" s="9" t="s">
        <v>3777</v>
      </c>
      <c r="C3782" s="3" t="s">
        <v>7890</v>
      </c>
      <c r="D3782" s="5">
        <v>600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500</v>
      </c>
      <c r="P3782">
        <f t="shared" si="296"/>
        <v>100</v>
      </c>
      <c r="Q3782" s="11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8" hidden="1" x14ac:dyDescent="0.2">
      <c r="A3783">
        <v>3781</v>
      </c>
      <c r="B3783" s="9" t="s">
        <v>3778</v>
      </c>
      <c r="C3783" s="3" t="s">
        <v>7891</v>
      </c>
      <c r="D3783" s="5">
        <v>600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823</v>
      </c>
      <c r="P3783">
        <f t="shared" si="296"/>
        <v>94.9</v>
      </c>
      <c r="Q3783" s="11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8" hidden="1" x14ac:dyDescent="0.2">
      <c r="A3784">
        <v>3782</v>
      </c>
      <c r="B3784" s="9" t="s">
        <v>3779</v>
      </c>
      <c r="C3784" s="3" t="s">
        <v>7892</v>
      </c>
      <c r="D3784" s="5">
        <v>600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339</v>
      </c>
      <c r="P3784">
        <f t="shared" si="296"/>
        <v>75.37</v>
      </c>
      <c r="Q3784" s="11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8" hidden="1" x14ac:dyDescent="0.2">
      <c r="A3785">
        <v>3783</v>
      </c>
      <c r="B3785" s="9" t="s">
        <v>3780</v>
      </c>
      <c r="C3785" s="3" t="s">
        <v>7893</v>
      </c>
      <c r="D3785" s="5">
        <v>600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258</v>
      </c>
      <c r="P3785">
        <f t="shared" si="296"/>
        <v>64.459999999999994</v>
      </c>
      <c r="Q3785" s="11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8" hidden="1" x14ac:dyDescent="0.2">
      <c r="A3786">
        <v>3784</v>
      </c>
      <c r="B3786" s="9" t="s">
        <v>3781</v>
      </c>
      <c r="C3786" s="3" t="s">
        <v>7894</v>
      </c>
      <c r="D3786" s="5">
        <v>600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192</v>
      </c>
      <c r="P3786">
        <f t="shared" si="296"/>
        <v>115</v>
      </c>
      <c r="Q3786" s="11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8" hidden="1" x14ac:dyDescent="0.2">
      <c r="A3787">
        <v>3785</v>
      </c>
      <c r="B3787" s="9" t="s">
        <v>3782</v>
      </c>
      <c r="C3787" s="3" t="s">
        <v>7895</v>
      </c>
      <c r="D3787" s="5">
        <v>600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503</v>
      </c>
      <c r="P3787">
        <f t="shared" si="296"/>
        <v>100.5</v>
      </c>
      <c r="Q3787" s="11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8" hidden="1" x14ac:dyDescent="0.2">
      <c r="A3788">
        <v>3786</v>
      </c>
      <c r="B3788" s="9" t="s">
        <v>3783</v>
      </c>
      <c r="C3788" s="3" t="s">
        <v>7896</v>
      </c>
      <c r="D3788" s="5">
        <v>600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1110</v>
      </c>
      <c r="P3788">
        <f t="shared" si="296"/>
        <v>93.77</v>
      </c>
      <c r="Q3788" s="11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8" hidden="1" x14ac:dyDescent="0.2">
      <c r="A3789">
        <v>3787</v>
      </c>
      <c r="B3789" s="9" t="s">
        <v>3784</v>
      </c>
      <c r="C3789" s="3" t="s">
        <v>7897</v>
      </c>
      <c r="D3789" s="5">
        <v>600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59</v>
      </c>
      <c r="P3789">
        <f t="shared" si="296"/>
        <v>35.1</v>
      </c>
      <c r="Q3789" s="11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80" hidden="1" x14ac:dyDescent="0.2">
      <c r="A3790">
        <v>3788</v>
      </c>
      <c r="B3790" s="9" t="s">
        <v>3785</v>
      </c>
      <c r="C3790" s="3" t="s">
        <v>7898</v>
      </c>
      <c r="D3790" s="5">
        <v>600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83</v>
      </c>
      <c r="P3790">
        <f t="shared" si="296"/>
        <v>500</v>
      </c>
      <c r="Q3790" s="11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8" hidden="1" x14ac:dyDescent="0.2">
      <c r="A3791">
        <v>3789</v>
      </c>
      <c r="B3791" s="9" t="s">
        <v>3786</v>
      </c>
      <c r="C3791" s="3" t="s">
        <v>7899</v>
      </c>
      <c r="D3791" s="5">
        <v>600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19</v>
      </c>
      <c r="P3791">
        <f t="shared" si="296"/>
        <v>29</v>
      </c>
      <c r="Q3791" s="11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8" hidden="1" x14ac:dyDescent="0.2">
      <c r="A3792">
        <v>3790</v>
      </c>
      <c r="B3792" s="9" t="s">
        <v>3787</v>
      </c>
      <c r="C3792" s="3" t="s">
        <v>7900</v>
      </c>
      <c r="D3792" s="5">
        <v>600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2" hidden="1" x14ac:dyDescent="0.2">
      <c r="A3793">
        <v>3791</v>
      </c>
      <c r="B3793" s="9" t="s">
        <v>3788</v>
      </c>
      <c r="C3793" s="3" t="s">
        <v>7901</v>
      </c>
      <c r="D3793" s="5">
        <v>600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2" hidden="1" x14ac:dyDescent="0.2">
      <c r="A3794">
        <v>3792</v>
      </c>
      <c r="B3794" s="9" t="s">
        <v>3789</v>
      </c>
      <c r="C3794" s="3" t="s">
        <v>7902</v>
      </c>
      <c r="D3794" s="5">
        <v>600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6</v>
      </c>
      <c r="P3794">
        <f t="shared" si="296"/>
        <v>17.5</v>
      </c>
      <c r="Q3794" s="11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8" hidden="1" x14ac:dyDescent="0.2">
      <c r="A3795">
        <v>3793</v>
      </c>
      <c r="B3795" s="9" t="s">
        <v>3790</v>
      </c>
      <c r="C3795" s="3" t="s">
        <v>7903</v>
      </c>
      <c r="D3795" s="5">
        <v>600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696</v>
      </c>
      <c r="P3795">
        <f t="shared" si="296"/>
        <v>174</v>
      </c>
      <c r="Q3795" s="11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8" hidden="1" x14ac:dyDescent="0.2">
      <c r="A3796">
        <v>3794</v>
      </c>
      <c r="B3796" s="9" t="s">
        <v>3791</v>
      </c>
      <c r="C3796" s="3" t="s">
        <v>7904</v>
      </c>
      <c r="D3796" s="5">
        <v>600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8</v>
      </c>
      <c r="P3796">
        <f t="shared" si="296"/>
        <v>50</v>
      </c>
      <c r="Q3796" s="11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8" hidden="1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8" hidden="1" x14ac:dyDescent="0.2">
      <c r="A3798">
        <v>3796</v>
      </c>
      <c r="B3798" s="9" t="s">
        <v>3793</v>
      </c>
      <c r="C3798" s="3" t="s">
        <v>7906</v>
      </c>
      <c r="D3798" s="5">
        <v>600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8" hidden="1" x14ac:dyDescent="0.2">
      <c r="A3799">
        <v>3797</v>
      </c>
      <c r="B3799" s="9" t="s">
        <v>3794</v>
      </c>
      <c r="C3799" s="3" t="s">
        <v>7907</v>
      </c>
      <c r="D3799" s="5">
        <v>600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897</v>
      </c>
      <c r="P3799">
        <f t="shared" si="296"/>
        <v>145.41</v>
      </c>
      <c r="Q3799" s="11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8" hidden="1" x14ac:dyDescent="0.2">
      <c r="A3800">
        <v>3798</v>
      </c>
      <c r="B3800" s="9" t="s">
        <v>3795</v>
      </c>
      <c r="C3800" s="3" t="s">
        <v>7908</v>
      </c>
      <c r="D3800" s="5">
        <v>600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171</v>
      </c>
      <c r="P3800">
        <f t="shared" si="296"/>
        <v>205</v>
      </c>
      <c r="Q3800" s="11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32" hidden="1" x14ac:dyDescent="0.2">
      <c r="A3801">
        <v>3799</v>
      </c>
      <c r="B3801" s="9" t="s">
        <v>3796</v>
      </c>
      <c r="C3801" s="3" t="s">
        <v>7909</v>
      </c>
      <c r="D3801" s="5">
        <v>600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67</v>
      </c>
      <c r="P3801">
        <f t="shared" si="296"/>
        <v>100.5</v>
      </c>
      <c r="Q3801" s="11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8" hidden="1" x14ac:dyDescent="0.2">
      <c r="A3802">
        <v>3800</v>
      </c>
      <c r="B3802" s="9" t="s">
        <v>3797</v>
      </c>
      <c r="C3802" s="3" t="s">
        <v>7910</v>
      </c>
      <c r="D3802" s="5">
        <v>600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147</v>
      </c>
      <c r="P3802">
        <f t="shared" si="296"/>
        <v>55.06</v>
      </c>
      <c r="Q3802" s="11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8" hidden="1" x14ac:dyDescent="0.2">
      <c r="A3803">
        <v>3801</v>
      </c>
      <c r="B3803" s="9" t="s">
        <v>3798</v>
      </c>
      <c r="C3803" s="3" t="s">
        <v>7911</v>
      </c>
      <c r="D3803" s="5">
        <v>600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71</v>
      </c>
      <c r="P3803">
        <f t="shared" si="296"/>
        <v>47.33</v>
      </c>
      <c r="Q3803" s="11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8" hidden="1" x14ac:dyDescent="0.2">
      <c r="A3804">
        <v>3802</v>
      </c>
      <c r="B3804" s="9" t="s">
        <v>3799</v>
      </c>
      <c r="C3804" s="3" t="s">
        <v>7912</v>
      </c>
      <c r="D3804" s="5">
        <v>600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2" hidden="1" x14ac:dyDescent="0.2">
      <c r="A3805">
        <v>3803</v>
      </c>
      <c r="B3805" s="9" t="s">
        <v>3800</v>
      </c>
      <c r="C3805" s="3" t="s">
        <v>7913</v>
      </c>
      <c r="D3805" s="5">
        <v>600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393</v>
      </c>
      <c r="P3805">
        <f t="shared" si="296"/>
        <v>58.95</v>
      </c>
      <c r="Q3805" s="11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8" hidden="1" x14ac:dyDescent="0.2">
      <c r="A3806">
        <v>3804</v>
      </c>
      <c r="B3806" s="9" t="s">
        <v>3801</v>
      </c>
      <c r="C3806" s="3" t="s">
        <v>7914</v>
      </c>
      <c r="D3806" s="5">
        <v>600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8" hidden="1" x14ac:dyDescent="0.2">
      <c r="A3807">
        <v>3805</v>
      </c>
      <c r="B3807" s="9" t="s">
        <v>3802</v>
      </c>
      <c r="C3807" s="3" t="s">
        <v>7915</v>
      </c>
      <c r="D3807" s="5">
        <v>600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1</v>
      </c>
      <c r="P3807">
        <f t="shared" si="296"/>
        <v>1.5</v>
      </c>
      <c r="Q3807" s="11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8" hidden="1" x14ac:dyDescent="0.2">
      <c r="A3808">
        <v>3806</v>
      </c>
      <c r="B3808" s="9" t="s">
        <v>3803</v>
      </c>
      <c r="C3808" s="3" t="s">
        <v>7916</v>
      </c>
      <c r="D3808" s="5">
        <v>575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1</v>
      </c>
      <c r="P3808">
        <f t="shared" si="296"/>
        <v>5</v>
      </c>
      <c r="Q3808" s="11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8" hidden="1" x14ac:dyDescent="0.2">
      <c r="A3809">
        <v>3807</v>
      </c>
      <c r="B3809" s="9" t="s">
        <v>3804</v>
      </c>
      <c r="C3809" s="3" t="s">
        <v>7917</v>
      </c>
      <c r="D3809" s="5">
        <v>550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83</v>
      </c>
      <c r="P3809">
        <f t="shared" si="296"/>
        <v>50.56</v>
      </c>
      <c r="Q3809" s="11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9" t="s">
        <v>3805</v>
      </c>
      <c r="C3810" s="3" t="s">
        <v>7918</v>
      </c>
      <c r="D3810" s="5">
        <v>550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182</v>
      </c>
      <c r="P3810">
        <f t="shared" si="296"/>
        <v>41.67</v>
      </c>
      <c r="Q3810" s="11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9" t="s">
        <v>3806</v>
      </c>
      <c r="C3811" s="3" t="s">
        <v>7919</v>
      </c>
      <c r="D3811" s="5">
        <v>550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368</v>
      </c>
      <c r="P3811">
        <f t="shared" si="296"/>
        <v>53.29</v>
      </c>
      <c r="Q3811" s="11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9" t="s">
        <v>3807</v>
      </c>
      <c r="C3812" s="3" t="s">
        <v>7920</v>
      </c>
      <c r="D3812" s="5">
        <v>550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332</v>
      </c>
      <c r="P3812">
        <f t="shared" si="296"/>
        <v>70.23</v>
      </c>
      <c r="Q3812" s="11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9" t="s">
        <v>3808</v>
      </c>
      <c r="C3813" s="3" t="s">
        <v>7921</v>
      </c>
      <c r="D3813" s="5">
        <v>550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150</v>
      </c>
      <c r="P3813">
        <f t="shared" si="296"/>
        <v>43.42</v>
      </c>
      <c r="Q3813" s="11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9" t="s">
        <v>3809</v>
      </c>
      <c r="C3814" s="3" t="s">
        <v>7922</v>
      </c>
      <c r="D3814" s="5">
        <v>550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398</v>
      </c>
      <c r="P3814">
        <f t="shared" si="296"/>
        <v>199.18</v>
      </c>
      <c r="Q3814" s="11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9" t="s">
        <v>3810</v>
      </c>
      <c r="C3815" s="3" t="s">
        <v>7923</v>
      </c>
      <c r="D3815" s="5">
        <v>550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385</v>
      </c>
      <c r="P3815">
        <f t="shared" si="296"/>
        <v>78.52</v>
      </c>
      <c r="Q3815" s="11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9" t="s">
        <v>3811</v>
      </c>
      <c r="C3816" s="3" t="s">
        <v>7924</v>
      </c>
      <c r="D3816" s="5">
        <v>550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382</v>
      </c>
      <c r="P3816">
        <f t="shared" si="296"/>
        <v>61.82</v>
      </c>
      <c r="Q3816" s="11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9" t="s">
        <v>3812</v>
      </c>
      <c r="C3817" s="3" t="s">
        <v>7925</v>
      </c>
      <c r="D3817" s="5">
        <v>550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182</v>
      </c>
      <c r="P3817">
        <f t="shared" si="296"/>
        <v>50</v>
      </c>
      <c r="Q3817" s="11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9" t="s">
        <v>3813</v>
      </c>
      <c r="C3818" s="3" t="s">
        <v>7926</v>
      </c>
      <c r="D3818" s="5">
        <v>550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325</v>
      </c>
      <c r="P3818">
        <f t="shared" si="296"/>
        <v>48.34</v>
      </c>
      <c r="Q3818" s="11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9" t="s">
        <v>3814</v>
      </c>
      <c r="C3819" s="3" t="s">
        <v>7927</v>
      </c>
      <c r="D3819" s="5">
        <v>530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405</v>
      </c>
      <c r="P3819">
        <f t="shared" si="296"/>
        <v>107.25</v>
      </c>
      <c r="Q3819" s="11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9" t="s">
        <v>3815</v>
      </c>
      <c r="C3820" s="3" t="s">
        <v>7928</v>
      </c>
      <c r="D3820" s="5">
        <v>525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109</v>
      </c>
      <c r="P3820">
        <f t="shared" si="296"/>
        <v>57</v>
      </c>
      <c r="Q3820" s="11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9" t="s">
        <v>3816</v>
      </c>
      <c r="C3821" s="3" t="s">
        <v>7817</v>
      </c>
      <c r="D3821" s="5">
        <v>516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206</v>
      </c>
      <c r="P3821">
        <f t="shared" si="296"/>
        <v>40.92</v>
      </c>
      <c r="Q3821" s="11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9" t="s">
        <v>3817</v>
      </c>
      <c r="C3822" s="3" t="s">
        <v>7929</v>
      </c>
      <c r="D3822" s="5">
        <v>515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83</v>
      </c>
      <c r="P3822">
        <f t="shared" si="296"/>
        <v>21.5</v>
      </c>
      <c r="Q3822" s="11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9" t="s">
        <v>3818</v>
      </c>
      <c r="C3823" s="3" t="s">
        <v>7930</v>
      </c>
      <c r="D3823" s="5">
        <v>512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715</v>
      </c>
      <c r="P3823">
        <f t="shared" si="296"/>
        <v>79.540000000000006</v>
      </c>
      <c r="Q3823" s="11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9" t="s">
        <v>3819</v>
      </c>
      <c r="C3824" s="3" t="s">
        <v>7931</v>
      </c>
      <c r="D3824" s="5">
        <v>500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1100</v>
      </c>
      <c r="P3824">
        <f t="shared" si="296"/>
        <v>72.38</v>
      </c>
      <c r="Q3824" s="11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9" t="s">
        <v>3820</v>
      </c>
      <c r="C3825" s="3" t="s">
        <v>7932</v>
      </c>
      <c r="D3825" s="5">
        <v>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530</v>
      </c>
      <c r="P3825">
        <f t="shared" si="296"/>
        <v>64.63</v>
      </c>
      <c r="Q3825" s="11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9" t="s">
        <v>3821</v>
      </c>
      <c r="C3826" s="3" t="s">
        <v>7933</v>
      </c>
      <c r="D3826" s="5">
        <v>500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54</v>
      </c>
      <c r="P3826">
        <f t="shared" si="296"/>
        <v>38.57</v>
      </c>
      <c r="Q3826" s="11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9" t="s">
        <v>3822</v>
      </c>
      <c r="C3827" s="3" t="s">
        <v>7934</v>
      </c>
      <c r="D3827" s="5">
        <v>500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1054</v>
      </c>
      <c r="P3827">
        <f t="shared" si="296"/>
        <v>107.57</v>
      </c>
      <c r="Q3827" s="11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5">
        <v>500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143</v>
      </c>
      <c r="P3828">
        <f t="shared" si="296"/>
        <v>27.5</v>
      </c>
      <c r="Q3828" s="11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9" t="s">
        <v>3824</v>
      </c>
      <c r="C3829" s="3" t="s">
        <v>7936</v>
      </c>
      <c r="D3829" s="5">
        <v>500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916</v>
      </c>
      <c r="P3829">
        <f t="shared" si="296"/>
        <v>70.459999999999994</v>
      </c>
      <c r="Q3829" s="11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9" t="s">
        <v>3825</v>
      </c>
      <c r="C3830" s="3" t="s">
        <v>7937</v>
      </c>
      <c r="D3830" s="5">
        <v>500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1000</v>
      </c>
      <c r="P3830">
        <f t="shared" si="296"/>
        <v>178.57</v>
      </c>
      <c r="Q3830" s="11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9" t="s">
        <v>3827</v>
      </c>
      <c r="C3832" s="3" t="s">
        <v>7939</v>
      </c>
      <c r="D3832" s="5">
        <v>500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45</v>
      </c>
      <c r="P3832">
        <f t="shared" si="296"/>
        <v>75</v>
      </c>
      <c r="Q3832" s="11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9" t="s">
        <v>3829</v>
      </c>
      <c r="C3834" s="3" t="s">
        <v>7941</v>
      </c>
      <c r="D3834" s="5">
        <v>500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251</v>
      </c>
      <c r="P3834">
        <f t="shared" si="296"/>
        <v>139.56</v>
      </c>
      <c r="Q3834" s="11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9" t="s">
        <v>3830</v>
      </c>
      <c r="C3835" s="3" t="s">
        <v>7942</v>
      </c>
      <c r="D3835" s="5">
        <v>500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280</v>
      </c>
      <c r="P3835">
        <f t="shared" si="296"/>
        <v>70</v>
      </c>
      <c r="Q3835" s="11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9" t="s">
        <v>3831</v>
      </c>
      <c r="C3836" s="3" t="s">
        <v>7943</v>
      </c>
      <c r="D3836" s="5">
        <v>500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654</v>
      </c>
      <c r="P3836">
        <f t="shared" si="296"/>
        <v>57.39</v>
      </c>
      <c r="Q3836" s="11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9" t="s">
        <v>3832</v>
      </c>
      <c r="C3837" s="3" t="s">
        <v>7944</v>
      </c>
      <c r="D3837" s="5">
        <v>500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64</v>
      </c>
      <c r="P3837">
        <f t="shared" si="296"/>
        <v>40</v>
      </c>
      <c r="Q3837" s="11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9" t="s">
        <v>3833</v>
      </c>
      <c r="C3838" s="3" t="s">
        <v>7945</v>
      </c>
      <c r="D3838" s="5">
        <v>500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180</v>
      </c>
      <c r="P3838">
        <f t="shared" si="296"/>
        <v>64.290000000000006</v>
      </c>
      <c r="Q3838" s="11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9" t="s">
        <v>3834</v>
      </c>
      <c r="C3839" s="3" t="s">
        <v>7946</v>
      </c>
      <c r="D3839" s="5">
        <v>500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408</v>
      </c>
      <c r="P3839">
        <f t="shared" si="296"/>
        <v>120.12</v>
      </c>
      <c r="Q3839" s="11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9" t="s">
        <v>3835</v>
      </c>
      <c r="C3840" s="3" t="s">
        <v>7947</v>
      </c>
      <c r="D3840" s="5">
        <v>500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20165</v>
      </c>
      <c r="P3840">
        <f t="shared" si="296"/>
        <v>1008.24</v>
      </c>
      <c r="Q3840" s="11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9" t="s">
        <v>3836</v>
      </c>
      <c r="C3841" s="3" t="s">
        <v>7948</v>
      </c>
      <c r="D3841" s="5">
        <v>500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405</v>
      </c>
      <c r="P3841">
        <f t="shared" si="296"/>
        <v>63.28</v>
      </c>
      <c r="Q3841" s="11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500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13</v>
      </c>
      <c r="P3842">
        <f t="shared" si="296"/>
        <v>21.67</v>
      </c>
      <c r="Q3842" s="11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9" t="s">
        <v>3838</v>
      </c>
      <c r="C3843" s="3" t="s">
        <v>7950</v>
      </c>
      <c r="D3843" s="5">
        <v>500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174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5">
        <f t="shared" ref="S3843:S3906" si="302">(((J3843/60)/60/24)+DATE(1970,1,1))</f>
        <v>41780.785729166666</v>
      </c>
      <c r="T3843" s="15">
        <f t="shared" ref="T3843:T3906" si="303">(((I3843/60)/60/24)+DATE(1970,1,1))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9" t="s">
        <v>3839</v>
      </c>
      <c r="C3844" s="3" t="s">
        <v>7951</v>
      </c>
      <c r="D3844" s="5">
        <v>500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219</v>
      </c>
      <c r="P3844">
        <f t="shared" si="301"/>
        <v>47.7</v>
      </c>
      <c r="Q3844" s="11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9" t="s">
        <v>3840</v>
      </c>
      <c r="C3845" s="3" t="s">
        <v>7952</v>
      </c>
      <c r="D3845" s="5">
        <v>500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213</v>
      </c>
      <c r="P3845">
        <f t="shared" si="301"/>
        <v>56.05</v>
      </c>
      <c r="Q3845" s="11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9" t="s">
        <v>3841</v>
      </c>
      <c r="C3846" s="3" t="s">
        <v>7953</v>
      </c>
      <c r="D3846" s="5">
        <v>500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813</v>
      </c>
      <c r="P3846">
        <f t="shared" si="301"/>
        <v>81.319999999999993</v>
      </c>
      <c r="Q3846" s="11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9" t="s">
        <v>3842</v>
      </c>
      <c r="C3847" s="3" t="s">
        <v>7954</v>
      </c>
      <c r="D3847" s="5">
        <v>500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168</v>
      </c>
      <c r="P3847">
        <f t="shared" si="301"/>
        <v>70.17</v>
      </c>
      <c r="Q3847" s="11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9" t="s">
        <v>3843</v>
      </c>
      <c r="C3848" s="3" t="s">
        <v>7955</v>
      </c>
      <c r="D3848" s="5">
        <v>500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38</v>
      </c>
      <c r="P3848">
        <f t="shared" si="301"/>
        <v>23.63</v>
      </c>
      <c r="Q3848" s="11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9" t="s">
        <v>3844</v>
      </c>
      <c r="C3849" s="3" t="s">
        <v>7956</v>
      </c>
      <c r="D3849" s="5">
        <v>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339</v>
      </c>
      <c r="P3849">
        <f t="shared" si="301"/>
        <v>188.56</v>
      </c>
      <c r="Q3849" s="11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9" t="s">
        <v>3845</v>
      </c>
      <c r="C3850" s="3" t="s">
        <v>7957</v>
      </c>
      <c r="D3850" s="5">
        <v>500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426</v>
      </c>
      <c r="P3850">
        <f t="shared" si="301"/>
        <v>49.51</v>
      </c>
      <c r="Q3850" s="11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9" t="s">
        <v>3846</v>
      </c>
      <c r="C3851" s="3" t="s">
        <v>7958</v>
      </c>
      <c r="D3851" s="5">
        <v>500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423</v>
      </c>
      <c r="P3851">
        <f t="shared" si="301"/>
        <v>75.459999999999994</v>
      </c>
      <c r="Q3851" s="11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9" t="s">
        <v>3847</v>
      </c>
      <c r="C3852" s="3" t="s">
        <v>7959</v>
      </c>
      <c r="D3852" s="5">
        <v>500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8</v>
      </c>
      <c r="P3852">
        <f t="shared" si="301"/>
        <v>9.5</v>
      </c>
      <c r="Q3852" s="11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9" t="s">
        <v>3848</v>
      </c>
      <c r="C3853" s="3" t="s">
        <v>7960</v>
      </c>
      <c r="D3853" s="5">
        <v>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170</v>
      </c>
      <c r="P3853">
        <f t="shared" si="301"/>
        <v>35.5</v>
      </c>
      <c r="Q3853" s="11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9" t="s">
        <v>3849</v>
      </c>
      <c r="C3854" s="3" t="s">
        <v>7961</v>
      </c>
      <c r="D3854" s="5">
        <v>500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4</v>
      </c>
      <c r="P3854">
        <f t="shared" si="301"/>
        <v>10</v>
      </c>
      <c r="Q3854" s="11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9" t="s">
        <v>3850</v>
      </c>
      <c r="C3855" s="3" t="s">
        <v>7962</v>
      </c>
      <c r="D3855" s="5">
        <v>500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5</v>
      </c>
      <c r="P3855">
        <f t="shared" si="301"/>
        <v>13</v>
      </c>
      <c r="Q3855" s="11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9" t="s">
        <v>3851</v>
      </c>
      <c r="C3856" s="3" t="s">
        <v>7963</v>
      </c>
      <c r="D3856" s="5">
        <v>500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358</v>
      </c>
      <c r="P3856">
        <f t="shared" si="301"/>
        <v>89.4</v>
      </c>
      <c r="Q3856" s="11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500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5</v>
      </c>
      <c r="P3857">
        <f t="shared" si="301"/>
        <v>25</v>
      </c>
      <c r="Q3857" s="11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52</v>
      </c>
      <c r="P3859">
        <f t="shared" si="301"/>
        <v>65</v>
      </c>
      <c r="Q3859" s="11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500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212</v>
      </c>
      <c r="P3862">
        <f t="shared" si="301"/>
        <v>81.540000000000006</v>
      </c>
      <c r="Q3862" s="11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500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20</v>
      </c>
      <c r="P3863">
        <f t="shared" si="301"/>
        <v>100</v>
      </c>
      <c r="Q3863" s="11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500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12</v>
      </c>
      <c r="P3866">
        <f t="shared" si="301"/>
        <v>20</v>
      </c>
      <c r="Q3866" s="11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500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130</v>
      </c>
      <c r="P3867">
        <f t="shared" si="301"/>
        <v>46.43</v>
      </c>
      <c r="Q3867" s="11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500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2</v>
      </c>
      <c r="P3868">
        <f t="shared" si="301"/>
        <v>5.5</v>
      </c>
      <c r="Q3868" s="11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500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50</v>
      </c>
      <c r="P3869">
        <f t="shared" si="301"/>
        <v>50.2</v>
      </c>
      <c r="Q3869" s="11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16" hidden="1" x14ac:dyDescent="0.2">
      <c r="A3870">
        <v>3868</v>
      </c>
      <c r="B3870" s="9" t="s">
        <v>3865</v>
      </c>
      <c r="C3870" s="3" t="s">
        <v>7977</v>
      </c>
      <c r="D3870" s="5">
        <v>500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2</v>
      </c>
      <c r="P3870">
        <f t="shared" si="301"/>
        <v>10</v>
      </c>
      <c r="Q3870" s="11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2" hidden="1" x14ac:dyDescent="0.2">
      <c r="A3871">
        <v>3869</v>
      </c>
      <c r="B3871" s="9" t="s">
        <v>3866</v>
      </c>
      <c r="C3871" s="3" t="s">
        <v>7978</v>
      </c>
      <c r="D3871" s="5">
        <v>500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90</v>
      </c>
      <c r="P3871">
        <f t="shared" si="301"/>
        <v>30.13</v>
      </c>
      <c r="Q3871" s="11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8" hidden="1" x14ac:dyDescent="0.2">
      <c r="A3872">
        <v>3870</v>
      </c>
      <c r="B3872" s="9" t="s">
        <v>3867</v>
      </c>
      <c r="C3872" s="3" t="s">
        <v>7979</v>
      </c>
      <c r="D3872" s="5">
        <v>500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300</v>
      </c>
      <c r="P3872">
        <f t="shared" si="301"/>
        <v>150</v>
      </c>
      <c r="Q3872" s="11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32" hidden="1" x14ac:dyDescent="0.2">
      <c r="A3873">
        <v>3871</v>
      </c>
      <c r="B3873" s="9" t="s">
        <v>3868</v>
      </c>
      <c r="C3873" s="3" t="s">
        <v>7980</v>
      </c>
      <c r="D3873" s="5">
        <v>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8</v>
      </c>
      <c r="P3873">
        <f t="shared" si="301"/>
        <v>13.33</v>
      </c>
      <c r="Q3873" s="11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8" hidden="1" x14ac:dyDescent="0.2">
      <c r="A3874">
        <v>3872</v>
      </c>
      <c r="B3874" s="9" t="s">
        <v>3869</v>
      </c>
      <c r="C3874" s="3" t="s">
        <v>7981</v>
      </c>
      <c r="D3874" s="5">
        <v>500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8" hidden="1" x14ac:dyDescent="0.2">
      <c r="A3875">
        <v>3873</v>
      </c>
      <c r="B3875" s="9" t="s">
        <v>3870</v>
      </c>
      <c r="C3875" s="3" t="s">
        <v>7982</v>
      </c>
      <c r="D3875" s="5">
        <v>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8" hidden="1" x14ac:dyDescent="0.2">
      <c r="A3876">
        <v>3874</v>
      </c>
      <c r="B3876" s="9" t="s">
        <v>3871</v>
      </c>
      <c r="C3876" s="3" t="s">
        <v>7983</v>
      </c>
      <c r="D3876" s="5">
        <v>500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8" hidden="1" x14ac:dyDescent="0.2">
      <c r="A3877">
        <v>3875</v>
      </c>
      <c r="B3877" s="9" t="s">
        <v>3872</v>
      </c>
      <c r="C3877" s="3" t="s">
        <v>7984</v>
      </c>
      <c r="D3877" s="5">
        <v>500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8" hidden="1" x14ac:dyDescent="0.2">
      <c r="A3878">
        <v>3876</v>
      </c>
      <c r="B3878" s="9" t="s">
        <v>3873</v>
      </c>
      <c r="C3878" s="3" t="s">
        <v>7985</v>
      </c>
      <c r="D3878" s="5">
        <v>500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412</v>
      </c>
      <c r="P3878">
        <f t="shared" si="301"/>
        <v>44.76</v>
      </c>
      <c r="Q3878" s="11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8" hidden="1" x14ac:dyDescent="0.2">
      <c r="A3879">
        <v>3877</v>
      </c>
      <c r="B3879" s="9" t="s">
        <v>3874</v>
      </c>
      <c r="C3879" s="3" t="s">
        <v>7986</v>
      </c>
      <c r="D3879" s="5">
        <v>500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248</v>
      </c>
      <c r="P3879">
        <f t="shared" si="301"/>
        <v>88.64</v>
      </c>
      <c r="Q3879" s="11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8" hidden="1" x14ac:dyDescent="0.2">
      <c r="A3880">
        <v>3878</v>
      </c>
      <c r="B3880" s="9" t="s">
        <v>3875</v>
      </c>
      <c r="C3880" s="3" t="s">
        <v>7987</v>
      </c>
      <c r="D3880" s="5">
        <v>500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2</v>
      </c>
      <c r="P3880">
        <f t="shared" si="301"/>
        <v>10</v>
      </c>
      <c r="Q3880" s="11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8" hidden="1" x14ac:dyDescent="0.2">
      <c r="A3881">
        <v>3879</v>
      </c>
      <c r="B3881" s="9" t="s">
        <v>3876</v>
      </c>
      <c r="C3881" s="3" t="s">
        <v>7988</v>
      </c>
      <c r="D3881" s="5">
        <v>500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8" hidden="1" x14ac:dyDescent="0.2">
      <c r="A3882">
        <v>3880</v>
      </c>
      <c r="B3882" s="9" t="s">
        <v>3877</v>
      </c>
      <c r="C3882" s="3" t="s">
        <v>7989</v>
      </c>
      <c r="D3882" s="5">
        <v>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196</v>
      </c>
      <c r="P3882">
        <f t="shared" si="301"/>
        <v>57.65</v>
      </c>
      <c r="Q3882" s="11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8" hidden="1" x14ac:dyDescent="0.2">
      <c r="A3884">
        <v>3882</v>
      </c>
      <c r="B3884" s="9" t="s">
        <v>3879</v>
      </c>
      <c r="C3884" s="3" t="s">
        <v>7991</v>
      </c>
      <c r="D3884" s="5">
        <v>500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48" hidden="1" x14ac:dyDescent="0.2">
      <c r="A3885">
        <v>3883</v>
      </c>
      <c r="B3885" s="9" t="s">
        <v>3880</v>
      </c>
      <c r="C3885" s="3" t="s">
        <v>7992</v>
      </c>
      <c r="D3885" s="5">
        <v>500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8" hidden="1" x14ac:dyDescent="0.2">
      <c r="A3886">
        <v>3884</v>
      </c>
      <c r="B3886" s="9" t="s">
        <v>3881</v>
      </c>
      <c r="C3886" s="3" t="s">
        <v>7993</v>
      </c>
      <c r="D3886" s="5">
        <v>500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8" hidden="1" x14ac:dyDescent="0.2">
      <c r="A3887">
        <v>3885</v>
      </c>
      <c r="B3887" s="9" t="s">
        <v>3882</v>
      </c>
      <c r="C3887" s="3" t="s">
        <v>7994</v>
      </c>
      <c r="D3887" s="5">
        <v>500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t="16" hidden="1" x14ac:dyDescent="0.2">
      <c r="A3888">
        <v>3886</v>
      </c>
      <c r="B3888" s="9" t="s">
        <v>3883</v>
      </c>
      <c r="C3888" s="3">
        <v>1</v>
      </c>
      <c r="D3888" s="5">
        <v>500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8" hidden="1" x14ac:dyDescent="0.2">
      <c r="A3889">
        <v>3887</v>
      </c>
      <c r="B3889" s="9" t="s">
        <v>3884</v>
      </c>
      <c r="C3889" s="3" t="s">
        <v>7995</v>
      </c>
      <c r="D3889" s="5">
        <v>500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7</v>
      </c>
      <c r="P3889">
        <f t="shared" si="301"/>
        <v>17.5</v>
      </c>
      <c r="Q3889" s="11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9" t="s">
        <v>3885</v>
      </c>
      <c r="C3890" s="3" t="s">
        <v>7996</v>
      </c>
      <c r="D3890" s="5">
        <v>500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108</v>
      </c>
      <c r="P3890">
        <f t="shared" si="301"/>
        <v>38.71</v>
      </c>
      <c r="Q3890" s="11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9" t="s">
        <v>3886</v>
      </c>
      <c r="C3891" s="3" t="s">
        <v>7997</v>
      </c>
      <c r="D3891" s="5">
        <v>500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24</v>
      </c>
      <c r="P3891">
        <f t="shared" si="301"/>
        <v>13.11</v>
      </c>
      <c r="Q3891" s="11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9" t="s">
        <v>3887</v>
      </c>
      <c r="C3892" s="3" t="s">
        <v>7998</v>
      </c>
      <c r="D3892" s="5">
        <v>500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505</v>
      </c>
      <c r="P3892">
        <f t="shared" si="301"/>
        <v>315.5</v>
      </c>
      <c r="Q3892" s="11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9" t="s">
        <v>3888</v>
      </c>
      <c r="C3893" s="3" t="s">
        <v>7999</v>
      </c>
      <c r="D3893" s="5">
        <v>500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52</v>
      </c>
      <c r="P3893">
        <f t="shared" si="301"/>
        <v>37.14</v>
      </c>
      <c r="Q3893" s="11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9" t="s">
        <v>3889</v>
      </c>
      <c r="C3894" s="3" t="s">
        <v>8000</v>
      </c>
      <c r="D3894" s="5">
        <v>500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9" t="s">
        <v>3890</v>
      </c>
      <c r="C3895" s="3" t="s">
        <v>8001</v>
      </c>
      <c r="D3895" s="5">
        <v>500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2155</v>
      </c>
      <c r="P3895">
        <f t="shared" si="301"/>
        <v>128.27000000000001</v>
      </c>
      <c r="Q3895" s="11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9" t="s">
        <v>3891</v>
      </c>
      <c r="C3896" s="3" t="s">
        <v>8002</v>
      </c>
      <c r="D3896" s="5">
        <v>500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104</v>
      </c>
      <c r="P3896">
        <f t="shared" si="301"/>
        <v>47.27</v>
      </c>
      <c r="Q3896" s="11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9" t="s">
        <v>3892</v>
      </c>
      <c r="C3897" s="3" t="s">
        <v>8003</v>
      </c>
      <c r="D3897" s="5">
        <v>500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10</v>
      </c>
      <c r="P3897">
        <f t="shared" si="301"/>
        <v>50</v>
      </c>
      <c r="Q3897" s="11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9" t="s">
        <v>3893</v>
      </c>
      <c r="C3898" s="3" t="s">
        <v>8004</v>
      </c>
      <c r="D3898" s="5">
        <v>500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34</v>
      </c>
      <c r="P3898">
        <f t="shared" si="301"/>
        <v>42.5</v>
      </c>
      <c r="Q3898" s="11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9" t="s">
        <v>3894</v>
      </c>
      <c r="C3899" s="3" t="s">
        <v>8005</v>
      </c>
      <c r="D3899" s="5">
        <v>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88</v>
      </c>
      <c r="P3899">
        <f t="shared" si="301"/>
        <v>44</v>
      </c>
      <c r="Q3899" s="11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9" t="s">
        <v>3895</v>
      </c>
      <c r="C3900" s="3" t="s">
        <v>8006</v>
      </c>
      <c r="D3900" s="5">
        <v>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163</v>
      </c>
      <c r="P3900">
        <f t="shared" si="301"/>
        <v>50.88</v>
      </c>
      <c r="Q3900" s="11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9" t="s">
        <v>3896</v>
      </c>
      <c r="C3901" s="3" t="s">
        <v>8007</v>
      </c>
      <c r="D3901" s="5">
        <v>500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25</v>
      </c>
      <c r="P3901">
        <f t="shared" si="301"/>
        <v>62.5</v>
      </c>
      <c r="Q3901" s="11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9" t="s">
        <v>3897</v>
      </c>
      <c r="C3902" s="3" t="s">
        <v>8008</v>
      </c>
      <c r="D3902" s="5">
        <v>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27</v>
      </c>
      <c r="P3902">
        <f t="shared" si="301"/>
        <v>27</v>
      </c>
      <c r="Q3902" s="11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9" t="s">
        <v>3898</v>
      </c>
      <c r="C3903" s="3" t="s">
        <v>8009</v>
      </c>
      <c r="D3903" s="5">
        <v>500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5</v>
      </c>
      <c r="P3903">
        <f t="shared" si="301"/>
        <v>25</v>
      </c>
      <c r="Q3903" s="11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9" t="s">
        <v>3899</v>
      </c>
      <c r="C3904" s="3" t="s">
        <v>8010</v>
      </c>
      <c r="D3904" s="5">
        <v>500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293</v>
      </c>
      <c r="P3904">
        <f t="shared" si="301"/>
        <v>47.26</v>
      </c>
      <c r="Q3904" s="11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9" t="s">
        <v>3900</v>
      </c>
      <c r="C3905" s="3" t="s">
        <v>8011</v>
      </c>
      <c r="D3905" s="5">
        <v>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9" t="s">
        <v>3901</v>
      </c>
      <c r="C3906" s="3" t="s">
        <v>8012</v>
      </c>
      <c r="D3906" s="5">
        <v>500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1</v>
      </c>
      <c r="P3906">
        <f t="shared" si="301"/>
        <v>1.5</v>
      </c>
      <c r="Q3906" s="11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9" t="s">
        <v>3902</v>
      </c>
      <c r="C3907" s="3" t="s">
        <v>8013</v>
      </c>
      <c r="D3907" s="5">
        <v>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35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5">
        <f t="shared" ref="S3907:S3970" si="307">(((J3907/60)/60/24)+DATE(1970,1,1))</f>
        <v>42124.623877314814</v>
      </c>
      <c r="T3907" s="15">
        <f t="shared" ref="T3907:T3970" si="308">(((I3907/60)/60/24)+DATE(1970,1,1))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9" t="s">
        <v>3903</v>
      </c>
      <c r="C3908" s="3" t="s">
        <v>8014</v>
      </c>
      <c r="D3908" s="5">
        <v>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202</v>
      </c>
      <c r="P3908">
        <f t="shared" si="306"/>
        <v>63.13</v>
      </c>
      <c r="Q3908" s="11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9" t="s">
        <v>3904</v>
      </c>
      <c r="C3909" s="3" t="s">
        <v>8015</v>
      </c>
      <c r="D3909" s="5">
        <v>500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31</v>
      </c>
      <c r="P3909">
        <f t="shared" si="306"/>
        <v>38.25</v>
      </c>
      <c r="Q3909" s="11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9" t="s">
        <v>3905</v>
      </c>
      <c r="C3910" s="3" t="s">
        <v>8016</v>
      </c>
      <c r="D3910" s="5">
        <v>500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13</v>
      </c>
      <c r="P3910">
        <f t="shared" si="306"/>
        <v>16.25</v>
      </c>
      <c r="Q3910" s="11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9" t="s">
        <v>3906</v>
      </c>
      <c r="C3911" s="3" t="s">
        <v>8017</v>
      </c>
      <c r="D3911" s="5">
        <v>500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27</v>
      </c>
      <c r="P3911">
        <f t="shared" si="306"/>
        <v>33.75</v>
      </c>
      <c r="Q3911" s="11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9" t="s">
        <v>3907</v>
      </c>
      <c r="C3912" s="3" t="s">
        <v>8018</v>
      </c>
      <c r="D3912" s="5">
        <v>500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37</v>
      </c>
      <c r="P3912">
        <f t="shared" si="306"/>
        <v>61.67</v>
      </c>
      <c r="Q3912" s="11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9" t="s">
        <v>3908</v>
      </c>
      <c r="C3913" s="3" t="s">
        <v>8019</v>
      </c>
      <c r="D3913" s="5">
        <v>500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599</v>
      </c>
      <c r="P3913">
        <f t="shared" si="306"/>
        <v>83.14</v>
      </c>
      <c r="Q3913" s="11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9" t="s">
        <v>3909</v>
      </c>
      <c r="C3914" s="3" t="s">
        <v>8020</v>
      </c>
      <c r="D3914" s="5">
        <v>500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9" t="s">
        <v>3910</v>
      </c>
      <c r="C3915" s="3" t="s">
        <v>8021</v>
      </c>
      <c r="D3915" s="5">
        <v>500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200</v>
      </c>
      <c r="P3915">
        <f t="shared" si="306"/>
        <v>142.86000000000001</v>
      </c>
      <c r="Q3915" s="11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9" t="s">
        <v>3911</v>
      </c>
      <c r="C3916" s="3" t="s">
        <v>8022</v>
      </c>
      <c r="D3916" s="5">
        <v>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182</v>
      </c>
      <c r="P3916">
        <f t="shared" si="306"/>
        <v>33.67</v>
      </c>
      <c r="Q3916" s="11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9" t="s">
        <v>3912</v>
      </c>
      <c r="C3917" s="3" t="s">
        <v>8023</v>
      </c>
      <c r="D3917" s="5">
        <v>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1</v>
      </c>
      <c r="P3917">
        <f t="shared" si="306"/>
        <v>5</v>
      </c>
      <c r="Q3917" s="11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9" t="s">
        <v>3913</v>
      </c>
      <c r="C3918" s="3" t="s">
        <v>8024</v>
      </c>
      <c r="D3918" s="5">
        <v>500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9" t="s">
        <v>3914</v>
      </c>
      <c r="C3919" s="3" t="s">
        <v>8025</v>
      </c>
      <c r="D3919" s="5">
        <v>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2</v>
      </c>
      <c r="P3919">
        <f t="shared" si="306"/>
        <v>10</v>
      </c>
      <c r="Q3919" s="11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9" t="s">
        <v>3915</v>
      </c>
      <c r="C3920" s="3" t="s">
        <v>8026</v>
      </c>
      <c r="D3920" s="5">
        <v>500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24</v>
      </c>
      <c r="P3920">
        <f t="shared" si="306"/>
        <v>40</v>
      </c>
      <c r="Q3920" s="11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9" t="s">
        <v>3916</v>
      </c>
      <c r="C3921" s="3" t="s">
        <v>8027</v>
      </c>
      <c r="D3921" s="5">
        <v>500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18</v>
      </c>
      <c r="P3921">
        <f t="shared" si="306"/>
        <v>30</v>
      </c>
      <c r="Q3921" s="11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9" t="s">
        <v>3917</v>
      </c>
      <c r="C3922" s="3" t="s">
        <v>8028</v>
      </c>
      <c r="D3922" s="5">
        <v>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27</v>
      </c>
      <c r="P3922">
        <f t="shared" si="306"/>
        <v>45</v>
      </c>
      <c r="Q3922" s="11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9" t="s">
        <v>3918</v>
      </c>
      <c r="C3923" s="3" t="s">
        <v>8029</v>
      </c>
      <c r="D3923" s="5">
        <v>500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9" t="s">
        <v>3919</v>
      </c>
      <c r="C3924" s="3" t="s">
        <v>8030</v>
      </c>
      <c r="D3924" s="5">
        <v>500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12</v>
      </c>
      <c r="P3924">
        <f t="shared" si="306"/>
        <v>10.17</v>
      </c>
      <c r="Q3924" s="11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9" t="s">
        <v>3920</v>
      </c>
      <c r="C3925" s="3" t="s">
        <v>8031</v>
      </c>
      <c r="D3925" s="5">
        <v>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277</v>
      </c>
      <c r="P3925">
        <f t="shared" si="306"/>
        <v>81.41</v>
      </c>
      <c r="Q3925" s="11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9" t="s">
        <v>3921</v>
      </c>
      <c r="C3926" s="3" t="s">
        <v>8032</v>
      </c>
      <c r="D3926" s="5">
        <v>500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458</v>
      </c>
      <c r="P3926">
        <f t="shared" si="306"/>
        <v>57.25</v>
      </c>
      <c r="Q3926" s="11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9" t="s">
        <v>3922</v>
      </c>
      <c r="C3927" s="3" t="s">
        <v>8033</v>
      </c>
      <c r="D3927" s="5">
        <v>500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3</v>
      </c>
      <c r="P3927">
        <f t="shared" si="306"/>
        <v>5</v>
      </c>
      <c r="Q3927" s="11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9" t="s">
        <v>3923</v>
      </c>
      <c r="C3928" s="3" t="s">
        <v>8034</v>
      </c>
      <c r="D3928" s="5">
        <v>500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3</v>
      </c>
      <c r="P3928">
        <f t="shared" si="306"/>
        <v>15</v>
      </c>
      <c r="Q3928" s="11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9" t="s">
        <v>3924</v>
      </c>
      <c r="C3929" s="3" t="s">
        <v>8035</v>
      </c>
      <c r="D3929" s="5">
        <v>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5</v>
      </c>
      <c r="P3929">
        <f t="shared" si="306"/>
        <v>12.5</v>
      </c>
      <c r="Q3929" s="11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9" t="s">
        <v>3925</v>
      </c>
      <c r="C3930" s="3" t="s">
        <v>8036</v>
      </c>
      <c r="D3930" s="5">
        <v>500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130</v>
      </c>
      <c r="P3930">
        <f t="shared" si="306"/>
        <v>93</v>
      </c>
      <c r="Q3930" s="11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9" t="s">
        <v>3926</v>
      </c>
      <c r="C3931" s="3" t="s">
        <v>8037</v>
      </c>
      <c r="D3931" s="5">
        <v>500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91</v>
      </c>
      <c r="P3931">
        <f t="shared" si="306"/>
        <v>32.36</v>
      </c>
      <c r="Q3931" s="11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9" t="s">
        <v>3927</v>
      </c>
      <c r="C3932" s="3" t="s">
        <v>8038</v>
      </c>
      <c r="D3932" s="5">
        <v>500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9" t="s">
        <v>3928</v>
      </c>
      <c r="C3933" s="3" t="s">
        <v>8039</v>
      </c>
      <c r="D3933" s="5">
        <v>500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9" t="s">
        <v>3929</v>
      </c>
      <c r="C3934" s="3" t="s">
        <v>8040</v>
      </c>
      <c r="D3934" s="5">
        <v>500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9" t="s">
        <v>3930</v>
      </c>
      <c r="C3935" s="3" t="s">
        <v>8041</v>
      </c>
      <c r="D3935" s="5">
        <v>500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220</v>
      </c>
      <c r="P3935">
        <f t="shared" si="306"/>
        <v>91.83</v>
      </c>
      <c r="Q3935" s="11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9" t="s">
        <v>3931</v>
      </c>
      <c r="C3936" s="3" t="s">
        <v>8042</v>
      </c>
      <c r="D3936" s="5">
        <v>500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110</v>
      </c>
      <c r="P3936">
        <f t="shared" si="306"/>
        <v>45.83</v>
      </c>
      <c r="Q3936" s="11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9" t="s">
        <v>3932</v>
      </c>
      <c r="C3937" s="3" t="s">
        <v>8043</v>
      </c>
      <c r="D3937" s="5">
        <v>500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263</v>
      </c>
      <c r="P3937">
        <f t="shared" si="306"/>
        <v>57.17</v>
      </c>
      <c r="Q3937" s="11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9" t="s">
        <v>3933</v>
      </c>
      <c r="C3938" s="3" t="s">
        <v>8044</v>
      </c>
      <c r="D3938" s="5">
        <v>500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9" t="s">
        <v>3934</v>
      </c>
      <c r="C3939" s="3" t="s">
        <v>8045</v>
      </c>
      <c r="D3939" s="5">
        <v>500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497</v>
      </c>
      <c r="P3939">
        <f t="shared" si="306"/>
        <v>248.5</v>
      </c>
      <c r="Q3939" s="11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9" t="s">
        <v>3935</v>
      </c>
      <c r="C3940" s="3" t="s">
        <v>8046</v>
      </c>
      <c r="D3940" s="5">
        <v>500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79</v>
      </c>
      <c r="P3940">
        <f t="shared" si="306"/>
        <v>79.400000000000006</v>
      </c>
      <c r="Q3940" s="11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9" t="s">
        <v>3936</v>
      </c>
      <c r="C3941" s="3" t="s">
        <v>8047</v>
      </c>
      <c r="D3941" s="5">
        <v>500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1</v>
      </c>
      <c r="P3941">
        <f t="shared" si="306"/>
        <v>5</v>
      </c>
      <c r="Q3941" s="11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9" t="s">
        <v>3937</v>
      </c>
      <c r="C3942" s="3" t="s">
        <v>8048</v>
      </c>
      <c r="D3942" s="5">
        <v>500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2</v>
      </c>
      <c r="P3942">
        <f t="shared" si="306"/>
        <v>5.5</v>
      </c>
      <c r="Q3942" s="11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9" t="s">
        <v>3938</v>
      </c>
      <c r="C3943" s="3" t="s">
        <v>8049</v>
      </c>
      <c r="D3943" s="5">
        <v>495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10</v>
      </c>
      <c r="P3943">
        <f t="shared" si="306"/>
        <v>25</v>
      </c>
      <c r="Q3943" s="11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9" t="s">
        <v>3939</v>
      </c>
      <c r="C3944" s="3" t="s">
        <v>8050</v>
      </c>
      <c r="D3944" s="5">
        <v>480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9" t="s">
        <v>3940</v>
      </c>
      <c r="C3945" s="3" t="s">
        <v>8051</v>
      </c>
      <c r="D3945" s="5">
        <v>451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395</v>
      </c>
      <c r="P3945">
        <f t="shared" si="306"/>
        <v>137.08000000000001</v>
      </c>
      <c r="Q3945" s="11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9" t="s">
        <v>3941</v>
      </c>
      <c r="C3946" s="3" t="s">
        <v>8052</v>
      </c>
      <c r="D3946" s="5">
        <v>450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9" t="s">
        <v>3942</v>
      </c>
      <c r="C3947" s="3" t="s">
        <v>8053</v>
      </c>
      <c r="D3947" s="5">
        <v>450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1</v>
      </c>
      <c r="P3947">
        <f t="shared" si="306"/>
        <v>5</v>
      </c>
      <c r="Q3947" s="11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9" t="s">
        <v>3943</v>
      </c>
      <c r="C3948" s="3" t="s">
        <v>8054</v>
      </c>
      <c r="D3948" s="5">
        <v>450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43</v>
      </c>
      <c r="P3948">
        <f t="shared" si="306"/>
        <v>39</v>
      </c>
      <c r="Q3948" s="11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9" t="s">
        <v>3944</v>
      </c>
      <c r="C3949" s="3" t="s">
        <v>8055</v>
      </c>
      <c r="D3949" s="5">
        <v>450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22</v>
      </c>
      <c r="P3949">
        <f t="shared" si="306"/>
        <v>50.5</v>
      </c>
      <c r="Q3949" s="11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9" t="s">
        <v>3945</v>
      </c>
      <c r="C3950" s="3" t="s">
        <v>8056</v>
      </c>
      <c r="D3950" s="5">
        <v>450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9" t="s">
        <v>3946</v>
      </c>
      <c r="C3951" s="3" t="s">
        <v>8057</v>
      </c>
      <c r="D3951" s="5">
        <v>420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375</v>
      </c>
      <c r="P3951">
        <f t="shared" si="306"/>
        <v>49.28</v>
      </c>
      <c r="Q3951" s="11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9" t="s">
        <v>3947</v>
      </c>
      <c r="C3952" s="3" t="s">
        <v>8058</v>
      </c>
      <c r="D3952" s="5">
        <v>420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6</v>
      </c>
      <c r="P3952">
        <f t="shared" si="306"/>
        <v>25</v>
      </c>
      <c r="Q3952" s="11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9" t="s">
        <v>3948</v>
      </c>
      <c r="C3953" s="3" t="s">
        <v>6961</v>
      </c>
      <c r="D3953" s="5">
        <v>400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9" t="s">
        <v>3949</v>
      </c>
      <c r="C3954" s="3" t="s">
        <v>8059</v>
      </c>
      <c r="D3954" s="5">
        <v>400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6</v>
      </c>
      <c r="P3954">
        <f t="shared" si="306"/>
        <v>25</v>
      </c>
      <c r="Q3954" s="11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9" t="s">
        <v>3950</v>
      </c>
      <c r="C3955" s="3" t="s">
        <v>8060</v>
      </c>
      <c r="D3955" s="5">
        <v>400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9" t="s">
        <v>3951</v>
      </c>
      <c r="C3956" s="3" t="s">
        <v>8061</v>
      </c>
      <c r="D3956" s="5">
        <v>400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9" t="s">
        <v>3952</v>
      </c>
      <c r="C3957" s="3" t="s">
        <v>8062</v>
      </c>
      <c r="D3957" s="5">
        <v>400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106</v>
      </c>
      <c r="P3957">
        <f t="shared" si="306"/>
        <v>53.13</v>
      </c>
      <c r="Q3957" s="11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9" t="s">
        <v>3953</v>
      </c>
      <c r="C3958" s="3" t="s">
        <v>8063</v>
      </c>
      <c r="D3958" s="5">
        <v>400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9" t="s">
        <v>3954</v>
      </c>
      <c r="C3959" s="3" t="s">
        <v>8064</v>
      </c>
      <c r="D3959" s="5">
        <v>400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2</v>
      </c>
      <c r="P3959">
        <f t="shared" si="306"/>
        <v>7</v>
      </c>
      <c r="Q3959" s="11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9" t="s">
        <v>3955</v>
      </c>
      <c r="C3960" s="3" t="s">
        <v>8065</v>
      </c>
      <c r="D3960" s="5">
        <v>400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160</v>
      </c>
      <c r="P3960">
        <f t="shared" si="306"/>
        <v>40.06</v>
      </c>
      <c r="Q3960" s="11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9" t="s">
        <v>3956</v>
      </c>
      <c r="C3961" s="3" t="s">
        <v>8066</v>
      </c>
      <c r="D3961" s="5">
        <v>400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73</v>
      </c>
      <c r="P3961">
        <f t="shared" si="306"/>
        <v>24.33</v>
      </c>
      <c r="Q3961" s="11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9" t="s">
        <v>3957</v>
      </c>
      <c r="C3962" s="3" t="s">
        <v>8067</v>
      </c>
      <c r="D3962" s="5">
        <v>400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11</v>
      </c>
      <c r="P3962">
        <f t="shared" si="306"/>
        <v>11.25</v>
      </c>
      <c r="Q3962" s="11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9" t="s">
        <v>3958</v>
      </c>
      <c r="C3963" s="3" t="s">
        <v>8068</v>
      </c>
      <c r="D3963" s="5">
        <v>400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5</v>
      </c>
      <c r="P3963">
        <f t="shared" si="306"/>
        <v>10.5</v>
      </c>
      <c r="Q3963" s="11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9" t="s">
        <v>3959</v>
      </c>
      <c r="C3964" s="3" t="s">
        <v>8069</v>
      </c>
      <c r="D3964" s="5">
        <v>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11</v>
      </c>
      <c r="P3964">
        <f t="shared" si="306"/>
        <v>15</v>
      </c>
      <c r="Q3964" s="11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9" t="s">
        <v>3960</v>
      </c>
      <c r="C3965" s="3" t="s">
        <v>8070</v>
      </c>
      <c r="D3965" s="5">
        <v>400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9" t="s">
        <v>3961</v>
      </c>
      <c r="C3966" s="3" t="s">
        <v>8071</v>
      </c>
      <c r="D3966" s="5">
        <v>400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32</v>
      </c>
      <c r="P3966">
        <f t="shared" si="306"/>
        <v>42</v>
      </c>
      <c r="Q3966" s="11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9" t="s">
        <v>3962</v>
      </c>
      <c r="C3967" s="3" t="s">
        <v>8072</v>
      </c>
      <c r="D3967" s="5">
        <v>400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71</v>
      </c>
      <c r="P3967">
        <f t="shared" si="306"/>
        <v>71.25</v>
      </c>
      <c r="Q3967" s="11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9" t="s">
        <v>3963</v>
      </c>
      <c r="C3968" s="3" t="s">
        <v>8073</v>
      </c>
      <c r="D3968" s="5">
        <v>400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11</v>
      </c>
      <c r="P3968">
        <f t="shared" si="306"/>
        <v>22.5</v>
      </c>
      <c r="Q3968" s="11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9" t="s">
        <v>3964</v>
      </c>
      <c r="C3969" s="3" t="s">
        <v>8074</v>
      </c>
      <c r="D3969" s="5">
        <v>400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103</v>
      </c>
      <c r="P3969">
        <f t="shared" si="306"/>
        <v>41</v>
      </c>
      <c r="Q3969" s="11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9" t="s">
        <v>3965</v>
      </c>
      <c r="C3970" s="3" t="s">
        <v>8075</v>
      </c>
      <c r="D3970" s="5">
        <v>400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132</v>
      </c>
      <c r="P3970">
        <f t="shared" si="306"/>
        <v>47.91</v>
      </c>
      <c r="Q3970" s="11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9" t="s">
        <v>3966</v>
      </c>
      <c r="C3971" s="3" t="s">
        <v>8076</v>
      </c>
      <c r="D3971" s="5">
        <v>350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60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5">
        <f t="shared" ref="S3971:S4034" si="312">(((J3971/60)/60/24)+DATE(1970,1,1))</f>
        <v>42601.854699074072</v>
      </c>
      <c r="T3971" s="15">
        <f t="shared" ref="T3971:T4034" si="313">(((I3971/60)/60/24)+DATE(1970,1,1))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9" t="s">
        <v>3967</v>
      </c>
      <c r="C3972" s="3" t="s">
        <v>8077</v>
      </c>
      <c r="D3972" s="5">
        <v>350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3</v>
      </c>
      <c r="P3972">
        <f t="shared" si="311"/>
        <v>5.5</v>
      </c>
      <c r="Q3972" s="11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9" t="s">
        <v>3968</v>
      </c>
      <c r="C3973" s="3" t="s">
        <v>8078</v>
      </c>
      <c r="D3973" s="5">
        <v>350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39</v>
      </c>
      <c r="P3973">
        <f t="shared" si="311"/>
        <v>22.67</v>
      </c>
      <c r="Q3973" s="11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9" t="s">
        <v>3969</v>
      </c>
      <c r="C3974" s="3" t="s">
        <v>8079</v>
      </c>
      <c r="D3974" s="5">
        <v>350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60</v>
      </c>
      <c r="P3974">
        <f t="shared" si="311"/>
        <v>26.38</v>
      </c>
      <c r="Q3974" s="11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9" t="s">
        <v>3970</v>
      </c>
      <c r="C3975" s="3" t="s">
        <v>8080</v>
      </c>
      <c r="D3975" s="5">
        <v>350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1116</v>
      </c>
      <c r="P3975">
        <f t="shared" si="311"/>
        <v>105.54</v>
      </c>
      <c r="Q3975" s="11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9" t="s">
        <v>3971</v>
      </c>
      <c r="C3976" s="3" t="s">
        <v>8081</v>
      </c>
      <c r="D3976" s="5">
        <v>350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91</v>
      </c>
      <c r="P3976">
        <f t="shared" si="311"/>
        <v>29.09</v>
      </c>
      <c r="Q3976" s="11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9" t="s">
        <v>3972</v>
      </c>
      <c r="C3977" s="3" t="s">
        <v>8082</v>
      </c>
      <c r="D3977" s="5">
        <v>350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9" t="s">
        <v>3973</v>
      </c>
      <c r="C3978" s="3" t="s">
        <v>8083</v>
      </c>
      <c r="D3978" s="5">
        <v>350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177</v>
      </c>
      <c r="P3978">
        <f t="shared" si="311"/>
        <v>62</v>
      </c>
      <c r="Q3978" s="11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9" t="s">
        <v>3974</v>
      </c>
      <c r="C3979" s="3" t="s">
        <v>8084</v>
      </c>
      <c r="D3979" s="5">
        <v>350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373</v>
      </c>
      <c r="P3979">
        <f t="shared" si="311"/>
        <v>217.5</v>
      </c>
      <c r="Q3979" s="11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9" t="s">
        <v>3975</v>
      </c>
      <c r="C3980" s="3" t="s">
        <v>8085</v>
      </c>
      <c r="D3980" s="5">
        <v>350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61</v>
      </c>
      <c r="P3980">
        <f t="shared" si="311"/>
        <v>26.75</v>
      </c>
      <c r="Q3980" s="11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9" t="s">
        <v>3976</v>
      </c>
      <c r="C3981" s="3" t="s">
        <v>8086</v>
      </c>
      <c r="D3981" s="5">
        <v>350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31</v>
      </c>
      <c r="P3981">
        <f t="shared" si="311"/>
        <v>18.329999999999998</v>
      </c>
      <c r="Q3981" s="11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9" t="s">
        <v>3977</v>
      </c>
      <c r="C3982" s="3" t="s">
        <v>8087</v>
      </c>
      <c r="D3982" s="5">
        <v>350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129</v>
      </c>
      <c r="P3982">
        <f t="shared" si="311"/>
        <v>64.290000000000006</v>
      </c>
      <c r="Q3982" s="11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9" t="s">
        <v>3358</v>
      </c>
      <c r="C3983" s="3" t="s">
        <v>7469</v>
      </c>
      <c r="D3983" s="5">
        <v>350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350</v>
      </c>
      <c r="P3983">
        <f t="shared" si="311"/>
        <v>175</v>
      </c>
      <c r="Q3983" s="11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9" t="s">
        <v>3978</v>
      </c>
      <c r="C3984" s="3" t="s">
        <v>8088</v>
      </c>
      <c r="D3984" s="5">
        <v>347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49</v>
      </c>
      <c r="P3984">
        <f t="shared" si="311"/>
        <v>34</v>
      </c>
      <c r="Q3984" s="11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9" t="s">
        <v>3979</v>
      </c>
      <c r="C3985" s="3" t="s">
        <v>8089</v>
      </c>
      <c r="D3985" s="5">
        <v>333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1164</v>
      </c>
      <c r="P3985">
        <f t="shared" si="311"/>
        <v>84.28</v>
      </c>
      <c r="Q3985" s="11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9" t="s">
        <v>3980</v>
      </c>
      <c r="C3986" s="3" t="s">
        <v>8090</v>
      </c>
      <c r="D3986" s="5">
        <v>315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30</v>
      </c>
      <c r="P3986">
        <f t="shared" si="311"/>
        <v>9.5</v>
      </c>
      <c r="Q3986" s="11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9" t="s">
        <v>3981</v>
      </c>
      <c r="C3987" s="3" t="s">
        <v>8091</v>
      </c>
      <c r="D3987" s="5">
        <v>300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214</v>
      </c>
      <c r="P3987">
        <f t="shared" si="311"/>
        <v>33.74</v>
      </c>
      <c r="Q3987" s="11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9" t="s">
        <v>3982</v>
      </c>
      <c r="C3988" s="3" t="s">
        <v>8092</v>
      </c>
      <c r="D3988" s="5">
        <v>300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163</v>
      </c>
      <c r="P3988">
        <f t="shared" si="311"/>
        <v>37.54</v>
      </c>
      <c r="Q3988" s="11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9" t="s">
        <v>3983</v>
      </c>
      <c r="C3989" s="3" t="s">
        <v>8093</v>
      </c>
      <c r="D3989" s="5">
        <v>300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50</v>
      </c>
      <c r="P3989">
        <f t="shared" si="311"/>
        <v>11.62</v>
      </c>
      <c r="Q3989" s="11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9" t="s">
        <v>3984</v>
      </c>
      <c r="C3990" s="3" t="s">
        <v>8094</v>
      </c>
      <c r="D3990" s="5">
        <v>300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11</v>
      </c>
      <c r="P3990">
        <f t="shared" si="311"/>
        <v>8</v>
      </c>
      <c r="Q3990" s="11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9" t="s">
        <v>3985</v>
      </c>
      <c r="C3991" s="3" t="s">
        <v>8095</v>
      </c>
      <c r="D3991" s="5">
        <v>300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9" t="s">
        <v>3986</v>
      </c>
      <c r="C3992" s="3" t="s">
        <v>8096</v>
      </c>
      <c r="D3992" s="5">
        <v>300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23</v>
      </c>
      <c r="P3992">
        <f t="shared" si="311"/>
        <v>23</v>
      </c>
      <c r="Q3992" s="11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9" t="s">
        <v>3987</v>
      </c>
      <c r="C3993" s="3" t="s">
        <v>8097</v>
      </c>
      <c r="D3993" s="5">
        <v>300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33</v>
      </c>
      <c r="P3993">
        <f t="shared" si="311"/>
        <v>100</v>
      </c>
      <c r="Q3993" s="11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9" t="s">
        <v>3988</v>
      </c>
      <c r="C3994" s="3" t="s">
        <v>8098</v>
      </c>
      <c r="D3994" s="5">
        <v>300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180</v>
      </c>
      <c r="P3994">
        <f t="shared" si="311"/>
        <v>60.11</v>
      </c>
      <c r="Q3994" s="11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9" t="s">
        <v>3989</v>
      </c>
      <c r="C3995" s="3" t="s">
        <v>8099</v>
      </c>
      <c r="D3995" s="5">
        <v>300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1</v>
      </c>
      <c r="P3995">
        <f t="shared" si="311"/>
        <v>3</v>
      </c>
      <c r="Q3995" s="11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9" t="s">
        <v>3990</v>
      </c>
      <c r="C3996" s="3" t="s">
        <v>8100</v>
      </c>
      <c r="D3996" s="5">
        <v>300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2</v>
      </c>
      <c r="P3996">
        <f t="shared" si="311"/>
        <v>5</v>
      </c>
      <c r="Q3996" s="11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9" t="s">
        <v>3991</v>
      </c>
      <c r="C3997" s="3" t="s">
        <v>8101</v>
      </c>
      <c r="D3997" s="5">
        <v>300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23</v>
      </c>
      <c r="P3997">
        <f t="shared" si="311"/>
        <v>17.5</v>
      </c>
      <c r="Q3997" s="11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9" t="s">
        <v>3992</v>
      </c>
      <c r="C3998" s="3" t="s">
        <v>8102</v>
      </c>
      <c r="D3998" s="5">
        <v>300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166</v>
      </c>
      <c r="P3998">
        <f t="shared" si="311"/>
        <v>29.24</v>
      </c>
      <c r="Q3998" s="11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9" t="s">
        <v>3993</v>
      </c>
      <c r="C3999" s="3" t="s">
        <v>8103</v>
      </c>
      <c r="D3999" s="5">
        <v>300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9" t="s">
        <v>3994</v>
      </c>
      <c r="C4000" s="3" t="s">
        <v>8104</v>
      </c>
      <c r="D4000" s="5">
        <v>300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238</v>
      </c>
      <c r="P4000">
        <f t="shared" si="311"/>
        <v>59.58</v>
      </c>
      <c r="Q4000" s="11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9" t="s">
        <v>3995</v>
      </c>
      <c r="C4001" s="3" t="s">
        <v>8105</v>
      </c>
      <c r="D4001" s="5">
        <v>300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385</v>
      </c>
      <c r="P4001">
        <f t="shared" si="311"/>
        <v>82.57</v>
      </c>
      <c r="Q4001" s="11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9" t="s">
        <v>3996</v>
      </c>
      <c r="C4002" s="3" t="s">
        <v>8106</v>
      </c>
      <c r="D4002" s="5">
        <v>300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3</v>
      </c>
      <c r="P4002">
        <f t="shared" si="311"/>
        <v>10</v>
      </c>
      <c r="Q4002" s="11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9" t="s">
        <v>3997</v>
      </c>
      <c r="C4003" s="3" t="s">
        <v>8107</v>
      </c>
      <c r="D4003" s="5">
        <v>300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151</v>
      </c>
      <c r="P4003">
        <f t="shared" si="311"/>
        <v>32.36</v>
      </c>
      <c r="Q4003" s="11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9" t="s">
        <v>3998</v>
      </c>
      <c r="C4004" s="3" t="s">
        <v>8108</v>
      </c>
      <c r="D4004" s="5">
        <v>300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8</v>
      </c>
      <c r="P4004">
        <f t="shared" si="311"/>
        <v>5.75</v>
      </c>
      <c r="Q4004" s="11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9" t="s">
        <v>3999</v>
      </c>
      <c r="C4005" s="3" t="s">
        <v>8071</v>
      </c>
      <c r="D4005" s="5">
        <v>300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67</v>
      </c>
      <c r="P4005">
        <f t="shared" si="311"/>
        <v>100.5</v>
      </c>
      <c r="Q4005" s="11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9" t="s">
        <v>4000</v>
      </c>
      <c r="C4006" s="3" t="s">
        <v>8109</v>
      </c>
      <c r="D4006" s="5">
        <v>300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9" t="s">
        <v>4001</v>
      </c>
      <c r="C4007" s="3" t="s">
        <v>8110</v>
      </c>
      <c r="D4007" s="5">
        <v>300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13</v>
      </c>
      <c r="P4007">
        <f t="shared" si="311"/>
        <v>20</v>
      </c>
      <c r="Q4007" s="11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9" t="s">
        <v>4002</v>
      </c>
      <c r="C4008" s="3" t="s">
        <v>8111</v>
      </c>
      <c r="D4008" s="5">
        <v>300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1</v>
      </c>
      <c r="P4008">
        <f t="shared" si="311"/>
        <v>2</v>
      </c>
      <c r="Q4008" s="11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9" t="s">
        <v>4003</v>
      </c>
      <c r="C4009" s="3" t="s">
        <v>8112</v>
      </c>
      <c r="D4009" s="5">
        <v>300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2</v>
      </c>
      <c r="P4009">
        <f t="shared" si="311"/>
        <v>5</v>
      </c>
      <c r="Q4009" s="11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9" t="s">
        <v>4004</v>
      </c>
      <c r="C4010" s="3" t="s">
        <v>8113</v>
      </c>
      <c r="D4010" s="5">
        <v>300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20</v>
      </c>
      <c r="P4010">
        <f t="shared" si="311"/>
        <v>15</v>
      </c>
      <c r="Q4010" s="11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9" t="s">
        <v>4005</v>
      </c>
      <c r="C4011" s="3" t="s">
        <v>8114</v>
      </c>
      <c r="D4011" s="5">
        <v>300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25</v>
      </c>
      <c r="P4011">
        <f t="shared" si="311"/>
        <v>25</v>
      </c>
      <c r="Q4011" s="11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9" t="s">
        <v>4006</v>
      </c>
      <c r="C4012" s="3" t="s">
        <v>8115</v>
      </c>
      <c r="D4012" s="5">
        <v>300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581</v>
      </c>
      <c r="P4012">
        <f t="shared" si="311"/>
        <v>45.84</v>
      </c>
      <c r="Q4012" s="11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9" t="s">
        <v>4007</v>
      </c>
      <c r="C4013" s="3" t="s">
        <v>8116</v>
      </c>
      <c r="D4013" s="5">
        <v>300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6</v>
      </c>
      <c r="P4013">
        <f t="shared" si="311"/>
        <v>4.75</v>
      </c>
      <c r="Q4013" s="11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9" t="s">
        <v>4008</v>
      </c>
      <c r="C4014" s="3" t="s">
        <v>8117</v>
      </c>
      <c r="D4014" s="5">
        <v>300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9" t="s">
        <v>4009</v>
      </c>
      <c r="C4015" s="3" t="s">
        <v>8118</v>
      </c>
      <c r="D4015" s="5">
        <v>300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9</v>
      </c>
      <c r="P4015">
        <f t="shared" si="311"/>
        <v>13</v>
      </c>
      <c r="Q4015" s="11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9" t="s">
        <v>4010</v>
      </c>
      <c r="C4016" s="3" t="s">
        <v>8119</v>
      </c>
      <c r="D4016" s="5">
        <v>300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9" t="s">
        <v>4011</v>
      </c>
      <c r="C4017" s="3" t="s">
        <v>8120</v>
      </c>
      <c r="D4017" s="5">
        <v>300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9" t="s">
        <v>4012</v>
      </c>
      <c r="C4018" s="3" t="s">
        <v>8121</v>
      </c>
      <c r="D4018" s="5">
        <v>300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23</v>
      </c>
      <c r="P4018">
        <f t="shared" si="311"/>
        <v>10</v>
      </c>
      <c r="Q4018" s="11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9" t="s">
        <v>4013</v>
      </c>
      <c r="C4019" s="3" t="s">
        <v>8122</v>
      </c>
      <c r="D4019" s="5">
        <v>300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35</v>
      </c>
      <c r="P4019">
        <f t="shared" si="311"/>
        <v>52.5</v>
      </c>
      <c r="Q4019" s="11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9" t="s">
        <v>4014</v>
      </c>
      <c r="C4020" s="3" t="s">
        <v>8123</v>
      </c>
      <c r="D4020" s="5">
        <v>300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43</v>
      </c>
      <c r="P4020">
        <f t="shared" si="311"/>
        <v>32.5</v>
      </c>
      <c r="Q4020" s="11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9" t="s">
        <v>4015</v>
      </c>
      <c r="C4021" s="3" t="s">
        <v>8124</v>
      </c>
      <c r="D4021" s="5">
        <v>280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10</v>
      </c>
      <c r="P4021">
        <f t="shared" si="311"/>
        <v>7.25</v>
      </c>
      <c r="Q4021" s="11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9" t="s">
        <v>4016</v>
      </c>
      <c r="C4022" s="3" t="s">
        <v>8125</v>
      </c>
      <c r="D4022" s="5">
        <v>270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37</v>
      </c>
      <c r="P4022">
        <f t="shared" si="311"/>
        <v>33.33</v>
      </c>
      <c r="Q4022" s="11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9" t="s">
        <v>4017</v>
      </c>
      <c r="C4023" s="3" t="s">
        <v>8126</v>
      </c>
      <c r="D4023" s="5">
        <v>250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50</v>
      </c>
      <c r="P4023">
        <f t="shared" si="311"/>
        <v>62.5</v>
      </c>
      <c r="Q4023" s="11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9" t="s">
        <v>4018</v>
      </c>
      <c r="C4024" s="3" t="s">
        <v>8127</v>
      </c>
      <c r="D4024" s="5">
        <v>250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5008</v>
      </c>
      <c r="P4024">
        <f t="shared" si="311"/>
        <v>63.56</v>
      </c>
      <c r="Q4024" s="11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9" t="s">
        <v>4019</v>
      </c>
      <c r="C4025" s="3" t="s">
        <v>8128</v>
      </c>
      <c r="D4025" s="5">
        <v>250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9" t="s">
        <v>4020</v>
      </c>
      <c r="C4026" s="3" t="s">
        <v>8129</v>
      </c>
      <c r="D4026" s="5">
        <v>250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4</v>
      </c>
      <c r="P4026">
        <f t="shared" si="311"/>
        <v>10</v>
      </c>
      <c r="Q4026" s="11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9" t="s">
        <v>4021</v>
      </c>
      <c r="C4027" s="3" t="s">
        <v>8130</v>
      </c>
      <c r="D4027" s="5">
        <v>250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100</v>
      </c>
      <c r="P4027">
        <f t="shared" si="311"/>
        <v>62.5</v>
      </c>
      <c r="Q4027" s="11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9" t="s">
        <v>4022</v>
      </c>
      <c r="C4028" s="3" t="s">
        <v>8131</v>
      </c>
      <c r="D4028" s="5">
        <v>250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9" t="s">
        <v>4023</v>
      </c>
      <c r="C4029" s="3" t="s">
        <v>8132</v>
      </c>
      <c r="D4029" s="5">
        <v>250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86</v>
      </c>
      <c r="P4029">
        <f t="shared" si="311"/>
        <v>30.71</v>
      </c>
      <c r="Q4029" s="11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9" t="s">
        <v>4024</v>
      </c>
      <c r="C4030" s="3" t="s">
        <v>8133</v>
      </c>
      <c r="D4030" s="5">
        <v>250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224</v>
      </c>
      <c r="P4030">
        <f t="shared" si="311"/>
        <v>51</v>
      </c>
      <c r="Q4030" s="11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9" t="s">
        <v>4025</v>
      </c>
      <c r="C4031" s="3" t="s">
        <v>8134</v>
      </c>
      <c r="D4031" s="5">
        <v>250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9" t="s">
        <v>4026</v>
      </c>
      <c r="C4032" s="3" t="s">
        <v>8135</v>
      </c>
      <c r="D4032" s="5">
        <v>250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160</v>
      </c>
      <c r="P4032">
        <f t="shared" si="311"/>
        <v>66.67</v>
      </c>
      <c r="Q4032" s="11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9" t="s">
        <v>4027</v>
      </c>
      <c r="C4033" s="3" t="s">
        <v>8136</v>
      </c>
      <c r="D4033" s="5">
        <v>250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9" t="s">
        <v>4028</v>
      </c>
      <c r="C4034" s="3" t="s">
        <v>8137</v>
      </c>
      <c r="D4034" s="5">
        <v>250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165</v>
      </c>
      <c r="P4034">
        <f t="shared" si="311"/>
        <v>59</v>
      </c>
      <c r="Q4034" s="11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9" t="s">
        <v>4029</v>
      </c>
      <c r="C4035" s="3" t="s">
        <v>8138</v>
      </c>
      <c r="D4035" s="5">
        <v>250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2457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5">
        <f t="shared" ref="S4035:S4098" si="317">(((J4035/60)/60/24)+DATE(1970,1,1))</f>
        <v>42614.268796296295</v>
      </c>
      <c r="T4035" s="15">
        <f t="shared" ref="T4035:T4098" si="318">(((I4035/60)/60/24)+DATE(1970,1,1))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9" t="s">
        <v>4030</v>
      </c>
      <c r="C4036" s="3" t="s">
        <v>8139</v>
      </c>
      <c r="D4036" s="5">
        <v>250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80</v>
      </c>
      <c r="P4036">
        <f t="shared" si="316"/>
        <v>100</v>
      </c>
      <c r="Q4036" s="11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9" t="s">
        <v>4031</v>
      </c>
      <c r="C4037" s="3" t="s">
        <v>8140</v>
      </c>
      <c r="D4037" s="5">
        <v>250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1474</v>
      </c>
      <c r="P4037">
        <f t="shared" si="316"/>
        <v>147.4</v>
      </c>
      <c r="Q4037" s="11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9" t="s">
        <v>4032</v>
      </c>
      <c r="C4038" s="3" t="s">
        <v>7438</v>
      </c>
      <c r="D4038" s="5">
        <v>250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1129</v>
      </c>
      <c r="P4038">
        <f t="shared" si="316"/>
        <v>166.06</v>
      </c>
      <c r="Q4038" s="11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9" t="s">
        <v>4033</v>
      </c>
      <c r="C4039" s="3" t="s">
        <v>8141</v>
      </c>
      <c r="D4039" s="5">
        <v>250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32</v>
      </c>
      <c r="P4039">
        <f t="shared" si="316"/>
        <v>40</v>
      </c>
      <c r="Q4039" s="11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9" t="s">
        <v>4034</v>
      </c>
      <c r="C4040" s="3" t="s">
        <v>8142</v>
      </c>
      <c r="D4040" s="5">
        <v>250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120</v>
      </c>
      <c r="P4040">
        <f t="shared" si="316"/>
        <v>75.25</v>
      </c>
      <c r="Q4040" s="11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9" t="s">
        <v>4035</v>
      </c>
      <c r="C4041" s="3" t="s">
        <v>8143</v>
      </c>
      <c r="D4041" s="5">
        <v>250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120</v>
      </c>
      <c r="P4041">
        <f t="shared" si="316"/>
        <v>60</v>
      </c>
      <c r="Q4041" s="11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9" t="s">
        <v>4036</v>
      </c>
      <c r="C4042" s="3" t="s">
        <v>8144</v>
      </c>
      <c r="D4042" s="5">
        <v>250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1000</v>
      </c>
      <c r="P4042">
        <f t="shared" si="316"/>
        <v>1250</v>
      </c>
      <c r="Q4042" s="11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9" t="s">
        <v>4037</v>
      </c>
      <c r="C4043" s="3" t="s">
        <v>8145</v>
      </c>
      <c r="D4043" s="5">
        <v>250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8</v>
      </c>
      <c r="P4043">
        <f t="shared" si="316"/>
        <v>10.5</v>
      </c>
      <c r="Q4043" s="11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9" t="s">
        <v>4038</v>
      </c>
      <c r="C4044" s="3" t="s">
        <v>8146</v>
      </c>
      <c r="D4044" s="5">
        <v>250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8</v>
      </c>
      <c r="P4044">
        <f t="shared" si="316"/>
        <v>7</v>
      </c>
      <c r="Q4044" s="11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9" t="s">
        <v>4039</v>
      </c>
      <c r="C4045" s="3" t="s">
        <v>8147</v>
      </c>
      <c r="D4045" s="5">
        <v>250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9" t="s">
        <v>4040</v>
      </c>
      <c r="C4046" s="3" t="s">
        <v>8148</v>
      </c>
      <c r="D4046" s="5">
        <v>250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90</v>
      </c>
      <c r="P4046">
        <f t="shared" si="316"/>
        <v>56.25</v>
      </c>
      <c r="Q4046" s="11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9" t="s">
        <v>4041</v>
      </c>
      <c r="C4047" s="3" t="s">
        <v>8149</v>
      </c>
      <c r="D4047" s="5">
        <v>225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9" t="s">
        <v>4042</v>
      </c>
      <c r="C4048" s="3" t="s">
        <v>8150</v>
      </c>
      <c r="D4048" s="5">
        <v>220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209</v>
      </c>
      <c r="P4048">
        <f t="shared" si="316"/>
        <v>38.33</v>
      </c>
      <c r="Q4048" s="11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9" t="s">
        <v>4043</v>
      </c>
      <c r="C4049" s="3" t="s">
        <v>8151</v>
      </c>
      <c r="D4049" s="5">
        <v>200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55</v>
      </c>
      <c r="P4049">
        <f t="shared" si="316"/>
        <v>27.5</v>
      </c>
      <c r="Q4049" s="11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9" t="s">
        <v>4044</v>
      </c>
      <c r="C4050" s="3" t="s">
        <v>8152</v>
      </c>
      <c r="D4050" s="5">
        <v>200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1501</v>
      </c>
      <c r="P4050">
        <f t="shared" si="316"/>
        <v>32.979999999999997</v>
      </c>
      <c r="Q4050" s="11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9" t="s">
        <v>4045</v>
      </c>
      <c r="C4051" s="3" t="s">
        <v>8153</v>
      </c>
      <c r="D4051" s="5">
        <v>200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8</v>
      </c>
      <c r="P4051">
        <f t="shared" si="316"/>
        <v>16</v>
      </c>
      <c r="Q4051" s="11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9" t="s">
        <v>4046</v>
      </c>
      <c r="C4052" s="3" t="s">
        <v>8154</v>
      </c>
      <c r="D4052" s="5">
        <v>200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1</v>
      </c>
      <c r="P4052">
        <f t="shared" si="316"/>
        <v>1</v>
      </c>
      <c r="Q4052" s="11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9" t="s">
        <v>4047</v>
      </c>
      <c r="C4053" s="3" t="s">
        <v>8155</v>
      </c>
      <c r="D4053" s="5">
        <v>200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9" t="s">
        <v>4048</v>
      </c>
      <c r="C4054" s="3" t="s">
        <v>8156</v>
      </c>
      <c r="D4054" s="5">
        <v>200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563</v>
      </c>
      <c r="P4054">
        <f t="shared" si="316"/>
        <v>86.62</v>
      </c>
      <c r="Q4054" s="11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9" t="s">
        <v>4049</v>
      </c>
      <c r="C4055" s="3" t="s">
        <v>8157</v>
      </c>
      <c r="D4055" s="5">
        <v>200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55</v>
      </c>
      <c r="P4055">
        <f t="shared" si="316"/>
        <v>55</v>
      </c>
      <c r="Q4055" s="11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9" t="s">
        <v>4050</v>
      </c>
      <c r="C4056" s="3" t="s">
        <v>8158</v>
      </c>
      <c r="D4056" s="5">
        <v>200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9" t="s">
        <v>4051</v>
      </c>
      <c r="C4057" s="3" t="s">
        <v>8159</v>
      </c>
      <c r="D4057" s="5">
        <v>200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441</v>
      </c>
      <c r="P4057">
        <f t="shared" si="316"/>
        <v>41.95</v>
      </c>
      <c r="Q4057" s="11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9" t="s">
        <v>4052</v>
      </c>
      <c r="C4058" s="3" t="s">
        <v>8160</v>
      </c>
      <c r="D4058" s="5">
        <v>200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398</v>
      </c>
      <c r="P4058">
        <f t="shared" si="316"/>
        <v>88.33</v>
      </c>
      <c r="Q4058" s="11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9" t="s">
        <v>4053</v>
      </c>
      <c r="C4059" s="3" t="s">
        <v>8161</v>
      </c>
      <c r="D4059" s="5">
        <v>200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388</v>
      </c>
      <c r="P4059">
        <f t="shared" si="316"/>
        <v>129.16999999999999</v>
      </c>
      <c r="Q4059" s="11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9" t="s">
        <v>4054</v>
      </c>
      <c r="C4060" s="3" t="s">
        <v>8162</v>
      </c>
      <c r="D4060" s="5">
        <v>200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48</v>
      </c>
      <c r="P4060">
        <f t="shared" si="316"/>
        <v>23.75</v>
      </c>
      <c r="Q4060" s="11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9" t="s">
        <v>4055</v>
      </c>
      <c r="C4061" s="3" t="s">
        <v>8163</v>
      </c>
      <c r="D4061" s="5">
        <v>200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125</v>
      </c>
      <c r="P4061">
        <f t="shared" si="316"/>
        <v>35.71</v>
      </c>
      <c r="Q4061" s="11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9" t="s">
        <v>4056</v>
      </c>
      <c r="C4062" s="3" t="s">
        <v>8164</v>
      </c>
      <c r="D4062" s="5">
        <v>200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143</v>
      </c>
      <c r="P4062">
        <f t="shared" si="316"/>
        <v>57</v>
      </c>
      <c r="Q4062" s="11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9" t="s">
        <v>4057</v>
      </c>
      <c r="C4063" s="3" t="s">
        <v>8165</v>
      </c>
      <c r="D4063" s="5">
        <v>200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9" t="s">
        <v>4058</v>
      </c>
      <c r="C4064" s="3" t="s">
        <v>8166</v>
      </c>
      <c r="D4064" s="5">
        <v>200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245</v>
      </c>
      <c r="P4064">
        <f t="shared" si="316"/>
        <v>163.33000000000001</v>
      </c>
      <c r="Q4064" s="11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9" t="s">
        <v>4059</v>
      </c>
      <c r="C4065" s="3" t="s">
        <v>8167</v>
      </c>
      <c r="D4065" s="5">
        <v>199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68</v>
      </c>
      <c r="P4065">
        <f t="shared" si="316"/>
        <v>15</v>
      </c>
      <c r="Q4065" s="11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9" t="s">
        <v>4060</v>
      </c>
      <c r="C4066" s="3" t="s">
        <v>8168</v>
      </c>
      <c r="D4066" s="5">
        <v>199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193</v>
      </c>
      <c r="P4066">
        <f t="shared" si="316"/>
        <v>64.17</v>
      </c>
      <c r="Q4066" s="11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9" t="s">
        <v>4061</v>
      </c>
      <c r="C4067" s="3" t="s">
        <v>8169</v>
      </c>
      <c r="D4067" s="5">
        <v>153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18</v>
      </c>
      <c r="P4067">
        <f t="shared" si="316"/>
        <v>6.75</v>
      </c>
      <c r="Q4067" s="11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9" t="s">
        <v>4062</v>
      </c>
      <c r="C4068" s="3" t="s">
        <v>8170</v>
      </c>
      <c r="D4068" s="5">
        <v>150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17</v>
      </c>
      <c r="P4068">
        <f t="shared" si="316"/>
        <v>25</v>
      </c>
      <c r="Q4068" s="11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9" t="s">
        <v>4063</v>
      </c>
      <c r="C4069" s="3" t="s">
        <v>7998</v>
      </c>
      <c r="D4069" s="5">
        <v>150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2030</v>
      </c>
      <c r="P4069">
        <f t="shared" si="316"/>
        <v>179.12</v>
      </c>
      <c r="Q4069" s="11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9" t="s">
        <v>4064</v>
      </c>
      <c r="C4070" s="3" t="s">
        <v>8171</v>
      </c>
      <c r="D4070" s="5">
        <v>150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23</v>
      </c>
      <c r="P4070">
        <f t="shared" si="316"/>
        <v>34.950000000000003</v>
      </c>
      <c r="Q4070" s="11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9" t="s">
        <v>4065</v>
      </c>
      <c r="C4071" s="3" t="s">
        <v>8172</v>
      </c>
      <c r="D4071" s="5">
        <v>150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287</v>
      </c>
      <c r="P4071">
        <f t="shared" si="316"/>
        <v>33.08</v>
      </c>
      <c r="Q4071" s="11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9" t="s">
        <v>4066</v>
      </c>
      <c r="C4072" s="3" t="s">
        <v>8173</v>
      </c>
      <c r="D4072" s="5">
        <v>150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110</v>
      </c>
      <c r="P4072">
        <f t="shared" si="316"/>
        <v>27.5</v>
      </c>
      <c r="Q4072" s="11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9" t="s">
        <v>4067</v>
      </c>
      <c r="C4073" s="3" t="s">
        <v>8174</v>
      </c>
      <c r="D4073" s="5">
        <v>150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9" t="s">
        <v>4068</v>
      </c>
      <c r="C4074" s="3" t="s">
        <v>8175</v>
      </c>
      <c r="D4074" s="5">
        <v>150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3</v>
      </c>
      <c r="P4074">
        <f t="shared" si="316"/>
        <v>2</v>
      </c>
      <c r="Q4074" s="11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9" t="s">
        <v>4069</v>
      </c>
      <c r="C4075" s="3" t="s">
        <v>8176</v>
      </c>
      <c r="D4075" s="5">
        <v>150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25</v>
      </c>
      <c r="P4075">
        <f t="shared" si="316"/>
        <v>18.5</v>
      </c>
      <c r="Q4075" s="11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9" t="s">
        <v>4070</v>
      </c>
      <c r="C4076" s="3" t="s">
        <v>8177</v>
      </c>
      <c r="D4076" s="5">
        <v>128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574</v>
      </c>
      <c r="P4076">
        <f t="shared" si="316"/>
        <v>35</v>
      </c>
      <c r="Q4076" s="11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9" t="s">
        <v>4071</v>
      </c>
      <c r="C4077" s="3" t="s">
        <v>8178</v>
      </c>
      <c r="D4077" s="5">
        <v>125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461</v>
      </c>
      <c r="P4077">
        <f t="shared" si="316"/>
        <v>44.31</v>
      </c>
      <c r="Q4077" s="11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9" t="s">
        <v>4072</v>
      </c>
      <c r="C4078" s="3" t="s">
        <v>8179</v>
      </c>
      <c r="D4078" s="5">
        <v>110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9" t="s">
        <v>4073</v>
      </c>
      <c r="C4079" s="3" t="s">
        <v>8180</v>
      </c>
      <c r="D4079" s="5">
        <v>110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1214</v>
      </c>
      <c r="P4079">
        <f t="shared" si="316"/>
        <v>222.5</v>
      </c>
      <c r="Q4079" s="11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9" t="s">
        <v>4074</v>
      </c>
      <c r="C4080" s="3" t="s">
        <v>8181</v>
      </c>
      <c r="D4080" s="5">
        <v>101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9" t="s">
        <v>4075</v>
      </c>
      <c r="C4081" s="3" t="s">
        <v>8182</v>
      </c>
      <c r="D4081" s="5">
        <v>100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5</v>
      </c>
      <c r="P4081">
        <f t="shared" si="316"/>
        <v>5</v>
      </c>
      <c r="Q4081" s="11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9" t="s">
        <v>4076</v>
      </c>
      <c r="C4082" s="3" t="s">
        <v>8183</v>
      </c>
      <c r="D4082" s="5">
        <v>100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9" t="s">
        <v>4077</v>
      </c>
      <c r="C4083" s="3" t="s">
        <v>8184</v>
      </c>
      <c r="D4083" s="5">
        <v>100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350</v>
      </c>
      <c r="P4083">
        <f t="shared" si="316"/>
        <v>29.17</v>
      </c>
      <c r="Q4083" s="11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9" t="s">
        <v>4078</v>
      </c>
      <c r="C4084" s="3" t="s">
        <v>8185</v>
      </c>
      <c r="D4084" s="5">
        <v>100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3</v>
      </c>
      <c r="P4084">
        <f t="shared" si="316"/>
        <v>1.5</v>
      </c>
      <c r="Q4084" s="11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9" t="s">
        <v>4079</v>
      </c>
      <c r="C4085" s="3" t="s">
        <v>8186</v>
      </c>
      <c r="D4085" s="5">
        <v>100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759</v>
      </c>
      <c r="P4085">
        <f t="shared" si="316"/>
        <v>126.5</v>
      </c>
      <c r="Q4085" s="11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9" t="s">
        <v>4080</v>
      </c>
      <c r="C4086" s="3" t="s">
        <v>8187</v>
      </c>
      <c r="D4086" s="5">
        <v>100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10</v>
      </c>
      <c r="P4086">
        <f t="shared" si="316"/>
        <v>10</v>
      </c>
      <c r="Q4086" s="11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9" t="s">
        <v>4081</v>
      </c>
      <c r="C4087" s="3" t="s">
        <v>8188</v>
      </c>
      <c r="D4087" s="5">
        <v>100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10</v>
      </c>
      <c r="P4087">
        <f t="shared" si="316"/>
        <v>10</v>
      </c>
      <c r="Q4087" s="11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9" t="s">
        <v>4082</v>
      </c>
      <c r="C4088" s="3" t="s">
        <v>8189</v>
      </c>
      <c r="D4088" s="5">
        <v>100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47</v>
      </c>
      <c r="P4088">
        <f t="shared" si="316"/>
        <v>9.4</v>
      </c>
      <c r="Q4088" s="11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9" t="s">
        <v>4083</v>
      </c>
      <c r="C4089" s="3" t="s">
        <v>8190</v>
      </c>
      <c r="D4089" s="5">
        <v>100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9" t="s">
        <v>4084</v>
      </c>
      <c r="C4090" s="3" t="s">
        <v>8191</v>
      </c>
      <c r="D4090" s="5">
        <v>100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216</v>
      </c>
      <c r="P4090">
        <f t="shared" si="316"/>
        <v>72</v>
      </c>
      <c r="Q4090" s="11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9" t="s">
        <v>4085</v>
      </c>
      <c r="C4091" s="3" t="s">
        <v>8192</v>
      </c>
      <c r="D4091" s="5">
        <v>100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240</v>
      </c>
      <c r="P4091">
        <f t="shared" si="316"/>
        <v>30</v>
      </c>
      <c r="Q4091" s="11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9" t="s">
        <v>4086</v>
      </c>
      <c r="C4092" s="3" t="s">
        <v>8193</v>
      </c>
      <c r="D4092" s="5">
        <v>100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32</v>
      </c>
      <c r="P4092">
        <f t="shared" si="316"/>
        <v>10.67</v>
      </c>
      <c r="Q4092" s="11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9" t="s">
        <v>4087</v>
      </c>
      <c r="C4093" s="3" t="s">
        <v>8194</v>
      </c>
      <c r="D4093" s="5">
        <v>80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255</v>
      </c>
      <c r="P4093">
        <f t="shared" si="316"/>
        <v>25.5</v>
      </c>
      <c r="Q4093" s="11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9" t="s">
        <v>4088</v>
      </c>
      <c r="C4094" s="3" t="s">
        <v>8195</v>
      </c>
      <c r="D4094" s="5">
        <v>70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29</v>
      </c>
      <c r="P4094">
        <f t="shared" si="316"/>
        <v>20</v>
      </c>
      <c r="Q4094" s="11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9" t="s">
        <v>4089</v>
      </c>
      <c r="C4095" s="3" t="s">
        <v>8196</v>
      </c>
      <c r="D4095" s="5">
        <v>70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86</v>
      </c>
      <c r="P4095">
        <f t="shared" si="316"/>
        <v>15</v>
      </c>
      <c r="Q4095" s="11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9" t="s">
        <v>4090</v>
      </c>
      <c r="C4096" s="3" t="s">
        <v>8197</v>
      </c>
      <c r="D4096" s="5">
        <v>60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1217</v>
      </c>
      <c r="P4096">
        <f t="shared" si="316"/>
        <v>91.25</v>
      </c>
      <c r="Q4096" s="11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9" t="s">
        <v>4091</v>
      </c>
      <c r="C4097" s="3" t="s">
        <v>8198</v>
      </c>
      <c r="D4097" s="5">
        <v>50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1600</v>
      </c>
      <c r="P4097">
        <f t="shared" si="316"/>
        <v>800</v>
      </c>
      <c r="Q4097" s="11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9" t="s">
        <v>4092</v>
      </c>
      <c r="C4098" s="3" t="s">
        <v>8199</v>
      </c>
      <c r="D4098" s="5">
        <v>50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800</v>
      </c>
      <c r="P4098">
        <f t="shared" si="316"/>
        <v>80</v>
      </c>
      <c r="Q4098" s="11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9" t="s">
        <v>4093</v>
      </c>
      <c r="C4099" s="3" t="s">
        <v>8200</v>
      </c>
      <c r="D4099" s="5">
        <v>50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5">
        <f t="shared" ref="S4099:S4115" si="322">(((J4099/60)/60/24)+DATE(1970,1,1))</f>
        <v>42344.824502314819</v>
      </c>
      <c r="T4099" s="15">
        <f t="shared" ref="T4099:T4115" si="323">(((I4099/60)/60/24)+DATE(1970,1,1))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9" t="s">
        <v>4094</v>
      </c>
      <c r="C4100" s="3" t="s">
        <v>8201</v>
      </c>
      <c r="D4100" s="5">
        <v>50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9" t="s">
        <v>4095</v>
      </c>
      <c r="C4101" s="3" t="s">
        <v>8202</v>
      </c>
      <c r="D4101" s="5">
        <v>40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125</v>
      </c>
      <c r="P4101">
        <f t="shared" si="321"/>
        <v>50</v>
      </c>
      <c r="Q4101" s="11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9" t="s">
        <v>4096</v>
      </c>
      <c r="C4102" s="3" t="s">
        <v>8203</v>
      </c>
      <c r="D4102" s="5">
        <v>25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9" t="s">
        <v>4097</v>
      </c>
      <c r="C4103" s="3" t="s">
        <v>8204</v>
      </c>
      <c r="D4103" s="5">
        <v>25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9" t="s">
        <v>4098</v>
      </c>
      <c r="C4104" s="3" t="s">
        <v>8205</v>
      </c>
      <c r="D4104" s="5">
        <v>25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548</v>
      </c>
      <c r="P4104">
        <f t="shared" si="321"/>
        <v>22.83</v>
      </c>
      <c r="Q4104" s="11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9" t="s">
        <v>4099</v>
      </c>
      <c r="C4105" s="3" t="s">
        <v>8206</v>
      </c>
      <c r="D4105" s="5">
        <v>25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400</v>
      </c>
      <c r="P4105">
        <f t="shared" si="321"/>
        <v>16.670000000000002</v>
      </c>
      <c r="Q4105" s="11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9" t="s">
        <v>4100</v>
      </c>
      <c r="C4106" s="3" t="s">
        <v>8207</v>
      </c>
      <c r="D4106" s="5">
        <v>20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3205</v>
      </c>
      <c r="P4106">
        <f t="shared" si="321"/>
        <v>45.79</v>
      </c>
      <c r="Q4106" s="11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9" t="s">
        <v>4101</v>
      </c>
      <c r="C4107" s="3" t="s">
        <v>8208</v>
      </c>
      <c r="D4107" s="5">
        <v>13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17692</v>
      </c>
      <c r="P4107">
        <f t="shared" si="321"/>
        <v>383.33</v>
      </c>
      <c r="Q4107" s="11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9" t="s">
        <v>4102</v>
      </c>
      <c r="C4108" s="3" t="s">
        <v>8209</v>
      </c>
      <c r="D4108" s="5">
        <v>10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35300</v>
      </c>
      <c r="P4108">
        <f t="shared" si="321"/>
        <v>106.97</v>
      </c>
      <c r="Q4108" s="11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9" t="s">
        <v>4103</v>
      </c>
      <c r="C4109" s="3" t="s">
        <v>8210</v>
      </c>
      <c r="D4109" s="5">
        <v>10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410</v>
      </c>
      <c r="P4109">
        <f t="shared" si="321"/>
        <v>10.25</v>
      </c>
      <c r="Q4109" s="11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9" t="s">
        <v>4104</v>
      </c>
      <c r="C4110" s="3" t="s">
        <v>8211</v>
      </c>
      <c r="D4110" s="5">
        <v>10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590</v>
      </c>
      <c r="P4110">
        <f t="shared" si="321"/>
        <v>59</v>
      </c>
      <c r="Q4110" s="11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9" t="s">
        <v>4105</v>
      </c>
      <c r="C4111" s="3" t="s">
        <v>8212</v>
      </c>
      <c r="D4111" s="5">
        <v>5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9" t="s">
        <v>4106</v>
      </c>
      <c r="C4112" s="3" t="s">
        <v>8213</v>
      </c>
      <c r="D4112" s="5">
        <v>2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4300</v>
      </c>
      <c r="P4112">
        <f t="shared" si="321"/>
        <v>14.33</v>
      </c>
      <c r="Q4112" s="11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9" t="s">
        <v>4107</v>
      </c>
      <c r="C4113" s="3" t="s">
        <v>8214</v>
      </c>
      <c r="D4113" s="5">
        <v>1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9400</v>
      </c>
      <c r="P4113">
        <f t="shared" si="321"/>
        <v>15.67</v>
      </c>
      <c r="Q4113" s="11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9" t="s">
        <v>4108</v>
      </c>
      <c r="C4114" s="3" t="s">
        <v>6961</v>
      </c>
      <c r="D4114" s="5">
        <v>1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100</v>
      </c>
      <c r="P4114">
        <f t="shared" si="321"/>
        <v>1</v>
      </c>
      <c r="Q4114" s="11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9" t="s">
        <v>4109</v>
      </c>
      <c r="C4115" s="3" t="s">
        <v>8215</v>
      </c>
      <c r="D4115" s="5">
        <v>1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300</v>
      </c>
      <c r="P4115">
        <f t="shared" si="321"/>
        <v>1</v>
      </c>
      <c r="Q4115" s="11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C1:U4115" xr:uid="{00000000-0001-0000-0000-000000000000}">
    <filterColumn colId="15">
      <filters>
        <filter val="plays"/>
      </filters>
    </filterColumn>
  </autoFilter>
  <conditionalFormatting sqref="F1">
    <cfRule type="containsText" dxfId="4" priority="6" operator="containsText" text="live">
      <formula>NOT(ISERROR(SEARCH("live",F1)))</formula>
    </cfRule>
  </conditionalFormatting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DE15C-9487-9442-9B3A-556582296F1C}">
  <dimension ref="A1:C14"/>
  <sheetViews>
    <sheetView zoomScaleNormal="100" workbookViewId="0">
      <selection activeCell="B12" sqref="B12"/>
    </sheetView>
  </sheetViews>
  <sheetFormatPr baseColWidth="10" defaultRowHeight="15" x14ac:dyDescent="0.2"/>
  <cols>
    <col min="1" max="1" width="24.1640625" bestFit="1" customWidth="1"/>
    <col min="2" max="2" width="11.1640625" bestFit="1" customWidth="1"/>
    <col min="3" max="3" width="9.6640625" bestFit="1" customWidth="1"/>
  </cols>
  <sheetData>
    <row r="1" spans="1:3" x14ac:dyDescent="0.2">
      <c r="B1" s="17" t="s">
        <v>8386</v>
      </c>
      <c r="C1" s="17" t="s">
        <v>8387</v>
      </c>
    </row>
    <row r="2" spans="1:3" x14ac:dyDescent="0.2">
      <c r="A2" t="s">
        <v>8388</v>
      </c>
      <c r="B2" s="18" t="e">
        <f>AVERAGE(#REF!)</f>
        <v>#REF!</v>
      </c>
      <c r="C2" s="18" t="e">
        <f>AVERAGE(#REF!)</f>
        <v>#REF!</v>
      </c>
    </row>
    <row r="3" spans="1:3" x14ac:dyDescent="0.2">
      <c r="A3" t="s">
        <v>8389</v>
      </c>
      <c r="B3" s="18" t="e">
        <f>MEDIAN(#REF!)</f>
        <v>#REF!</v>
      </c>
      <c r="C3" s="18" t="e">
        <f>MEDIAN(#REF!)</f>
        <v>#REF!</v>
      </c>
    </row>
    <row r="4" spans="1:3" x14ac:dyDescent="0.2">
      <c r="A4" t="s">
        <v>8399</v>
      </c>
      <c r="B4" s="18" t="e">
        <f>_xlfn.STDEV.P(#REF!)</f>
        <v>#REF!</v>
      </c>
      <c r="C4" s="18" t="e">
        <f>_xlfn.STDEV.P(#REF!)</f>
        <v>#REF!</v>
      </c>
    </row>
    <row r="5" spans="1:3" x14ac:dyDescent="0.2">
      <c r="A5" t="s">
        <v>8392</v>
      </c>
      <c r="B5" s="18" t="e">
        <f>_xlfn.QUARTILE.EXC(#REF!, 3)</f>
        <v>#REF!</v>
      </c>
      <c r="C5" s="18" t="e">
        <f>_xlfn.QUARTILE.EXC(#REF!,3)</f>
        <v>#REF!</v>
      </c>
    </row>
    <row r="6" spans="1:3" x14ac:dyDescent="0.2">
      <c r="A6" t="s">
        <v>8393</v>
      </c>
      <c r="B6" s="18" t="e">
        <f>_xlfn.QUARTILE.EXC(#REF!,1)</f>
        <v>#REF!</v>
      </c>
      <c r="C6" s="18" t="e">
        <f>_xlfn.QUARTILE.EXC(#REF!, 1)</f>
        <v>#REF!</v>
      </c>
    </row>
    <row r="7" spans="1:3" x14ac:dyDescent="0.2">
      <c r="A7" t="s">
        <v>8394</v>
      </c>
      <c r="B7" s="18" t="e">
        <f>B5-B6</f>
        <v>#REF!</v>
      </c>
      <c r="C7" s="18" t="e">
        <f>C5-C6</f>
        <v>#REF!</v>
      </c>
    </row>
    <row r="8" spans="1:3" x14ac:dyDescent="0.2">
      <c r="B8" s="18"/>
      <c r="C8" s="18"/>
    </row>
    <row r="9" spans="1:3" x14ac:dyDescent="0.2">
      <c r="A9" t="s">
        <v>8390</v>
      </c>
      <c r="B9" s="18" t="e">
        <f>AVERAGE(#REF!)</f>
        <v>#REF!</v>
      </c>
      <c r="C9" s="18" t="e">
        <f>AVERAGE(#REF!)</f>
        <v>#REF!</v>
      </c>
    </row>
    <row r="10" spans="1:3" x14ac:dyDescent="0.2">
      <c r="A10" t="s">
        <v>8391</v>
      </c>
      <c r="B10" s="18" t="e">
        <f>MEDIAN(#REF!)</f>
        <v>#REF!</v>
      </c>
      <c r="C10" s="18" t="e">
        <f>MEDIAN(#REF!)</f>
        <v>#REF!</v>
      </c>
    </row>
    <row r="11" spans="1:3" x14ac:dyDescent="0.2">
      <c r="A11" t="s">
        <v>8395</v>
      </c>
      <c r="B11" s="18" t="e">
        <f>_xlfn.STDEV.P(#REF!)</f>
        <v>#REF!</v>
      </c>
      <c r="C11" s="18" t="e">
        <f>_xlfn.STDEV.P(#REF!)</f>
        <v>#REF!</v>
      </c>
    </row>
    <row r="12" spans="1:3" x14ac:dyDescent="0.2">
      <c r="A12" t="s">
        <v>8396</v>
      </c>
      <c r="B12" s="18" t="e">
        <f>_xlfn.QUARTILE.EXC(#REF!, 3)</f>
        <v>#REF!</v>
      </c>
      <c r="C12" s="18" t="e">
        <f>_xlfn.QUARTILE.EXC(#REF!,3)</f>
        <v>#REF!</v>
      </c>
    </row>
    <row r="13" spans="1:3" x14ac:dyDescent="0.2">
      <c r="A13" t="s">
        <v>8397</v>
      </c>
      <c r="B13" s="18" t="e">
        <f>_xlfn.QUARTILE.EXC(#REF!,1)</f>
        <v>#REF!</v>
      </c>
      <c r="C13" s="18" t="e">
        <f>_xlfn.QUARTILE.EXC(#REF!, 1)</f>
        <v>#REF!</v>
      </c>
    </row>
    <row r="14" spans="1:3" x14ac:dyDescent="0.2">
      <c r="A14" t="s">
        <v>8398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2440F-EEFC-704F-BC47-A09CD636CBFE}">
  <dimension ref="A1:F6"/>
  <sheetViews>
    <sheetView workbookViewId="0">
      <selection activeCell="H6" sqref="H6"/>
    </sheetView>
  </sheetViews>
  <sheetFormatPr baseColWidth="10" defaultRowHeight="15" x14ac:dyDescent="0.2"/>
  <cols>
    <col min="1" max="1" width="28.6640625" bestFit="1" customWidth="1"/>
    <col min="2" max="2" width="35.5" customWidth="1"/>
    <col min="5" max="5" width="15.1640625" bestFit="1" customWidth="1"/>
  </cols>
  <sheetData>
    <row r="1" spans="1:6" x14ac:dyDescent="0.2">
      <c r="A1" s="17" t="s">
        <v>8380</v>
      </c>
      <c r="B1" s="17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ht="27" customHeight="1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1000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64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1000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64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2000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48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1500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64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1650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F5929-DFFA-F34A-BF72-8FC02D2B36AF}">
  <dimension ref="A1:F6"/>
  <sheetViews>
    <sheetView topLeftCell="A2" workbookViewId="0">
      <selection activeCell="B10" sqref="B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8360</v>
      </c>
      <c r="B3" s="13" t="s">
        <v>8361</v>
      </c>
    </row>
    <row r="4" spans="1:6" x14ac:dyDescent="0.2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4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4" t="s">
        <v>8362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09812-40B7-3042-AEAB-B5B601E1FE19}">
  <dimension ref="A1:E7"/>
  <sheetViews>
    <sheetView tabSelected="1" workbookViewId="0">
      <selection activeCell="C11" sqref="C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8223</v>
      </c>
    </row>
    <row r="2" spans="1:5" x14ac:dyDescent="0.2">
      <c r="A2" s="13" t="s">
        <v>8358</v>
      </c>
      <c r="B2" t="s">
        <v>8364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4" t="s">
        <v>8316</v>
      </c>
      <c r="B6" s="12">
        <v>250</v>
      </c>
      <c r="C6" s="12">
        <v>9</v>
      </c>
      <c r="D6" s="12">
        <v>412</v>
      </c>
      <c r="E6" s="12">
        <v>671</v>
      </c>
    </row>
    <row r="7" spans="1:5" x14ac:dyDescent="0.2">
      <c r="A7" s="14" t="s">
        <v>8362</v>
      </c>
      <c r="B7" s="12">
        <v>250</v>
      </c>
      <c r="C7" s="12">
        <v>9</v>
      </c>
      <c r="D7" s="12">
        <v>412</v>
      </c>
      <c r="E7" s="12">
        <v>671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Outcomes Based on Launch Date</vt:lpstr>
      <vt:lpstr>Outcomes Based On Goals</vt:lpstr>
      <vt:lpstr>Theater Outcomes by Launch Date</vt:lpstr>
      <vt:lpstr>Kickstarter</vt:lpstr>
      <vt:lpstr>Descriptive Statistics</vt:lpstr>
      <vt:lpstr>Edinburgh Research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Josh Carter</cp:lastModifiedBy>
  <dcterms:created xsi:type="dcterms:W3CDTF">2017-04-20T15:17:24Z</dcterms:created>
  <dcterms:modified xsi:type="dcterms:W3CDTF">2022-03-12T04:35:43Z</dcterms:modified>
</cp:coreProperties>
</file>