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ferred_products" sheetId="1" r:id="rId1"/>
    <sheet name="all_products" sheetId="2" r:id="rId2"/>
  </sheets>
  <calcPr calcId="124519" fullCalcOnLoad="1"/>
</workbook>
</file>

<file path=xl/sharedStrings.xml><?xml version="1.0" encoding="utf-8"?>
<sst xmlns="http://schemas.openxmlformats.org/spreadsheetml/2006/main" count="132" uniqueCount="123">
  <si>
    <t>description</t>
  </si>
  <si>
    <t>ndc</t>
  </si>
  <si>
    <t>reorder_units</t>
  </si>
  <si>
    <t>pkg_size</t>
  </si>
  <si>
    <t>reorder_pkg</t>
  </si>
  <si>
    <t>gcsn</t>
  </si>
  <si>
    <t>qoh</t>
  </si>
  <si>
    <t>total_qoh</t>
  </si>
  <si>
    <t>new_inv_lvl</t>
  </si>
  <si>
    <t xml:space="preserve">ARTIFICIAL TEARS 1.4 % DROPRUG  </t>
  </si>
  <si>
    <t xml:space="preserve">CALCIUM CARBONATE 648 MG TARUG  </t>
  </si>
  <si>
    <t xml:space="preserve">CLOBETASOL 0.05% GEL PER        </t>
  </si>
  <si>
    <t xml:space="preserve">DOC-Q-LACE 100 MG SOFTGEL QUA   </t>
  </si>
  <si>
    <t xml:space="preserve">FENOFIBRATE 134 MG CAPSULE MYL  </t>
  </si>
  <si>
    <t xml:space="preserve">FLUTICASONE PROP 50 MCG SPRAPO  </t>
  </si>
  <si>
    <t xml:space="preserve">GABAPENTIN 100 MG CAPSULE NOR   </t>
  </si>
  <si>
    <t xml:space="preserve">HUMALOG 100 UNITS/ML VIAL LIL   </t>
  </si>
  <si>
    <t xml:space="preserve">HUMULIN N 100 UNITS/ML VIALLIL  </t>
  </si>
  <si>
    <t xml:space="preserve">HYDROXYCHLOROQUINE 200 MG TRAN  </t>
  </si>
  <si>
    <t xml:space="preserve">INDOMETHACIN 50 MG CAPSULE GLN  </t>
  </si>
  <si>
    <t xml:space="preserve">KETOCONAZOLE 2% CREAM FOU       </t>
  </si>
  <si>
    <t xml:space="preserve">KETOTIFEN FUM 0.025% EYE DRAKO  </t>
  </si>
  <si>
    <t xml:space="preserve">LAMOTRIGINE 100 MG TABLET ZYD   </t>
  </si>
  <si>
    <t xml:space="preserve">LEVETIRACETAM 250 MG TABLETNOR  </t>
  </si>
  <si>
    <t xml:space="preserve">LORATADINE 10 MG TABLET PER     </t>
  </si>
  <si>
    <t xml:space="preserve">MAPAP 325 MG TABLET MAJ         </t>
  </si>
  <si>
    <t xml:space="preserve">MELOXICAM 7.5 MG TABLET CAR     </t>
  </si>
  <si>
    <t xml:space="preserve">METFORMIN HCL 1,000 MG TABLAUR  </t>
  </si>
  <si>
    <t xml:space="preserve">NEO-POLYCIN EYE OINTMENT PAD    </t>
  </si>
  <si>
    <t xml:space="preserve">NIFEDIPINE ER 30 MG TABLET KRE  </t>
  </si>
  <si>
    <t xml:space="preserve">OMEPRAZOLE DR 40 MG CAPSULEKRE  </t>
  </si>
  <si>
    <t xml:space="preserve">TRIAMCINOLONE 0.1% CREAM QUA    </t>
  </si>
  <si>
    <t xml:space="preserve">VENTOLIN HFA 90 MCG INHALERGSK  </t>
  </si>
  <si>
    <t>qoo</t>
  </si>
  <si>
    <t>full_line</t>
  </si>
  <si>
    <t xml:space="preserve">ARTIFICIAL TEARS 1.4 % DROPRUG </t>
  </si>
  <si>
    <t xml:space="preserve">CALCIUM CARBONATE 648 MG TARUG </t>
  </si>
  <si>
    <t xml:space="preserve">CLOBETASOL 0.05% GEL PER       </t>
  </si>
  <si>
    <t xml:space="preserve">DOC-Q-LACE 100 MG SOFTGEL QUA  </t>
  </si>
  <si>
    <t xml:space="preserve">FENOFIBRATE 134 MG CAPSULE MYL </t>
  </si>
  <si>
    <t xml:space="preserve">FLUTICASONE PROP 50 MCG SPRAPO </t>
  </si>
  <si>
    <t xml:space="preserve">FLUTICASONE PROP 50 MCG SPRHI- </t>
  </si>
  <si>
    <t xml:space="preserve">GABAPENTIN 100 MG CAPSULE NOR  </t>
  </si>
  <si>
    <t xml:space="preserve">GABAPENTIN 100 MG CAPSULE ASC  </t>
  </si>
  <si>
    <t xml:space="preserve">GABAPENTIN 100 MG CAPSULE CAM  </t>
  </si>
  <si>
    <t xml:space="preserve">HUMALOG 100 UNITS/ML VIAL LIL  </t>
  </si>
  <si>
    <t xml:space="preserve">HUMULIN N 100 UNITS/ML VIALLIL </t>
  </si>
  <si>
    <t xml:space="preserve">NOVOLIN N 100 UNITS/ML VIALNOV </t>
  </si>
  <si>
    <t xml:space="preserve">HYDROXYCHLOROQUINE 200 MG TRAN </t>
  </si>
  <si>
    <t xml:space="preserve">HYDROXYCHLOROQUINE 200 MG TMYL </t>
  </si>
  <si>
    <t xml:space="preserve">HYDROXYCHLOROQUINE 200 MG TAV  </t>
  </si>
  <si>
    <t xml:space="preserve">INDOMETHACIN 50 MG CAPSULE GLN </t>
  </si>
  <si>
    <t xml:space="preserve">INDOMETHACIN 50 MG CAPSULE HER </t>
  </si>
  <si>
    <t xml:space="preserve">KETOCONAZOLE 2% CREAM FOU      </t>
  </si>
  <si>
    <t xml:space="preserve">KETOTIFEN FUM 0.025% EYE DRAKO </t>
  </si>
  <si>
    <t xml:space="preserve">EYE ITCH RELIEF 0.025% DVAL    </t>
  </si>
  <si>
    <t xml:space="preserve">LAMOTRIGINE 100 MG TABLET ZYD  </t>
  </si>
  <si>
    <t xml:space="preserve">LEVETIRACETAM 250 MG TABLETNOR </t>
  </si>
  <si>
    <t xml:space="preserve">LORATADINE 10 MG TABLET PER    </t>
  </si>
  <si>
    <t xml:space="preserve">LORATADINE 10 MG TABLET VAL    </t>
  </si>
  <si>
    <t xml:space="preserve">LORATADINE 10 MG TAB VAL       </t>
  </si>
  <si>
    <t xml:space="preserve">MAPAP 325 MG TABLET MAJ        </t>
  </si>
  <si>
    <t xml:space="preserve">MELOXICAM 7.5 MG TABLET CAR    </t>
  </si>
  <si>
    <t xml:space="preserve">MELOXICAM 7.5 MG TABLET ZYD    </t>
  </si>
  <si>
    <t xml:space="preserve">METFORMIN HCL 1,000 MG TABLAUR </t>
  </si>
  <si>
    <t xml:space="preserve">NEO-POLYCIN EYE OINTMENT PAD   </t>
  </si>
  <si>
    <t xml:space="preserve">NEOMYC-BACIT-POLYMIX EYE OIBAU </t>
  </si>
  <si>
    <t xml:space="preserve">NIFEDIPINE ER 30 MG TABLET KRE </t>
  </si>
  <si>
    <t xml:space="preserve">NIFEDICAL XL 30 MG TABLET TEV  </t>
  </si>
  <si>
    <t xml:space="preserve">OMEPRAZOLE DR 40 MG CAPSULEKRE </t>
  </si>
  <si>
    <t xml:space="preserve">OMEPRAZOLE DR 40 MG CAPSULEDRL </t>
  </si>
  <si>
    <t xml:space="preserve">OMEPRAZOLE DR 40 MG CAPSULEG   </t>
  </si>
  <si>
    <t xml:space="preserve">TRIAMCINOLONE 0.1% CREAM QUA   </t>
  </si>
  <si>
    <t xml:space="preserve">TRIAMCINOLONE 0.1% CREAM ASC   </t>
  </si>
  <si>
    <t xml:space="preserve">TRIAMCINOLONE 0.1% CREAM FOU   </t>
  </si>
  <si>
    <t xml:space="preserve">TRIAMCINOLONE 0.1% CREAM G+W   </t>
  </si>
  <si>
    <t xml:space="preserve">VENTOLIN HFA 90 MCG INHALERGSK </t>
  </si>
  <si>
    <t xml:space="preserve">    ARTIFICIAL TEARS 1.4 % DROPRUG 00536108494 007936    15       60        0
</t>
  </si>
  <si>
    <t xml:space="preserve">    CALCIUM CARBONATE 648 MG TARUG 00536102410 059510  1000       44        0
</t>
  </si>
  <si>
    <t xml:space="preserve">    CLOBETASOL 0.05% GEL PER       45802092514 021904    15       60        0
</t>
  </si>
  <si>
    <t xml:space="preserve">    DOC-Q-LACE 100 MG SOFTGEL QUA  00603015032 003009  1000       53        0
</t>
  </si>
  <si>
    <t xml:space="preserve">    FENOFIBRATE 134 MG CAPSULE MYL 00378862977 044305    90       94        0
</t>
  </si>
  <si>
    <t xml:space="preserve">    FLUTICASONE PROP 50 MCG SPRAPO 60505082901 018368    16      256        0
</t>
  </si>
  <si>
    <t xml:space="preserve">    FLUTICASONE PROP 50 MCG SPRHI- 50383070016 018368    16        0        0
</t>
  </si>
  <si>
    <t xml:space="preserve">    GABAPENTIN 100 MG CAPSULE NOR  16714050302 021413   500        0        0
</t>
  </si>
  <si>
    <t xml:space="preserve">    GABAPENTIN 100 MG CAPSULE ASC  67877022205 021413   500        0        0
</t>
  </si>
  <si>
    <t xml:space="preserve">    GABAPENTIN 100 MG CAPSULE CAM  31722022105 021413   500        0        0
</t>
  </si>
  <si>
    <t xml:space="preserve">    HUMALOG 100 UNITS/ML VIAL LIL  00002751001 027413    10      140        0
</t>
  </si>
  <si>
    <t xml:space="preserve">    HUMULIN N 100 UNITS/ML VIALLIL 00002831501 001740    10      160        0
</t>
  </si>
  <si>
    <t xml:space="preserve">    NOVOLIN N 100 UNITS/ML VIALNOV 00169183411 001740    10       10        0
</t>
  </si>
  <si>
    <t xml:space="preserve">    HYDROXYCHLOROQUINE 200 MG TRAN 63304029605 009580   500        0        0
</t>
  </si>
  <si>
    <t xml:space="preserve">    HYDROXYCHLOROQUINE 200 MG TMYL 00378037301 009580   100        1        0
</t>
  </si>
  <si>
    <t xml:space="preserve">    HYDROXYCHLOROQUINE 200 MG TAV  42291031801 009580   100        0        0
</t>
  </si>
  <si>
    <t xml:space="preserve">    HYDROXYCHLOROQUINE 200 MG TRAN 63304029601 009580   100      299        0
</t>
  </si>
  <si>
    <t xml:space="preserve">    INDOMETHACIN 50 MG CAPSULE GLN 68462030201 008337   100      100        0
</t>
  </si>
  <si>
    <t xml:space="preserve">    INDOMETHACIN 50 MG CAPSULE HER 23155001105 008337   500        0        0
</t>
  </si>
  <si>
    <t xml:space="preserve">    KETOCONAZOLE 2% CREAM FOU      00168009930 007334    30        0        0
</t>
  </si>
  <si>
    <t xml:space="preserve">    KETOCONAZOLE 2% CREAM FOU      00168009915 007334    15        0        0
</t>
  </si>
  <si>
    <t xml:space="preserve">    KETOTIFEN FUM 0.025% EYE DRAKO 17478071710 043118     5        5        0
</t>
  </si>
  <si>
    <t xml:space="preserve">    EYE ITCH RELIEF 0.025% DVAL    49348010717 043118     5        5        0
</t>
  </si>
  <si>
    <t xml:space="preserve">    LAMOTRIGINE 100 MG TABLET ZYD  68382000810 017871  1000      422        0
</t>
  </si>
  <si>
    <t xml:space="preserve">    LEVETIRACETAM 250 MG TABLETNOR 16714035402 044632   500     1140        0
</t>
  </si>
  <si>
    <t xml:space="preserve">    LEVETIRACETAM 250 MG TABLETNOR 16714035401 044632   120        0        0
</t>
  </si>
  <si>
    <t xml:space="preserve">    LORATADINE 10 MG TABLET PER    45802065087 018698   300      798        0
</t>
  </si>
  <si>
    <t xml:space="preserve">    LORATADINE 10 MG TABLET VAL    49348081813 018698    90        0        0
</t>
  </si>
  <si>
    <t xml:space="preserve">    LORATADINE 10 MG TAB VAL       49348011213 018698    90        0        0
</t>
  </si>
  <si>
    <t xml:space="preserve">    MAPAP 325 MG TABLET MAJ        00904198280 004489  1000      871        0
</t>
  </si>
  <si>
    <t xml:space="preserve">    MELOXICAM 7.5 MG TABLET CAR    61442012610 029156  1000      232        0
</t>
  </si>
  <si>
    <t xml:space="preserve">    MELOXICAM 7.5 MG TABLET ZYD    68382005005 029156   500      500        0
</t>
  </si>
  <si>
    <t xml:space="preserve">    METFORMIN HCL 1,000 MG TABLAUR 65862001005 040974   500     1339        0
</t>
  </si>
  <si>
    <t xml:space="preserve">    METFORMIN HCL 1,000 MG TABLAUR 65862001099 040974  1000        1        0
</t>
  </si>
  <si>
    <t xml:space="preserve">    NEO-POLYCIN EYE OINTMENT PAD   00574425035 048544     4        0        0
</t>
  </si>
  <si>
    <t xml:space="preserve">    NEOMYC-BACIT-POLYMIX EYE OIBAU 24208078055 048544     4        8        0
</t>
  </si>
  <si>
    <t xml:space="preserve">    NIFEDIPINE ER 30 MG TABLET KRE 62175026055 020616   300      694        0
</t>
  </si>
  <si>
    <t xml:space="preserve">    NIFEDICAL XL 30 MG TABLET TEV  00093081955 020616   300        3        0
</t>
  </si>
  <si>
    <t xml:space="preserve">    OMEPRAZOLE DR 40 MG CAPSULEKRE 62175013643 043137  1000       25        0
</t>
  </si>
  <si>
    <t xml:space="preserve">    OMEPRAZOLE DR 40 MG CAPSULEDRL 55111015905 043137   500      919        0
</t>
  </si>
  <si>
    <t xml:space="preserve">    OMEPRAZOLE DR 40 MG CAPSULEG   68462039710 043137  1000        0        0
</t>
  </si>
  <si>
    <t xml:space="preserve">    TRIAMCINOLONE 0.1% CREAM QUA   00603786278 007594    30       90        0
</t>
  </si>
  <si>
    <t xml:space="preserve">    TRIAMCINOLONE 0.1% CREAM ASC   67877025115 007594    15        0        0
</t>
  </si>
  <si>
    <t xml:space="preserve">    TRIAMCINOLONE 0.1% CREAM FOU   00168000415 007594    15        0        0
</t>
  </si>
  <si>
    <t xml:space="preserve">    TRIAMCINOLONE 0.1% CREAM G+W   00713022531 007594    30        0        0
</t>
  </si>
  <si>
    <t xml:space="preserve">    VENTOLIN HFA 90 MCG INHALERGSK 00173068220 028090    18       90        0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</si>
</sst>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>
        <f>"00536108494"</f>
        <v>0</v>
      </c>
      <c r="D2">
        <v>75</v>
      </c>
      <c r="E2">
        <v>15</v>
      </c>
      <c r="F2">
        <v>5</v>
      </c>
      <c r="G2">
        <v>7936</v>
      </c>
      <c r="H2">
        <v>60</v>
      </c>
      <c r="I2">
        <v>60</v>
      </c>
      <c r="J2">
        <v>135</v>
      </c>
    </row>
    <row r="3" spans="1:10">
      <c r="A3" s="1">
        <v>1</v>
      </c>
      <c r="B3" t="s">
        <v>10</v>
      </c>
      <c r="C3">
        <f>"00536102410"</f>
        <v>0</v>
      </c>
      <c r="D3">
        <v>1000</v>
      </c>
      <c r="E3">
        <v>1000</v>
      </c>
      <c r="F3">
        <v>1</v>
      </c>
      <c r="G3">
        <v>59510</v>
      </c>
      <c r="H3">
        <v>44</v>
      </c>
      <c r="I3">
        <v>44</v>
      </c>
      <c r="J3">
        <v>1044</v>
      </c>
    </row>
    <row r="4" spans="1:10">
      <c r="A4" s="1">
        <v>2</v>
      </c>
      <c r="B4" t="s">
        <v>11</v>
      </c>
      <c r="C4">
        <f>"45802092514"</f>
        <v>0</v>
      </c>
      <c r="D4">
        <v>60</v>
      </c>
      <c r="E4">
        <v>15</v>
      </c>
      <c r="F4">
        <v>4</v>
      </c>
      <c r="G4">
        <v>21904</v>
      </c>
      <c r="H4">
        <v>60</v>
      </c>
      <c r="I4">
        <v>60</v>
      </c>
      <c r="J4">
        <v>120</v>
      </c>
    </row>
    <row r="5" spans="1:10">
      <c r="A5" s="1">
        <v>3</v>
      </c>
      <c r="B5" t="s">
        <v>12</v>
      </c>
      <c r="C5">
        <f>"00603015032"</f>
        <v>0</v>
      </c>
      <c r="D5">
        <v>2000</v>
      </c>
      <c r="E5">
        <v>1000</v>
      </c>
      <c r="F5">
        <v>2</v>
      </c>
      <c r="G5">
        <v>3009</v>
      </c>
      <c r="H5">
        <v>53</v>
      </c>
      <c r="I5">
        <v>53</v>
      </c>
      <c r="J5">
        <v>2053</v>
      </c>
    </row>
    <row r="6" spans="1:10">
      <c r="A6" s="1">
        <v>4</v>
      </c>
      <c r="B6" t="s">
        <v>13</v>
      </c>
      <c r="C6">
        <f>"00378862977"</f>
        <v>0</v>
      </c>
      <c r="D6">
        <v>90</v>
      </c>
      <c r="E6">
        <v>90</v>
      </c>
      <c r="F6">
        <v>1</v>
      </c>
      <c r="G6">
        <v>44305</v>
      </c>
      <c r="H6">
        <v>94</v>
      </c>
      <c r="I6">
        <v>94</v>
      </c>
      <c r="J6">
        <v>184</v>
      </c>
    </row>
    <row r="7" spans="1:10">
      <c r="A7" s="1">
        <v>5</v>
      </c>
      <c r="B7" t="s">
        <v>14</v>
      </c>
      <c r="C7">
        <f>"60505082901"</f>
        <v>0</v>
      </c>
      <c r="D7">
        <v>64</v>
      </c>
      <c r="E7">
        <v>16</v>
      </c>
      <c r="F7">
        <v>4</v>
      </c>
      <c r="G7">
        <v>18368</v>
      </c>
      <c r="H7">
        <v>256</v>
      </c>
      <c r="I7">
        <v>256</v>
      </c>
      <c r="J7">
        <v>320</v>
      </c>
    </row>
    <row r="8" spans="1:10">
      <c r="A8" s="1">
        <v>6</v>
      </c>
      <c r="B8" t="s">
        <v>15</v>
      </c>
      <c r="C8">
        <f>"16714050302"</f>
        <v>0</v>
      </c>
      <c r="D8">
        <v>1500</v>
      </c>
      <c r="E8">
        <v>500</v>
      </c>
      <c r="F8">
        <v>3</v>
      </c>
      <c r="G8">
        <v>21413</v>
      </c>
      <c r="H8">
        <v>0</v>
      </c>
      <c r="I8">
        <v>0</v>
      </c>
      <c r="J8">
        <v>1500</v>
      </c>
    </row>
    <row r="9" spans="1:10">
      <c r="A9" s="1">
        <v>7</v>
      </c>
      <c r="B9" t="s">
        <v>16</v>
      </c>
      <c r="C9">
        <f>"00002751001"</f>
        <v>0</v>
      </c>
      <c r="D9">
        <v>20</v>
      </c>
      <c r="E9">
        <v>10</v>
      </c>
      <c r="F9">
        <v>2</v>
      </c>
      <c r="G9">
        <v>27413</v>
      </c>
      <c r="H9">
        <v>140</v>
      </c>
      <c r="I9">
        <v>140</v>
      </c>
      <c r="J9">
        <v>160</v>
      </c>
    </row>
    <row r="10" spans="1:10">
      <c r="A10" s="1">
        <v>8</v>
      </c>
      <c r="B10" t="s">
        <v>17</v>
      </c>
      <c r="C10">
        <f>"00002831501"</f>
        <v>0</v>
      </c>
      <c r="D10">
        <v>40</v>
      </c>
      <c r="E10">
        <v>10</v>
      </c>
      <c r="F10">
        <v>4</v>
      </c>
      <c r="G10">
        <v>1740</v>
      </c>
      <c r="H10">
        <v>160</v>
      </c>
      <c r="I10">
        <v>170</v>
      </c>
      <c r="J10">
        <v>200</v>
      </c>
    </row>
    <row r="11" spans="1:10">
      <c r="A11" s="1">
        <v>9</v>
      </c>
      <c r="B11" t="s">
        <v>18</v>
      </c>
      <c r="C11">
        <f>"63304029605"</f>
        <v>0</v>
      </c>
      <c r="D11">
        <v>500</v>
      </c>
      <c r="E11">
        <v>500</v>
      </c>
      <c r="F11">
        <v>1</v>
      </c>
      <c r="G11">
        <v>9580</v>
      </c>
      <c r="H11">
        <v>0</v>
      </c>
      <c r="I11">
        <v>300</v>
      </c>
      <c r="J11">
        <v>500</v>
      </c>
    </row>
    <row r="12" spans="1:10">
      <c r="A12" s="1">
        <v>10</v>
      </c>
      <c r="B12" t="s">
        <v>19</v>
      </c>
      <c r="C12">
        <f>"68462030201"</f>
        <v>0</v>
      </c>
      <c r="D12">
        <v>200</v>
      </c>
      <c r="E12">
        <v>100</v>
      </c>
      <c r="F12">
        <v>2</v>
      </c>
      <c r="G12">
        <v>8337</v>
      </c>
      <c r="H12">
        <v>100</v>
      </c>
      <c r="I12">
        <v>100</v>
      </c>
      <c r="J12">
        <v>300</v>
      </c>
    </row>
    <row r="13" spans="1:10">
      <c r="A13" s="1">
        <v>11</v>
      </c>
      <c r="B13" t="s">
        <v>20</v>
      </c>
      <c r="C13">
        <f>"00168009930"</f>
        <v>0</v>
      </c>
      <c r="D13">
        <v>120</v>
      </c>
      <c r="E13">
        <v>30</v>
      </c>
      <c r="F13">
        <v>4</v>
      </c>
      <c r="G13">
        <v>7334</v>
      </c>
      <c r="H13">
        <v>0</v>
      </c>
      <c r="I13">
        <v>0</v>
      </c>
      <c r="J13">
        <v>120</v>
      </c>
    </row>
    <row r="14" spans="1:10">
      <c r="A14" s="1">
        <v>12</v>
      </c>
      <c r="B14" t="s">
        <v>21</v>
      </c>
      <c r="C14">
        <f>"17478071710"</f>
        <v>0</v>
      </c>
      <c r="D14">
        <v>20</v>
      </c>
      <c r="E14">
        <v>5</v>
      </c>
      <c r="F14">
        <v>4</v>
      </c>
      <c r="G14">
        <v>43118</v>
      </c>
      <c r="H14">
        <v>5</v>
      </c>
      <c r="I14">
        <v>10</v>
      </c>
      <c r="J14">
        <v>25</v>
      </c>
    </row>
    <row r="15" spans="1:10">
      <c r="A15" s="1">
        <v>13</v>
      </c>
      <c r="B15" t="s">
        <v>22</v>
      </c>
      <c r="C15">
        <f>"68382000810"</f>
        <v>0</v>
      </c>
      <c r="D15">
        <v>1000</v>
      </c>
      <c r="E15">
        <v>1000</v>
      </c>
      <c r="F15">
        <v>1</v>
      </c>
      <c r="G15">
        <v>17871</v>
      </c>
      <c r="H15">
        <v>422</v>
      </c>
      <c r="I15">
        <v>422</v>
      </c>
      <c r="J15">
        <v>1422</v>
      </c>
    </row>
    <row r="16" spans="1:10">
      <c r="A16" s="1">
        <v>14</v>
      </c>
      <c r="B16" t="s">
        <v>23</v>
      </c>
      <c r="C16">
        <f>"16714035402"</f>
        <v>0</v>
      </c>
      <c r="D16">
        <v>1000</v>
      </c>
      <c r="E16">
        <v>500</v>
      </c>
      <c r="F16">
        <v>2</v>
      </c>
      <c r="G16">
        <v>44632</v>
      </c>
      <c r="H16">
        <v>1140</v>
      </c>
      <c r="I16">
        <v>1140</v>
      </c>
      <c r="J16">
        <v>2140</v>
      </c>
    </row>
    <row r="17" spans="1:10">
      <c r="A17" s="1">
        <v>15</v>
      </c>
      <c r="B17" t="s">
        <v>24</v>
      </c>
      <c r="C17">
        <f>"45802065087"</f>
        <v>0</v>
      </c>
      <c r="D17">
        <v>1800</v>
      </c>
      <c r="E17">
        <v>300</v>
      </c>
      <c r="F17">
        <v>6</v>
      </c>
      <c r="G17">
        <v>18698</v>
      </c>
      <c r="H17">
        <v>798</v>
      </c>
      <c r="I17">
        <v>798</v>
      </c>
      <c r="J17">
        <v>2598</v>
      </c>
    </row>
    <row r="18" spans="1:10">
      <c r="A18" s="1">
        <v>16</v>
      </c>
      <c r="B18" t="s">
        <v>25</v>
      </c>
      <c r="C18">
        <f>"00904198280"</f>
        <v>0</v>
      </c>
      <c r="D18">
        <v>1000</v>
      </c>
      <c r="E18">
        <v>1000</v>
      </c>
      <c r="F18">
        <v>1</v>
      </c>
      <c r="G18">
        <v>4489</v>
      </c>
      <c r="H18">
        <v>871</v>
      </c>
      <c r="I18">
        <v>871</v>
      </c>
      <c r="J18">
        <v>1871</v>
      </c>
    </row>
    <row r="19" spans="1:10">
      <c r="A19" s="1">
        <v>17</v>
      </c>
      <c r="B19" t="s">
        <v>26</v>
      </c>
      <c r="C19">
        <f>"61442012610"</f>
        <v>0</v>
      </c>
      <c r="D19">
        <v>1000</v>
      </c>
      <c r="E19">
        <v>1000</v>
      </c>
      <c r="F19">
        <v>1</v>
      </c>
      <c r="G19">
        <v>29156</v>
      </c>
      <c r="H19">
        <v>232</v>
      </c>
      <c r="I19">
        <v>732</v>
      </c>
      <c r="J19">
        <v>1232</v>
      </c>
    </row>
    <row r="20" spans="1:10">
      <c r="A20" s="1">
        <v>18</v>
      </c>
      <c r="B20" t="s">
        <v>27</v>
      </c>
      <c r="C20">
        <f>"65862001005"</f>
        <v>0</v>
      </c>
      <c r="D20">
        <v>1500</v>
      </c>
      <c r="E20">
        <v>500</v>
      </c>
      <c r="F20">
        <v>3</v>
      </c>
      <c r="G20">
        <v>40974</v>
      </c>
      <c r="H20">
        <v>1339</v>
      </c>
      <c r="I20">
        <v>1340</v>
      </c>
      <c r="J20">
        <v>2839</v>
      </c>
    </row>
    <row r="21" spans="1:10">
      <c r="A21" s="1">
        <v>19</v>
      </c>
      <c r="B21" t="s">
        <v>28</v>
      </c>
      <c r="C21">
        <f>"00574425035"</f>
        <v>0</v>
      </c>
      <c r="D21">
        <v>4</v>
      </c>
      <c r="E21">
        <v>4</v>
      </c>
      <c r="F21">
        <v>1</v>
      </c>
      <c r="G21">
        <v>48544</v>
      </c>
      <c r="H21">
        <v>0</v>
      </c>
      <c r="I21">
        <v>8</v>
      </c>
      <c r="J21">
        <v>4</v>
      </c>
    </row>
    <row r="22" spans="1:10">
      <c r="A22" s="1">
        <v>20</v>
      </c>
      <c r="B22" t="s">
        <v>29</v>
      </c>
      <c r="C22">
        <f>"62175026055"</f>
        <v>0</v>
      </c>
      <c r="D22">
        <v>300</v>
      </c>
      <c r="E22">
        <v>300</v>
      </c>
      <c r="F22">
        <v>1</v>
      </c>
      <c r="G22">
        <v>20616</v>
      </c>
      <c r="H22">
        <v>694</v>
      </c>
      <c r="I22">
        <v>697</v>
      </c>
      <c r="J22">
        <v>994</v>
      </c>
    </row>
    <row r="23" spans="1:10">
      <c r="A23" s="1">
        <v>21</v>
      </c>
      <c r="B23" t="s">
        <v>30</v>
      </c>
      <c r="C23">
        <f>"62175013643"</f>
        <v>0</v>
      </c>
      <c r="D23">
        <v>4000</v>
      </c>
      <c r="E23">
        <v>1000</v>
      </c>
      <c r="F23">
        <v>4</v>
      </c>
      <c r="G23">
        <v>43137</v>
      </c>
      <c r="H23">
        <v>25</v>
      </c>
      <c r="I23">
        <v>944</v>
      </c>
      <c r="J23">
        <v>4025</v>
      </c>
    </row>
    <row r="24" spans="1:10">
      <c r="A24" s="1">
        <v>22</v>
      </c>
      <c r="B24" t="s">
        <v>31</v>
      </c>
      <c r="C24">
        <f>"00603786278"</f>
        <v>0</v>
      </c>
      <c r="D24">
        <v>30</v>
      </c>
      <c r="E24">
        <v>30</v>
      </c>
      <c r="F24">
        <v>1</v>
      </c>
      <c r="G24">
        <v>7594</v>
      </c>
      <c r="H24">
        <v>90</v>
      </c>
      <c r="I24">
        <v>90</v>
      </c>
      <c r="J24">
        <v>120</v>
      </c>
    </row>
    <row r="25" spans="1:10">
      <c r="A25" s="1">
        <v>23</v>
      </c>
      <c r="B25" t="s">
        <v>32</v>
      </c>
      <c r="C25">
        <f>"00173068220"</f>
        <v>0</v>
      </c>
      <c r="D25">
        <v>18</v>
      </c>
      <c r="E25">
        <v>18</v>
      </c>
      <c r="F25">
        <v>1</v>
      </c>
      <c r="G25">
        <v>28090</v>
      </c>
      <c r="H25">
        <v>90</v>
      </c>
      <c r="I25">
        <v>90</v>
      </c>
      <c r="J25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7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33</v>
      </c>
      <c r="H1" s="1" t="s">
        <v>34</v>
      </c>
    </row>
    <row r="2" spans="1:8">
      <c r="A2" s="1">
        <v>0</v>
      </c>
      <c r="B2" t="s">
        <v>35</v>
      </c>
      <c r="C2">
        <f>"00536108494"</f>
        <v>0</v>
      </c>
      <c r="D2">
        <v>7936</v>
      </c>
      <c r="E2">
        <v>15</v>
      </c>
      <c r="F2">
        <v>60</v>
      </c>
      <c r="G2">
        <v>0</v>
      </c>
      <c r="H2" t="s">
        <v>77</v>
      </c>
    </row>
    <row r="3" spans="1:8">
      <c r="A3" s="1">
        <v>1</v>
      </c>
      <c r="B3" t="s">
        <v>36</v>
      </c>
      <c r="C3">
        <f>"00536102410"</f>
        <v>0</v>
      </c>
      <c r="D3">
        <v>59510</v>
      </c>
      <c r="E3">
        <v>1000</v>
      </c>
      <c r="F3">
        <v>44</v>
      </c>
      <c r="G3">
        <v>0</v>
      </c>
      <c r="H3" t="s">
        <v>78</v>
      </c>
    </row>
    <row r="4" spans="1:8">
      <c r="A4" s="1">
        <v>2</v>
      </c>
      <c r="B4" t="s">
        <v>37</v>
      </c>
      <c r="C4">
        <f>"45802092514"</f>
        <v>0</v>
      </c>
      <c r="D4">
        <v>21904</v>
      </c>
      <c r="E4">
        <v>15</v>
      </c>
      <c r="F4">
        <v>60</v>
      </c>
      <c r="G4">
        <v>0</v>
      </c>
      <c r="H4" t="s">
        <v>79</v>
      </c>
    </row>
    <row r="5" spans="1:8">
      <c r="A5" s="1">
        <v>3</v>
      </c>
      <c r="B5" t="s">
        <v>38</v>
      </c>
      <c r="C5">
        <f>"00603015032"</f>
        <v>0</v>
      </c>
      <c r="D5">
        <v>3009</v>
      </c>
      <c r="E5">
        <v>1000</v>
      </c>
      <c r="F5">
        <v>53</v>
      </c>
      <c r="G5">
        <v>0</v>
      </c>
      <c r="H5" t="s">
        <v>80</v>
      </c>
    </row>
    <row r="6" spans="1:8">
      <c r="A6" s="1">
        <v>4</v>
      </c>
      <c r="B6" t="s">
        <v>39</v>
      </c>
      <c r="C6">
        <f>"00378862977"</f>
        <v>0</v>
      </c>
      <c r="D6">
        <v>44305</v>
      </c>
      <c r="E6">
        <v>90</v>
      </c>
      <c r="F6">
        <v>94</v>
      </c>
      <c r="G6">
        <v>0</v>
      </c>
      <c r="H6" t="s">
        <v>81</v>
      </c>
    </row>
    <row r="7" spans="1:8">
      <c r="A7" s="1">
        <v>5</v>
      </c>
      <c r="B7" t="s">
        <v>40</v>
      </c>
      <c r="C7">
        <f>"60505082901"</f>
        <v>0</v>
      </c>
      <c r="D7">
        <v>18368</v>
      </c>
      <c r="E7">
        <v>16</v>
      </c>
      <c r="F7">
        <v>256</v>
      </c>
      <c r="G7">
        <v>0</v>
      </c>
      <c r="H7" t="s">
        <v>82</v>
      </c>
    </row>
    <row r="8" spans="1:8">
      <c r="A8" s="1">
        <v>6</v>
      </c>
      <c r="B8" t="s">
        <v>41</v>
      </c>
      <c r="C8">
        <f>"50383070016"</f>
        <v>0</v>
      </c>
      <c r="D8">
        <v>18368</v>
      </c>
      <c r="E8">
        <v>16</v>
      </c>
      <c r="F8">
        <v>0</v>
      </c>
      <c r="G8">
        <v>0</v>
      </c>
      <c r="H8" t="s">
        <v>83</v>
      </c>
    </row>
    <row r="9" spans="1:8">
      <c r="A9" s="1">
        <v>7</v>
      </c>
      <c r="B9" t="s">
        <v>42</v>
      </c>
      <c r="C9">
        <f>"16714050302"</f>
        <v>0</v>
      </c>
      <c r="D9">
        <v>21413</v>
      </c>
      <c r="E9">
        <v>500</v>
      </c>
      <c r="F9">
        <v>0</v>
      </c>
      <c r="G9">
        <v>0</v>
      </c>
      <c r="H9" t="s">
        <v>84</v>
      </c>
    </row>
    <row r="10" spans="1:8">
      <c r="A10" s="1">
        <v>8</v>
      </c>
      <c r="B10" t="s">
        <v>43</v>
      </c>
      <c r="C10">
        <f>"67877022205"</f>
        <v>0</v>
      </c>
      <c r="D10">
        <v>21413</v>
      </c>
      <c r="E10">
        <v>500</v>
      </c>
      <c r="F10">
        <v>0</v>
      </c>
      <c r="G10">
        <v>0</v>
      </c>
      <c r="H10" t="s">
        <v>85</v>
      </c>
    </row>
    <row r="11" spans="1:8">
      <c r="A11" s="1">
        <v>9</v>
      </c>
      <c r="B11" t="s">
        <v>44</v>
      </c>
      <c r="C11">
        <f>"31722022105"</f>
        <v>0</v>
      </c>
      <c r="D11">
        <v>21413</v>
      </c>
      <c r="E11">
        <v>500</v>
      </c>
      <c r="F11">
        <v>0</v>
      </c>
      <c r="G11">
        <v>0</v>
      </c>
      <c r="H11" t="s">
        <v>86</v>
      </c>
    </row>
    <row r="12" spans="1:8">
      <c r="A12" s="1">
        <v>10</v>
      </c>
      <c r="B12" t="s">
        <v>45</v>
      </c>
      <c r="C12">
        <f>"00002751001"</f>
        <v>0</v>
      </c>
      <c r="D12">
        <v>27413</v>
      </c>
      <c r="E12">
        <v>10</v>
      </c>
      <c r="F12">
        <v>140</v>
      </c>
      <c r="G12">
        <v>0</v>
      </c>
      <c r="H12" t="s">
        <v>87</v>
      </c>
    </row>
    <row r="13" spans="1:8">
      <c r="A13" s="1">
        <v>11</v>
      </c>
      <c r="B13" t="s">
        <v>46</v>
      </c>
      <c r="C13">
        <f>"00002831501"</f>
        <v>0</v>
      </c>
      <c r="D13">
        <v>1740</v>
      </c>
      <c r="E13">
        <v>10</v>
      </c>
      <c r="F13">
        <v>160</v>
      </c>
      <c r="G13">
        <v>0</v>
      </c>
      <c r="H13" t="s">
        <v>88</v>
      </c>
    </row>
    <row r="14" spans="1:8">
      <c r="A14" s="1">
        <v>12</v>
      </c>
      <c r="B14" t="s">
        <v>47</v>
      </c>
      <c r="C14">
        <f>"00169183411"</f>
        <v>0</v>
      </c>
      <c r="D14">
        <v>1740</v>
      </c>
      <c r="E14">
        <v>10</v>
      </c>
      <c r="F14">
        <v>10</v>
      </c>
      <c r="G14">
        <v>0</v>
      </c>
      <c r="H14" t="s">
        <v>89</v>
      </c>
    </row>
    <row r="15" spans="1:8">
      <c r="A15" s="1">
        <v>13</v>
      </c>
      <c r="B15" t="s">
        <v>48</v>
      </c>
      <c r="C15">
        <f>"63304029605"</f>
        <v>0</v>
      </c>
      <c r="D15">
        <v>9580</v>
      </c>
      <c r="E15">
        <v>500</v>
      </c>
      <c r="F15">
        <v>0</v>
      </c>
      <c r="G15">
        <v>0</v>
      </c>
      <c r="H15" t="s">
        <v>90</v>
      </c>
    </row>
    <row r="16" spans="1:8">
      <c r="A16" s="1">
        <v>14</v>
      </c>
      <c r="B16" t="s">
        <v>49</v>
      </c>
      <c r="C16">
        <f>"00378037301"</f>
        <v>0</v>
      </c>
      <c r="D16">
        <v>9580</v>
      </c>
      <c r="E16">
        <v>100</v>
      </c>
      <c r="F16">
        <v>1</v>
      </c>
      <c r="G16">
        <v>0</v>
      </c>
      <c r="H16" t="s">
        <v>91</v>
      </c>
    </row>
    <row r="17" spans="1:8">
      <c r="A17" s="1">
        <v>15</v>
      </c>
      <c r="B17" t="s">
        <v>50</v>
      </c>
      <c r="C17">
        <f>"42291031801"</f>
        <v>0</v>
      </c>
      <c r="D17">
        <v>9580</v>
      </c>
      <c r="E17">
        <v>100</v>
      </c>
      <c r="F17">
        <v>0</v>
      </c>
      <c r="G17">
        <v>0</v>
      </c>
      <c r="H17" t="s">
        <v>92</v>
      </c>
    </row>
    <row r="18" spans="1:8">
      <c r="A18" s="1">
        <v>16</v>
      </c>
      <c r="B18" t="s">
        <v>48</v>
      </c>
      <c r="C18">
        <f>"63304029601"</f>
        <v>0</v>
      </c>
      <c r="D18">
        <v>9580</v>
      </c>
      <c r="E18">
        <v>100</v>
      </c>
      <c r="F18">
        <v>299</v>
      </c>
      <c r="G18">
        <v>0</v>
      </c>
      <c r="H18" t="s">
        <v>93</v>
      </c>
    </row>
    <row r="19" spans="1:8">
      <c r="A19" s="1">
        <v>17</v>
      </c>
      <c r="B19" t="s">
        <v>51</v>
      </c>
      <c r="C19">
        <f>"68462030201"</f>
        <v>0</v>
      </c>
      <c r="D19">
        <v>8337</v>
      </c>
      <c r="E19">
        <v>100</v>
      </c>
      <c r="F19">
        <v>100</v>
      </c>
      <c r="G19">
        <v>0</v>
      </c>
      <c r="H19" t="s">
        <v>94</v>
      </c>
    </row>
    <row r="20" spans="1:8">
      <c r="A20" s="1">
        <v>18</v>
      </c>
      <c r="B20" t="s">
        <v>52</v>
      </c>
      <c r="C20">
        <f>"23155001105"</f>
        <v>0</v>
      </c>
      <c r="D20">
        <v>8337</v>
      </c>
      <c r="E20">
        <v>500</v>
      </c>
      <c r="F20">
        <v>0</v>
      </c>
      <c r="G20">
        <v>0</v>
      </c>
      <c r="H20" t="s">
        <v>95</v>
      </c>
    </row>
    <row r="21" spans="1:8">
      <c r="A21" s="1">
        <v>19</v>
      </c>
      <c r="B21" t="s">
        <v>53</v>
      </c>
      <c r="C21">
        <f>"00168009930"</f>
        <v>0</v>
      </c>
      <c r="D21">
        <v>7334</v>
      </c>
      <c r="E21">
        <v>30</v>
      </c>
      <c r="F21">
        <v>0</v>
      </c>
      <c r="G21">
        <v>0</v>
      </c>
      <c r="H21" t="s">
        <v>96</v>
      </c>
    </row>
    <row r="22" spans="1:8">
      <c r="A22" s="1">
        <v>20</v>
      </c>
      <c r="B22" t="s">
        <v>53</v>
      </c>
      <c r="C22">
        <f>"00168009915"</f>
        <v>0</v>
      </c>
      <c r="D22">
        <v>7334</v>
      </c>
      <c r="E22">
        <v>15</v>
      </c>
      <c r="F22">
        <v>0</v>
      </c>
      <c r="G22">
        <v>0</v>
      </c>
      <c r="H22" t="s">
        <v>97</v>
      </c>
    </row>
    <row r="23" spans="1:8">
      <c r="A23" s="1">
        <v>21</v>
      </c>
      <c r="B23" t="s">
        <v>54</v>
      </c>
      <c r="C23">
        <f>"17478071710"</f>
        <v>0</v>
      </c>
      <c r="D23">
        <v>43118</v>
      </c>
      <c r="E23">
        <v>5</v>
      </c>
      <c r="F23">
        <v>5</v>
      </c>
      <c r="G23">
        <v>0</v>
      </c>
      <c r="H23" t="s">
        <v>98</v>
      </c>
    </row>
    <row r="24" spans="1:8">
      <c r="A24" s="1">
        <v>22</v>
      </c>
      <c r="B24" t="s">
        <v>55</v>
      </c>
      <c r="C24">
        <f>"49348010717"</f>
        <v>0</v>
      </c>
      <c r="D24">
        <v>43118</v>
      </c>
      <c r="E24">
        <v>5</v>
      </c>
      <c r="F24">
        <v>5</v>
      </c>
      <c r="G24">
        <v>0</v>
      </c>
      <c r="H24" t="s">
        <v>99</v>
      </c>
    </row>
    <row r="25" spans="1:8">
      <c r="A25" s="1">
        <v>23</v>
      </c>
      <c r="B25" t="s">
        <v>56</v>
      </c>
      <c r="C25">
        <f>"68382000810"</f>
        <v>0</v>
      </c>
      <c r="D25">
        <v>17871</v>
      </c>
      <c r="E25">
        <v>1000</v>
      </c>
      <c r="F25">
        <v>422</v>
      </c>
      <c r="G25">
        <v>0</v>
      </c>
      <c r="H25" t="s">
        <v>100</v>
      </c>
    </row>
    <row r="26" spans="1:8">
      <c r="A26" s="1">
        <v>24</v>
      </c>
      <c r="B26" t="s">
        <v>57</v>
      </c>
      <c r="C26">
        <f>"16714035402"</f>
        <v>0</v>
      </c>
      <c r="D26">
        <v>44632</v>
      </c>
      <c r="E26">
        <v>500</v>
      </c>
      <c r="F26">
        <v>1140</v>
      </c>
      <c r="G26">
        <v>0</v>
      </c>
      <c r="H26" t="s">
        <v>101</v>
      </c>
    </row>
    <row r="27" spans="1:8">
      <c r="A27" s="1">
        <v>25</v>
      </c>
      <c r="B27" t="s">
        <v>57</v>
      </c>
      <c r="C27">
        <f>"16714035401"</f>
        <v>0</v>
      </c>
      <c r="D27">
        <v>44632</v>
      </c>
      <c r="E27">
        <v>120</v>
      </c>
      <c r="F27">
        <v>0</v>
      </c>
      <c r="G27">
        <v>0</v>
      </c>
      <c r="H27" t="s">
        <v>102</v>
      </c>
    </row>
    <row r="28" spans="1:8">
      <c r="A28" s="1">
        <v>26</v>
      </c>
      <c r="B28" t="s">
        <v>58</v>
      </c>
      <c r="C28">
        <f>"45802065087"</f>
        <v>0</v>
      </c>
      <c r="D28">
        <v>18698</v>
      </c>
      <c r="E28">
        <v>300</v>
      </c>
      <c r="F28">
        <v>798</v>
      </c>
      <c r="G28">
        <v>0</v>
      </c>
      <c r="H28" t="s">
        <v>103</v>
      </c>
    </row>
    <row r="29" spans="1:8">
      <c r="A29" s="1">
        <v>27</v>
      </c>
      <c r="B29" t="s">
        <v>59</v>
      </c>
      <c r="C29">
        <f>"49348081813"</f>
        <v>0</v>
      </c>
      <c r="D29">
        <v>18698</v>
      </c>
      <c r="E29">
        <v>90</v>
      </c>
      <c r="F29">
        <v>0</v>
      </c>
      <c r="G29">
        <v>0</v>
      </c>
      <c r="H29" t="s">
        <v>104</v>
      </c>
    </row>
    <row r="30" spans="1:8">
      <c r="A30" s="1">
        <v>28</v>
      </c>
      <c r="B30" t="s">
        <v>60</v>
      </c>
      <c r="C30">
        <f>"49348011213"</f>
        <v>0</v>
      </c>
      <c r="D30">
        <v>18698</v>
      </c>
      <c r="E30">
        <v>90</v>
      </c>
      <c r="F30">
        <v>0</v>
      </c>
      <c r="G30">
        <v>0</v>
      </c>
      <c r="H30" t="s">
        <v>105</v>
      </c>
    </row>
    <row r="31" spans="1:8">
      <c r="A31" s="1">
        <v>29</v>
      </c>
      <c r="B31" t="s">
        <v>61</v>
      </c>
      <c r="C31">
        <f>"00904198280"</f>
        <v>0</v>
      </c>
      <c r="D31">
        <v>4489</v>
      </c>
      <c r="E31">
        <v>1000</v>
      </c>
      <c r="F31">
        <v>871</v>
      </c>
      <c r="G31">
        <v>0</v>
      </c>
      <c r="H31" t="s">
        <v>106</v>
      </c>
    </row>
    <row r="32" spans="1:8">
      <c r="A32" s="1">
        <v>30</v>
      </c>
      <c r="B32" t="s">
        <v>62</v>
      </c>
      <c r="C32">
        <f>"61442012610"</f>
        <v>0</v>
      </c>
      <c r="D32">
        <v>29156</v>
      </c>
      <c r="E32">
        <v>1000</v>
      </c>
      <c r="F32">
        <v>232</v>
      </c>
      <c r="G32">
        <v>0</v>
      </c>
      <c r="H32" t="s">
        <v>107</v>
      </c>
    </row>
    <row r="33" spans="1:8">
      <c r="A33" s="1">
        <v>31</v>
      </c>
      <c r="B33" t="s">
        <v>63</v>
      </c>
      <c r="C33">
        <f>"68382005005"</f>
        <v>0</v>
      </c>
      <c r="D33">
        <v>29156</v>
      </c>
      <c r="E33">
        <v>500</v>
      </c>
      <c r="F33">
        <v>500</v>
      </c>
      <c r="G33">
        <v>0</v>
      </c>
      <c r="H33" t="s">
        <v>108</v>
      </c>
    </row>
    <row r="34" spans="1:8">
      <c r="A34" s="1">
        <v>32</v>
      </c>
      <c r="B34" t="s">
        <v>64</v>
      </c>
      <c r="C34">
        <f>"65862001005"</f>
        <v>0</v>
      </c>
      <c r="D34">
        <v>40974</v>
      </c>
      <c r="E34">
        <v>500</v>
      </c>
      <c r="F34">
        <v>1339</v>
      </c>
      <c r="G34">
        <v>0</v>
      </c>
      <c r="H34" t="s">
        <v>109</v>
      </c>
    </row>
    <row r="35" spans="1:8">
      <c r="A35" s="1">
        <v>33</v>
      </c>
      <c r="B35" t="s">
        <v>64</v>
      </c>
      <c r="C35">
        <f>"65862001099"</f>
        <v>0</v>
      </c>
      <c r="D35">
        <v>40974</v>
      </c>
      <c r="E35">
        <v>1000</v>
      </c>
      <c r="F35">
        <v>1</v>
      </c>
      <c r="G35">
        <v>0</v>
      </c>
      <c r="H35" t="s">
        <v>110</v>
      </c>
    </row>
    <row r="36" spans="1:8">
      <c r="A36" s="1">
        <v>34</v>
      </c>
      <c r="B36" t="s">
        <v>65</v>
      </c>
      <c r="C36">
        <f>"00574425035"</f>
        <v>0</v>
      </c>
      <c r="D36">
        <v>48544</v>
      </c>
      <c r="E36">
        <v>4</v>
      </c>
      <c r="F36">
        <v>0</v>
      </c>
      <c r="G36">
        <v>0</v>
      </c>
      <c r="H36" t="s">
        <v>111</v>
      </c>
    </row>
    <row r="37" spans="1:8">
      <c r="A37" s="1">
        <v>35</v>
      </c>
      <c r="B37" t="s">
        <v>66</v>
      </c>
      <c r="C37">
        <f>"24208078055"</f>
        <v>0</v>
      </c>
      <c r="D37">
        <v>48544</v>
      </c>
      <c r="E37">
        <v>4</v>
      </c>
      <c r="F37">
        <v>8</v>
      </c>
      <c r="G37">
        <v>0</v>
      </c>
      <c r="H37" t="s">
        <v>112</v>
      </c>
    </row>
    <row r="38" spans="1:8">
      <c r="A38" s="1">
        <v>36</v>
      </c>
      <c r="B38" t="s">
        <v>67</v>
      </c>
      <c r="C38">
        <f>"62175026055"</f>
        <v>0</v>
      </c>
      <c r="D38">
        <v>20616</v>
      </c>
      <c r="E38">
        <v>300</v>
      </c>
      <c r="F38">
        <v>694</v>
      </c>
      <c r="G38">
        <v>0</v>
      </c>
      <c r="H38" t="s">
        <v>113</v>
      </c>
    </row>
    <row r="39" spans="1:8">
      <c r="A39" s="1">
        <v>37</v>
      </c>
      <c r="B39" t="s">
        <v>68</v>
      </c>
      <c r="C39">
        <f>"00093081955"</f>
        <v>0</v>
      </c>
      <c r="D39">
        <v>20616</v>
      </c>
      <c r="E39">
        <v>300</v>
      </c>
      <c r="F39">
        <v>3</v>
      </c>
      <c r="G39">
        <v>0</v>
      </c>
      <c r="H39" t="s">
        <v>114</v>
      </c>
    </row>
    <row r="40" spans="1:8">
      <c r="A40" s="1">
        <v>38</v>
      </c>
      <c r="B40" t="s">
        <v>69</v>
      </c>
      <c r="C40">
        <f>"62175013643"</f>
        <v>0</v>
      </c>
      <c r="D40">
        <v>43137</v>
      </c>
      <c r="E40">
        <v>1000</v>
      </c>
      <c r="F40">
        <v>25</v>
      </c>
      <c r="G40">
        <v>0</v>
      </c>
      <c r="H40" t="s">
        <v>115</v>
      </c>
    </row>
    <row r="41" spans="1:8">
      <c r="A41" s="1">
        <v>39</v>
      </c>
      <c r="B41" t="s">
        <v>70</v>
      </c>
      <c r="C41">
        <f>"55111015905"</f>
        <v>0</v>
      </c>
      <c r="D41">
        <v>43137</v>
      </c>
      <c r="E41">
        <v>500</v>
      </c>
      <c r="F41">
        <v>919</v>
      </c>
      <c r="G41">
        <v>0</v>
      </c>
      <c r="H41" t="s">
        <v>116</v>
      </c>
    </row>
    <row r="42" spans="1:8">
      <c r="A42" s="1">
        <v>40</v>
      </c>
      <c r="B42" t="s">
        <v>71</v>
      </c>
      <c r="C42">
        <f>"68462039710"</f>
        <v>0</v>
      </c>
      <c r="D42">
        <v>43137</v>
      </c>
      <c r="E42">
        <v>1000</v>
      </c>
      <c r="F42">
        <v>0</v>
      </c>
      <c r="G42">
        <v>0</v>
      </c>
      <c r="H42" t="s">
        <v>117</v>
      </c>
    </row>
    <row r="43" spans="1:8">
      <c r="A43" s="1">
        <v>41</v>
      </c>
      <c r="B43" t="s">
        <v>72</v>
      </c>
      <c r="C43">
        <f>"00603786278"</f>
        <v>0</v>
      </c>
      <c r="D43">
        <v>7594</v>
      </c>
      <c r="E43">
        <v>30</v>
      </c>
      <c r="F43">
        <v>90</v>
      </c>
      <c r="G43">
        <v>0</v>
      </c>
      <c r="H43" t="s">
        <v>118</v>
      </c>
    </row>
    <row r="44" spans="1:8">
      <c r="A44" s="1">
        <v>42</v>
      </c>
      <c r="B44" t="s">
        <v>73</v>
      </c>
      <c r="C44">
        <f>"67877025115"</f>
        <v>0</v>
      </c>
      <c r="D44">
        <v>7594</v>
      </c>
      <c r="E44">
        <v>15</v>
      </c>
      <c r="F44">
        <v>0</v>
      </c>
      <c r="G44">
        <v>0</v>
      </c>
      <c r="H44" t="s">
        <v>119</v>
      </c>
    </row>
    <row r="45" spans="1:8">
      <c r="A45" s="1">
        <v>43</v>
      </c>
      <c r="B45" t="s">
        <v>74</v>
      </c>
      <c r="C45">
        <f>"00168000415"</f>
        <v>0</v>
      </c>
      <c r="D45">
        <v>7594</v>
      </c>
      <c r="E45">
        <v>15</v>
      </c>
      <c r="F45">
        <v>0</v>
      </c>
      <c r="G45">
        <v>0</v>
      </c>
      <c r="H45" t="s">
        <v>120</v>
      </c>
    </row>
    <row r="46" spans="1:8">
      <c r="A46" s="1">
        <v>44</v>
      </c>
      <c r="B46" t="s">
        <v>75</v>
      </c>
      <c r="C46">
        <f>"00713022531"</f>
        <v>0</v>
      </c>
      <c r="D46">
        <v>7594</v>
      </c>
      <c r="E46">
        <v>30</v>
      </c>
      <c r="F46">
        <v>0</v>
      </c>
      <c r="G46">
        <v>0</v>
      </c>
      <c r="H46" t="s">
        <v>121</v>
      </c>
    </row>
    <row r="47" spans="1:8">
      <c r="A47" s="1">
        <v>45</v>
      </c>
      <c r="B47" t="s">
        <v>76</v>
      </c>
      <c r="C47">
        <f>"00173068220"</f>
        <v>0</v>
      </c>
      <c r="D47">
        <v>28090</v>
      </c>
      <c r="E47">
        <v>18</v>
      </c>
      <c r="F47">
        <v>90</v>
      </c>
      <c r="G47">
        <v>0</v>
      </c>
      <c r="H47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preferred_products</vt:lpstr>
      <vt:lpstr>all_products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2017-08-24T08:57:38Z</dcterms:created>
  <dcterms:modified xsi:type="dcterms:W3CDTF">2017-08-24T08:57:38Z</dcterms:modified>
</cp:coreProperties>
</file>