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ing 2017\Dr Broughs Class\Midterm Exam\"/>
    </mc:Choice>
  </mc:AlternateContent>
  <bookViews>
    <workbookView xWindow="0" yWindow="0" windowWidth="18435" windowHeight="4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J80" i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78" i="1"/>
  <c r="J77" i="1"/>
  <c r="J76" i="1"/>
  <c r="J75" i="1"/>
  <c r="J73" i="1"/>
  <c r="K117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6" i="1"/>
  <c r="K75" i="1"/>
  <c r="K73" i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77" i="1"/>
  <c r="D76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93" i="1"/>
  <c r="E86" i="1"/>
  <c r="E87" i="1"/>
  <c r="E88" i="1"/>
  <c r="E89" i="1"/>
  <c r="E90" i="1"/>
  <c r="E91" i="1"/>
  <c r="E92" i="1"/>
  <c r="E85" i="1"/>
  <c r="E77" i="1"/>
  <c r="E78" i="1"/>
  <c r="E79" i="1"/>
  <c r="E80" i="1"/>
  <c r="E81" i="1"/>
  <c r="E82" i="1"/>
  <c r="E83" i="1"/>
  <c r="E84" i="1"/>
  <c r="E76" i="1"/>
  <c r="E75" i="1"/>
  <c r="D75" i="1"/>
  <c r="E11" i="1"/>
  <c r="E74" i="1"/>
  <c r="D74" i="1"/>
  <c r="B74" i="1"/>
  <c r="D73" i="1"/>
  <c r="E73" i="1"/>
  <c r="E10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3" i="1"/>
  <c r="I10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73" i="1"/>
  <c r="C10" i="1"/>
  <c r="C66" i="1"/>
  <c r="D72" i="1" s="1"/>
  <c r="C65" i="1"/>
  <c r="B2" i="1"/>
  <c r="K56" i="1"/>
  <c r="K57" i="1"/>
  <c r="K58" i="1"/>
  <c r="K59" i="1"/>
  <c r="K60" i="1"/>
  <c r="K61" i="1"/>
  <c r="K62" i="1"/>
  <c r="K55" i="1"/>
  <c r="K52" i="1"/>
  <c r="K53" i="1"/>
  <c r="K51" i="1"/>
  <c r="K48" i="1"/>
  <c r="K49" i="1"/>
  <c r="K47" i="1"/>
  <c r="K38" i="1"/>
  <c r="K39" i="1"/>
  <c r="K40" i="1"/>
  <c r="K41" i="1"/>
  <c r="K42" i="1"/>
  <c r="K43" i="1"/>
  <c r="K44" i="1"/>
  <c r="K45" i="1"/>
  <c r="K37" i="1"/>
  <c r="K35" i="1"/>
  <c r="K29" i="1"/>
  <c r="K30" i="1"/>
  <c r="K31" i="1"/>
  <c r="K32" i="1"/>
  <c r="K33" i="1"/>
  <c r="K28" i="1"/>
  <c r="K26" i="1"/>
  <c r="K25" i="1"/>
  <c r="K24" i="1"/>
  <c r="K23" i="1"/>
  <c r="K22" i="1"/>
  <c r="K21" i="1"/>
  <c r="K20" i="1"/>
  <c r="D11" i="1"/>
  <c r="H20" i="1"/>
  <c r="K10" i="1"/>
  <c r="J15" i="1"/>
  <c r="J17" i="1" s="1"/>
  <c r="J16" i="1"/>
  <c r="J18" i="1" s="1"/>
  <c r="J19" i="1" s="1"/>
  <c r="J14" i="1"/>
  <c r="J12" i="1"/>
  <c r="J10" i="1"/>
  <c r="C14" i="1"/>
  <c r="I12" i="1"/>
  <c r="K12" i="1" s="1"/>
  <c r="I14" i="1"/>
  <c r="K14" i="1" s="1"/>
  <c r="I15" i="1"/>
  <c r="I16" i="1"/>
  <c r="I17" i="1"/>
  <c r="I18" i="1"/>
  <c r="I19" i="1"/>
  <c r="I21" i="1"/>
  <c r="I22" i="1"/>
  <c r="I23" i="1"/>
  <c r="I24" i="1"/>
  <c r="I25" i="1"/>
  <c r="I26" i="1"/>
  <c r="I28" i="1"/>
  <c r="I29" i="1"/>
  <c r="I30" i="1"/>
  <c r="I31" i="1"/>
  <c r="I32" i="1"/>
  <c r="I33" i="1"/>
  <c r="I35" i="1"/>
  <c r="I37" i="1"/>
  <c r="I38" i="1"/>
  <c r="I39" i="1"/>
  <c r="I40" i="1"/>
  <c r="I41" i="1"/>
  <c r="I42" i="1"/>
  <c r="I43" i="1"/>
  <c r="I44" i="1"/>
  <c r="I45" i="1"/>
  <c r="I47" i="1"/>
  <c r="I48" i="1"/>
  <c r="I49" i="1"/>
  <c r="I51" i="1"/>
  <c r="I52" i="1"/>
  <c r="I53" i="1"/>
  <c r="I55" i="1"/>
  <c r="I56" i="1"/>
  <c r="I57" i="1"/>
  <c r="I58" i="1"/>
  <c r="I59" i="1"/>
  <c r="I60" i="1"/>
  <c r="I61" i="1"/>
  <c r="I62" i="1"/>
  <c r="C15" i="1"/>
  <c r="C16" i="1"/>
  <c r="C17" i="1"/>
  <c r="C18" i="1"/>
  <c r="C19" i="1"/>
  <c r="C21" i="1"/>
  <c r="C22" i="1"/>
  <c r="C23" i="1"/>
  <c r="C24" i="1"/>
  <c r="C25" i="1"/>
  <c r="C26" i="1"/>
  <c r="C28" i="1"/>
  <c r="C29" i="1"/>
  <c r="C30" i="1"/>
  <c r="C31" i="1"/>
  <c r="C32" i="1"/>
  <c r="C33" i="1"/>
  <c r="C35" i="1"/>
  <c r="C37" i="1"/>
  <c r="C38" i="1"/>
  <c r="C39" i="1"/>
  <c r="C40" i="1"/>
  <c r="C41" i="1"/>
  <c r="C42" i="1"/>
  <c r="C43" i="1"/>
  <c r="C44" i="1"/>
  <c r="C45" i="1"/>
  <c r="C47" i="1"/>
  <c r="C48" i="1"/>
  <c r="C49" i="1"/>
  <c r="C51" i="1"/>
  <c r="C52" i="1"/>
  <c r="C53" i="1"/>
  <c r="C55" i="1"/>
  <c r="C56" i="1"/>
  <c r="C57" i="1"/>
  <c r="C58" i="1"/>
  <c r="C59" i="1"/>
  <c r="C60" i="1"/>
  <c r="C61" i="1"/>
  <c r="C62" i="1"/>
  <c r="C12" i="1"/>
  <c r="E72" i="1" l="1"/>
  <c r="C67" i="1"/>
  <c r="K72" i="1"/>
  <c r="J72" i="1"/>
  <c r="J20" i="1"/>
  <c r="J21" i="1" s="1"/>
  <c r="J22" i="1" s="1"/>
  <c r="J23" i="1" s="1"/>
  <c r="J24" i="1" s="1"/>
  <c r="J25" i="1" s="1"/>
  <c r="J26" i="1" s="1"/>
  <c r="J28" i="1" s="1"/>
  <c r="J29" i="1" s="1"/>
  <c r="J30" i="1" s="1"/>
  <c r="J31" i="1" s="1"/>
  <c r="J32" i="1" s="1"/>
  <c r="J33" i="1" s="1"/>
  <c r="J35" i="1" s="1"/>
  <c r="J37" i="1" s="1"/>
  <c r="J38" i="1" s="1"/>
  <c r="J39" i="1" s="1"/>
  <c r="J40" i="1" s="1"/>
  <c r="J41" i="1" s="1"/>
  <c r="J42" i="1" s="1"/>
  <c r="J43" i="1" s="1"/>
  <c r="J44" i="1" s="1"/>
  <c r="J45" i="1" s="1"/>
  <c r="J47" i="1" s="1"/>
  <c r="E30" i="1"/>
  <c r="E25" i="1"/>
  <c r="E31" i="1"/>
  <c r="E33" i="1"/>
  <c r="B34" i="1" s="1"/>
  <c r="E19" i="1"/>
  <c r="E15" i="1"/>
  <c r="B3" i="1"/>
  <c r="E9" i="1" s="1"/>
  <c r="E26" i="1" s="1"/>
  <c r="E27" i="1" s="1"/>
  <c r="E32" i="1"/>
  <c r="E28" i="1"/>
  <c r="E18" i="1"/>
  <c r="E12" i="1"/>
  <c r="E13" i="1"/>
  <c r="J9" i="1"/>
  <c r="B4" i="1"/>
  <c r="K9" i="1"/>
  <c r="D9" i="1"/>
  <c r="D10" i="1" s="1"/>
  <c r="D12" i="1" s="1"/>
  <c r="D13" i="1" s="1"/>
  <c r="D14" i="1" s="1"/>
  <c r="D15" i="1" s="1"/>
  <c r="D16" i="1" s="1"/>
  <c r="D17" i="1" s="1"/>
  <c r="D18" i="1" s="1"/>
  <c r="D19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J48" i="1" l="1"/>
  <c r="J49" i="1"/>
  <c r="J51" i="1" s="1"/>
  <c r="J52" i="1" s="1"/>
  <c r="J53" i="1" s="1"/>
  <c r="J55" i="1" s="1"/>
  <c r="J56" i="1" s="1"/>
  <c r="J57" i="1" s="1"/>
  <c r="J58" i="1" s="1"/>
  <c r="J59" i="1" s="1"/>
  <c r="J60" i="1" s="1"/>
  <c r="J61" i="1" s="1"/>
  <c r="J62" i="1" s="1"/>
  <c r="E24" i="1"/>
  <c r="E16" i="1"/>
  <c r="E17" i="1"/>
  <c r="E14" i="1"/>
  <c r="E23" i="1"/>
  <c r="E22" i="1"/>
  <c r="E29" i="1"/>
  <c r="E21" i="1"/>
  <c r="E35" i="1"/>
  <c r="D34" i="1"/>
  <c r="D35" i="1" s="1"/>
  <c r="E34" i="1"/>
  <c r="K17" i="1"/>
  <c r="K18" i="1"/>
  <c r="K16" i="1"/>
  <c r="K15" i="1"/>
  <c r="K19" i="1"/>
  <c r="B36" i="1" l="1"/>
  <c r="E45" i="1" l="1"/>
  <c r="E41" i="1"/>
  <c r="E44" i="1"/>
  <c r="E43" i="1"/>
  <c r="E38" i="1"/>
  <c r="E42" i="1"/>
  <c r="E40" i="1"/>
  <c r="E37" i="1"/>
  <c r="E39" i="1"/>
  <c r="E36" i="1"/>
  <c r="D36" i="1"/>
  <c r="D37" i="1" s="1"/>
  <c r="D38" i="1" s="1"/>
  <c r="D39" i="1" s="1"/>
  <c r="D40" i="1" s="1"/>
  <c r="D41" i="1" s="1"/>
  <c r="D42" i="1" s="1"/>
  <c r="D43" i="1" s="1"/>
  <c r="D44" i="1" s="1"/>
  <c r="D45" i="1" s="1"/>
  <c r="B46" i="1" l="1"/>
  <c r="D46" i="1" l="1"/>
  <c r="D47" i="1" s="1"/>
  <c r="D48" i="1" s="1"/>
  <c r="D49" i="1" s="1"/>
  <c r="E53" i="1"/>
  <c r="E49" i="1"/>
  <c r="B50" i="1" s="1"/>
  <c r="E50" i="1" s="1"/>
  <c r="E48" i="1"/>
  <c r="E47" i="1"/>
  <c r="E46" i="1"/>
  <c r="E58" i="1" l="1"/>
  <c r="E51" i="1"/>
  <c r="E60" i="1"/>
  <c r="E56" i="1"/>
  <c r="E54" i="1"/>
  <c r="B54" i="1"/>
  <c r="E52" i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E57" i="1" l="1"/>
  <c r="E61" i="1"/>
  <c r="E59" i="1"/>
  <c r="E62" i="1"/>
  <c r="E55" i="1"/>
</calcChain>
</file>

<file path=xl/sharedStrings.xml><?xml version="1.0" encoding="utf-8"?>
<sst xmlns="http://schemas.openxmlformats.org/spreadsheetml/2006/main" count="45" uniqueCount="28">
  <si>
    <t>Day</t>
  </si>
  <si>
    <t>Settlement Price</t>
  </si>
  <si>
    <t>Initial Price</t>
  </si>
  <si>
    <t>Initial Margin</t>
  </si>
  <si>
    <t>Maintenance Margin</t>
  </si>
  <si>
    <t>Trader A (Long)</t>
  </si>
  <si>
    <t>Cumm Profits</t>
  </si>
  <si>
    <t>Equity in Acct</t>
  </si>
  <si>
    <t>Capital</t>
  </si>
  <si>
    <t>Trader B (Short)</t>
  </si>
  <si>
    <t>Equity In Acct</t>
  </si>
  <si>
    <t>Mark to Market for Oil Prices</t>
  </si>
  <si>
    <t>number of barrels</t>
  </si>
  <si>
    <t>MC          3</t>
  </si>
  <si>
    <r>
      <rPr>
        <b/>
        <sz val="11"/>
        <color theme="1"/>
        <rFont val="Calibri"/>
        <family val="2"/>
        <scheme val="minor"/>
      </rPr>
      <t xml:space="preserve">MC          </t>
    </r>
    <r>
      <rPr>
        <sz val="11"/>
        <color theme="1"/>
        <rFont val="Calibri"/>
        <family val="2"/>
        <scheme val="minor"/>
      </rPr>
      <t>2</t>
    </r>
  </si>
  <si>
    <r>
      <t>MC</t>
    </r>
    <r>
      <rPr>
        <sz val="11"/>
        <color theme="1"/>
        <rFont val="Calibri"/>
        <family val="2"/>
        <scheme val="minor"/>
      </rPr>
      <t xml:space="preserve">        15</t>
    </r>
  </si>
  <si>
    <r>
      <t xml:space="preserve">MC        </t>
    </r>
    <r>
      <rPr>
        <sz val="11"/>
        <color theme="1"/>
        <rFont val="Calibri"/>
        <family val="2"/>
        <scheme val="minor"/>
      </rPr>
      <t>21</t>
    </r>
  </si>
  <si>
    <t>MC        22</t>
  </si>
  <si>
    <t>MC        31</t>
  </si>
  <si>
    <r>
      <t>MC</t>
    </r>
    <r>
      <rPr>
        <sz val="11"/>
        <color theme="1"/>
        <rFont val="Calibri"/>
        <family val="2"/>
        <scheme val="minor"/>
      </rPr>
      <t xml:space="preserve">        34</t>
    </r>
  </si>
  <si>
    <r>
      <t xml:space="preserve">MC        </t>
    </r>
    <r>
      <rPr>
        <sz val="11"/>
        <color theme="1"/>
        <rFont val="Calibri"/>
        <family val="2"/>
        <scheme val="minor"/>
      </rPr>
      <t>37</t>
    </r>
  </si>
  <si>
    <t>MC          9</t>
  </si>
  <si>
    <t>Mark to Market for Gas Prices</t>
  </si>
  <si>
    <t>Captial</t>
  </si>
  <si>
    <t>Trader B(Short)</t>
  </si>
  <si>
    <t>Number of Barrels</t>
  </si>
  <si>
    <r>
      <t xml:space="preserve">MC          </t>
    </r>
    <r>
      <rPr>
        <sz val="11"/>
        <color theme="1"/>
        <rFont val="Calibri"/>
        <family val="2"/>
        <scheme val="minor"/>
      </rPr>
      <t>2</t>
    </r>
  </si>
  <si>
    <t>**I am assuming the settlement price is the price per barrel, and that 1 contract is 5000 barrels**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</si>
</sst>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rgb="FF000000"/>
      <name val="Lucida Console"/>
      <family val="3"/>
    </font>
    <font>
      <b/>
      <sz val="11"/>
      <color rgb="FF000000"/>
      <name val="Lucida Console"/>
      <family val="3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2" fillId="0" borderId="0" xfId="0" applyNumberFormat="1" applyFont="1" applyAlignment="1">
      <alignment vertical="center"/>
    </xf>
    <xf numFmtId="0" fontId="5" fillId="0" borderId="0" xfId="0" applyNumberFormat="1" applyFont="1"/>
    <xf numFmtId="0" fontId="3" fillId="0" borderId="0" xfId="0" applyNumberFormat="1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topLeftCell="A70" workbookViewId="0">
      <selection activeCell="A6" sqref="A6:K6"/>
    </sheetView>
  </sheetViews>
  <sheetFormatPr defaultRowHeight="15" x14ac:dyDescent="0.25"/>
  <cols>
    <col min="2" max="2" width="16" bestFit="1" customWidth="1"/>
    <col min="3" max="3" width="13.140625" bestFit="1" customWidth="1"/>
    <col min="4" max="4" width="10" bestFit="1" customWidth="1"/>
    <col min="5" max="5" width="15.5703125" customWidth="1"/>
    <col min="6" max="6" width="3" customWidth="1"/>
    <col min="8" max="8" width="16" bestFit="1" customWidth="1"/>
    <col min="9" max="9" width="13.140625" bestFit="1" customWidth="1"/>
    <col min="11" max="11" width="12.85546875" bestFit="1" customWidth="1"/>
    <col min="12" max="12" width="4.140625" customWidth="1"/>
    <col min="14" max="14" width="16" bestFit="1" customWidth="1"/>
    <col min="15" max="15" width="14.5703125" customWidth="1"/>
    <col min="17" max="17" width="12.85546875" bestFit="1" customWidth="1"/>
    <col min="18" max="18" width="4.140625" customWidth="1"/>
    <col min="20" max="20" width="16.28515625" customWidth="1"/>
    <col min="21" max="21" width="13.140625" bestFit="1" customWidth="1"/>
    <col min="22" max="22" width="7.140625" bestFit="1" customWidth="1"/>
    <col min="23" max="23" width="12.85546875" bestFit="1" customWidth="1"/>
  </cols>
  <sheetData>
    <row r="1" spans="1:11" ht="21" x14ac:dyDescent="0.35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t="s">
        <v>2</v>
      </c>
      <c r="B2">
        <f>B9*5000</f>
        <v>3381.6855</v>
      </c>
    </row>
    <row r="3" spans="1:11" x14ac:dyDescent="0.25">
      <c r="A3" t="s">
        <v>3</v>
      </c>
      <c r="B3">
        <f>B2*0.1</f>
        <v>338.16855000000004</v>
      </c>
    </row>
    <row r="4" spans="1:11" x14ac:dyDescent="0.25">
      <c r="A4" t="s">
        <v>4</v>
      </c>
      <c r="B4">
        <f>B3*0.85</f>
        <v>287.44326750000005</v>
      </c>
    </row>
    <row r="5" spans="1:11" x14ac:dyDescent="0.25">
      <c r="A5" t="s">
        <v>12</v>
      </c>
      <c r="B5">
        <v>5000</v>
      </c>
    </row>
    <row r="6" spans="1:11" x14ac:dyDescent="0.25">
      <c r="A6" s="3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2" t="s">
        <v>5</v>
      </c>
      <c r="B7" s="2"/>
      <c r="C7" s="2"/>
      <c r="D7" s="2"/>
      <c r="E7" s="2"/>
      <c r="G7" s="2" t="s">
        <v>9</v>
      </c>
      <c r="H7" s="2"/>
      <c r="I7" s="2"/>
      <c r="J7" s="2"/>
      <c r="K7" s="2"/>
    </row>
    <row r="8" spans="1:11" x14ac:dyDescent="0.25">
      <c r="A8" t="s">
        <v>0</v>
      </c>
      <c r="B8" t="s">
        <v>1</v>
      </c>
      <c r="C8" t="s">
        <v>6</v>
      </c>
      <c r="D8" t="s">
        <v>8</v>
      </c>
      <c r="E8" t="s">
        <v>7</v>
      </c>
      <c r="G8" t="s">
        <v>0</v>
      </c>
      <c r="H8" t="s">
        <v>1</v>
      </c>
      <c r="I8" t="s">
        <v>6</v>
      </c>
      <c r="J8" t="s">
        <v>8</v>
      </c>
      <c r="K8" t="s">
        <v>10</v>
      </c>
    </row>
    <row r="9" spans="1:11" x14ac:dyDescent="0.25">
      <c r="A9">
        <v>1</v>
      </c>
      <c r="B9" s="1">
        <v>0.67633710000000002</v>
      </c>
      <c r="C9">
        <v>0</v>
      </c>
      <c r="D9" s="7">
        <f>B3</f>
        <v>338.16855000000004</v>
      </c>
      <c r="E9" s="7">
        <f>B3</f>
        <v>338.16855000000004</v>
      </c>
      <c r="G9">
        <v>1</v>
      </c>
      <c r="H9" s="1">
        <v>0.67633710000000002</v>
      </c>
      <c r="I9">
        <v>0</v>
      </c>
      <c r="J9">
        <f>B3</f>
        <v>338.16855000000004</v>
      </c>
      <c r="K9">
        <f>B3</f>
        <v>338.16855000000004</v>
      </c>
    </row>
    <row r="10" spans="1:11" x14ac:dyDescent="0.25">
      <c r="A10">
        <v>2</v>
      </c>
      <c r="B10" s="1">
        <v>0.59531909999999999</v>
      </c>
      <c r="C10">
        <f>(B10-$B$9)*$B$5</f>
        <v>-405.09000000000015</v>
      </c>
      <c r="D10" s="7">
        <f>D9</f>
        <v>338.16855000000004</v>
      </c>
      <c r="E10" s="7">
        <f>E9+C10</f>
        <v>-66.921450000000107</v>
      </c>
      <c r="G10">
        <v>2</v>
      </c>
      <c r="H10" s="1">
        <v>0.59531909999999999</v>
      </c>
      <c r="I10">
        <f>($H$9-H10)*$B$5</f>
        <v>405.09000000000015</v>
      </c>
      <c r="J10">
        <f>J9</f>
        <v>338.16855000000004</v>
      </c>
      <c r="K10">
        <f>$K$9+I10</f>
        <v>743.25855000000024</v>
      </c>
    </row>
    <row r="11" spans="1:11" x14ac:dyDescent="0.25">
      <c r="A11" t="s">
        <v>14</v>
      </c>
      <c r="B11" s="4">
        <v>405.09</v>
      </c>
      <c r="C11">
        <v>-405.09</v>
      </c>
      <c r="D11" s="7">
        <f>D10+405.09</f>
        <v>743.25855000000001</v>
      </c>
      <c r="E11" s="7">
        <f>E10+405.09</f>
        <v>338.16854999999987</v>
      </c>
      <c r="H11" s="1"/>
    </row>
    <row r="12" spans="1:11" x14ac:dyDescent="0.25">
      <c r="A12">
        <v>3</v>
      </c>
      <c r="B12" s="1">
        <v>0.57887739999999999</v>
      </c>
      <c r="C12">
        <f>(B12-$B$9)*$B$5</f>
        <v>-487.29850000000022</v>
      </c>
      <c r="D12" s="7">
        <f>D11</f>
        <v>743.25855000000001</v>
      </c>
      <c r="E12" s="7">
        <f>E9+C12-C11</f>
        <v>255.9600499999998</v>
      </c>
      <c r="G12">
        <v>3</v>
      </c>
      <c r="H12" s="1">
        <v>0.57887739999999999</v>
      </c>
      <c r="I12">
        <f t="shared" ref="I12:I62" si="0">($H$9-H12)*$B$5</f>
        <v>487.29850000000022</v>
      </c>
      <c r="J12">
        <f>J10</f>
        <v>338.16855000000004</v>
      </c>
      <c r="K12">
        <f>$K$9+I12</f>
        <v>825.4670500000002</v>
      </c>
    </row>
    <row r="13" spans="1:11" x14ac:dyDescent="0.25">
      <c r="A13" s="5" t="s">
        <v>13</v>
      </c>
      <c r="B13" s="11">
        <v>82.21</v>
      </c>
      <c r="D13" s="7">
        <f>D12+82.21</f>
        <v>825.46855000000005</v>
      </c>
      <c r="E13" s="7">
        <f>E11</f>
        <v>338.16854999999987</v>
      </c>
      <c r="H13" s="1"/>
    </row>
    <row r="14" spans="1:11" x14ac:dyDescent="0.25">
      <c r="A14">
        <v>4</v>
      </c>
      <c r="B14" s="1">
        <v>0.63785630000000004</v>
      </c>
      <c r="C14">
        <f>(B14-$B$9)*$B$5</f>
        <v>-192.40399999999991</v>
      </c>
      <c r="D14" s="7">
        <f>D13</f>
        <v>825.46855000000005</v>
      </c>
      <c r="E14" s="7">
        <f>E9+B11+B13+C14</f>
        <v>633.06455000000017</v>
      </c>
      <c r="G14">
        <v>4</v>
      </c>
      <c r="H14" s="1">
        <v>0.63785630000000004</v>
      </c>
      <c r="I14">
        <f t="shared" si="0"/>
        <v>192.40399999999991</v>
      </c>
      <c r="J14">
        <f>J12</f>
        <v>338.16855000000004</v>
      </c>
      <c r="K14">
        <f>$K$9+I14</f>
        <v>530.57254999999998</v>
      </c>
    </row>
    <row r="15" spans="1:11" x14ac:dyDescent="0.25">
      <c r="A15">
        <v>5</v>
      </c>
      <c r="B15" s="1">
        <v>0.59524940000000004</v>
      </c>
      <c r="C15">
        <f t="shared" ref="C15:C62" si="1">(B15-$B$9)*$B$5</f>
        <v>-405.43849999999992</v>
      </c>
      <c r="D15" s="7">
        <f>D14</f>
        <v>825.46855000000005</v>
      </c>
      <c r="E15" s="7">
        <f>E9+B11+B13+C15</f>
        <v>420.03005000000013</v>
      </c>
      <c r="G15">
        <v>5</v>
      </c>
      <c r="H15" s="1">
        <v>0.59524940000000004</v>
      </c>
      <c r="I15">
        <f t="shared" si="0"/>
        <v>405.43849999999992</v>
      </c>
      <c r="J15">
        <f>J14</f>
        <v>338.16855000000004</v>
      </c>
      <c r="K15">
        <f t="shared" ref="K15:K18" si="2">$K$9+I15</f>
        <v>743.60704999999996</v>
      </c>
    </row>
    <row r="16" spans="1:11" x14ac:dyDescent="0.25">
      <c r="A16">
        <v>6</v>
      </c>
      <c r="B16" s="1">
        <v>0.66616220000000004</v>
      </c>
      <c r="C16">
        <f t="shared" si="1"/>
        <v>-50.874499999999934</v>
      </c>
      <c r="D16" s="7">
        <f>D15</f>
        <v>825.46855000000005</v>
      </c>
      <c r="E16" s="7">
        <f>E9+B11+B13+C16</f>
        <v>774.59405000000015</v>
      </c>
      <c r="G16">
        <v>6</v>
      </c>
      <c r="H16" s="1">
        <v>0.66616220000000004</v>
      </c>
      <c r="I16">
        <f t="shared" si="0"/>
        <v>50.874499999999934</v>
      </c>
      <c r="J16">
        <f t="shared" ref="J16:J18" si="3">J14</f>
        <v>338.16855000000004</v>
      </c>
      <c r="K16">
        <f t="shared" si="2"/>
        <v>389.04304999999999</v>
      </c>
    </row>
    <row r="17" spans="1:11" x14ac:dyDescent="0.25">
      <c r="A17">
        <v>7</v>
      </c>
      <c r="B17" s="1">
        <v>0.60540519999999998</v>
      </c>
      <c r="C17">
        <f t="shared" si="1"/>
        <v>-354.65950000000026</v>
      </c>
      <c r="D17" s="7">
        <f>D16</f>
        <v>825.46855000000005</v>
      </c>
      <c r="E17" s="7">
        <f>E9+B11+B13+C17</f>
        <v>470.80904999999979</v>
      </c>
      <c r="G17">
        <v>7</v>
      </c>
      <c r="H17" s="1">
        <v>0.60540519999999998</v>
      </c>
      <c r="I17">
        <f t="shared" si="0"/>
        <v>354.65950000000026</v>
      </c>
      <c r="J17">
        <f t="shared" si="3"/>
        <v>338.16855000000004</v>
      </c>
      <c r="K17">
        <f t="shared" si="2"/>
        <v>692.8280500000003</v>
      </c>
    </row>
    <row r="18" spans="1:11" x14ac:dyDescent="0.25">
      <c r="A18">
        <v>8</v>
      </c>
      <c r="B18" s="1">
        <v>0.58111029999999997</v>
      </c>
      <c r="C18">
        <f t="shared" si="1"/>
        <v>-476.1340000000003</v>
      </c>
      <c r="D18" s="7">
        <f>D17</f>
        <v>825.46855000000005</v>
      </c>
      <c r="E18" s="7">
        <f>E9+B11+B13+C18</f>
        <v>349.33454999999975</v>
      </c>
      <c r="G18">
        <v>8</v>
      </c>
      <c r="H18" s="1">
        <v>0.58111029999999997</v>
      </c>
      <c r="I18">
        <f t="shared" si="0"/>
        <v>476.1340000000003</v>
      </c>
      <c r="J18">
        <f t="shared" si="3"/>
        <v>338.16855000000004</v>
      </c>
      <c r="K18">
        <f t="shared" si="2"/>
        <v>814.30255000000034</v>
      </c>
    </row>
    <row r="19" spans="1:11" x14ac:dyDescent="0.25">
      <c r="A19">
        <v>9</v>
      </c>
      <c r="B19" s="1">
        <v>0.85178449999999994</v>
      </c>
      <c r="C19">
        <f t="shared" si="1"/>
        <v>877.23699999999963</v>
      </c>
      <c r="D19" s="7">
        <f>D18</f>
        <v>825.46855000000005</v>
      </c>
      <c r="E19" s="7">
        <f>E9+B11+B13+C19</f>
        <v>1702.7055499999997</v>
      </c>
      <c r="G19">
        <v>9</v>
      </c>
      <c r="H19" s="1">
        <v>0.85178449999999994</v>
      </c>
      <c r="I19">
        <f t="shared" si="0"/>
        <v>-877.23699999999963</v>
      </c>
      <c r="J19">
        <f>J18</f>
        <v>338.16855000000004</v>
      </c>
      <c r="K19">
        <f>$K$9+I19</f>
        <v>-539.06844999999953</v>
      </c>
    </row>
    <row r="20" spans="1:11" x14ac:dyDescent="0.25">
      <c r="A20" s="5" t="s">
        <v>21</v>
      </c>
      <c r="B20" s="1"/>
      <c r="D20" s="7"/>
      <c r="E20" s="7"/>
      <c r="H20" s="4">
        <f>K9-K19</f>
        <v>877.23699999999963</v>
      </c>
      <c r="J20">
        <f>J18+H20</f>
        <v>1215.4055499999997</v>
      </c>
      <c r="K20">
        <f>K19+H20</f>
        <v>338.1685500000001</v>
      </c>
    </row>
    <row r="21" spans="1:11" x14ac:dyDescent="0.25">
      <c r="A21">
        <v>10</v>
      </c>
      <c r="B21" s="1">
        <v>0.73773010000000006</v>
      </c>
      <c r="C21">
        <f t="shared" si="1"/>
        <v>306.96500000000015</v>
      </c>
      <c r="D21" s="7">
        <f>D19</f>
        <v>825.46855000000005</v>
      </c>
      <c r="E21" s="7">
        <f>E9+B11+B13+C21</f>
        <v>1132.4335500000002</v>
      </c>
      <c r="G21">
        <v>10</v>
      </c>
      <c r="H21" s="1">
        <v>0.73773010000000006</v>
      </c>
      <c r="I21">
        <f t="shared" si="0"/>
        <v>-306.96500000000015</v>
      </c>
      <c r="J21">
        <f>J20</f>
        <v>1215.4055499999997</v>
      </c>
      <c r="K21">
        <f>$K$9+$H$20+I21</f>
        <v>908.44054999999958</v>
      </c>
    </row>
    <row r="22" spans="1:11" x14ac:dyDescent="0.25">
      <c r="A22">
        <v>11</v>
      </c>
      <c r="B22" s="1">
        <v>0.70997279999999996</v>
      </c>
      <c r="C22">
        <f t="shared" si="1"/>
        <v>168.17849999999967</v>
      </c>
      <c r="D22" s="7">
        <f>D21</f>
        <v>825.46855000000005</v>
      </c>
      <c r="E22" s="7">
        <f>E9+B11+B13+C22</f>
        <v>993.64704999999969</v>
      </c>
      <c r="G22">
        <v>11</v>
      </c>
      <c r="H22" s="1">
        <v>0.70997279999999996</v>
      </c>
      <c r="I22">
        <f t="shared" si="0"/>
        <v>-168.17849999999967</v>
      </c>
      <c r="J22">
        <f t="shared" ref="J22:J26" si="4">J21</f>
        <v>1215.4055499999997</v>
      </c>
      <c r="K22">
        <f>$K$9+$H$20+I22</f>
        <v>1047.22705</v>
      </c>
    </row>
    <row r="23" spans="1:11" x14ac:dyDescent="0.25">
      <c r="A23">
        <v>12</v>
      </c>
      <c r="B23" s="1">
        <v>0.66683009999999998</v>
      </c>
      <c r="C23">
        <f t="shared" si="1"/>
        <v>-47.535000000000217</v>
      </c>
      <c r="D23" s="7">
        <f>D22</f>
        <v>825.46855000000005</v>
      </c>
      <c r="E23" s="7">
        <f>E9+B11+B13+C23</f>
        <v>777.93354999999985</v>
      </c>
      <c r="G23">
        <v>12</v>
      </c>
      <c r="H23" s="1">
        <v>0.66683009999999998</v>
      </c>
      <c r="I23">
        <f t="shared" si="0"/>
        <v>47.535000000000217</v>
      </c>
      <c r="J23">
        <f t="shared" si="4"/>
        <v>1215.4055499999997</v>
      </c>
      <c r="K23">
        <f>$K$9+$H$20+I23</f>
        <v>1262.94055</v>
      </c>
    </row>
    <row r="24" spans="1:11" x14ac:dyDescent="0.25">
      <c r="A24">
        <v>13</v>
      </c>
      <c r="B24" s="1">
        <v>0.57761209999999996</v>
      </c>
      <c r="C24">
        <f t="shared" si="1"/>
        <v>-493.62500000000034</v>
      </c>
      <c r="D24" s="7">
        <f>D23</f>
        <v>825.46855000000005</v>
      </c>
      <c r="E24" s="7">
        <f>E9+B11+B13+C24</f>
        <v>331.84354999999971</v>
      </c>
      <c r="G24">
        <v>13</v>
      </c>
      <c r="H24" s="1">
        <v>0.57761209999999996</v>
      </c>
      <c r="I24">
        <f t="shared" si="0"/>
        <v>493.62500000000034</v>
      </c>
      <c r="J24">
        <f t="shared" si="4"/>
        <v>1215.4055499999997</v>
      </c>
      <c r="K24">
        <f>$K$9+$H$20+I24</f>
        <v>1709.0305499999999</v>
      </c>
    </row>
    <row r="25" spans="1:11" x14ac:dyDescent="0.25">
      <c r="A25">
        <v>14</v>
      </c>
      <c r="B25" s="1">
        <v>0.5919217</v>
      </c>
      <c r="C25">
        <f t="shared" si="1"/>
        <v>-422.07700000000017</v>
      </c>
      <c r="D25" s="7">
        <f>D24</f>
        <v>825.46855000000005</v>
      </c>
      <c r="E25" s="7">
        <f>E9+B11+B13+C25</f>
        <v>403.39154999999988</v>
      </c>
      <c r="G25">
        <v>14</v>
      </c>
      <c r="H25" s="1">
        <v>0.5919217</v>
      </c>
      <c r="I25">
        <f t="shared" si="0"/>
        <v>422.07700000000017</v>
      </c>
      <c r="J25">
        <f t="shared" si="4"/>
        <v>1215.4055499999997</v>
      </c>
      <c r="K25">
        <f>$K$9+$H$20+I25</f>
        <v>1637.4825499999999</v>
      </c>
    </row>
    <row r="26" spans="1:11" x14ac:dyDescent="0.25">
      <c r="A26">
        <v>15</v>
      </c>
      <c r="B26" s="1">
        <v>0.49365379999999998</v>
      </c>
      <c r="C26">
        <f t="shared" si="1"/>
        <v>-913.41650000000027</v>
      </c>
      <c r="D26" s="7">
        <f>D25</f>
        <v>825.46855000000005</v>
      </c>
      <c r="E26" s="7">
        <f>E9+B11+B13+C26</f>
        <v>-87.947950000000219</v>
      </c>
      <c r="G26">
        <v>15</v>
      </c>
      <c r="H26" s="1">
        <v>0.49365379999999998</v>
      </c>
      <c r="I26">
        <f t="shared" si="0"/>
        <v>913.41650000000027</v>
      </c>
      <c r="J26">
        <f t="shared" si="4"/>
        <v>1215.4055499999997</v>
      </c>
      <c r="K26">
        <f>$K$9+$H$20+I26</f>
        <v>2128.8220499999998</v>
      </c>
    </row>
    <row r="27" spans="1:11" x14ac:dyDescent="0.25">
      <c r="A27" s="5" t="s">
        <v>15</v>
      </c>
      <c r="B27" s="11">
        <v>426.12</v>
      </c>
      <c r="D27" s="7">
        <f>D26+B27</f>
        <v>1251.5885499999999</v>
      </c>
      <c r="E27" s="7">
        <f>E26+B27</f>
        <v>338.17204999999979</v>
      </c>
      <c r="H27" s="1"/>
    </row>
    <row r="28" spans="1:11" x14ac:dyDescent="0.25">
      <c r="A28">
        <v>16</v>
      </c>
      <c r="B28" s="1">
        <v>0.582561</v>
      </c>
      <c r="C28">
        <f t="shared" si="1"/>
        <v>-468.88050000000015</v>
      </c>
      <c r="D28" s="7">
        <f>D27</f>
        <v>1251.5885499999999</v>
      </c>
      <c r="E28" s="7">
        <f>E9+B11+B13+B27+C28</f>
        <v>782.70804999999973</v>
      </c>
      <c r="G28">
        <v>16</v>
      </c>
      <c r="H28" s="1">
        <v>0.582561</v>
      </c>
      <c r="I28">
        <f t="shared" si="0"/>
        <v>468.88050000000015</v>
      </c>
      <c r="J28">
        <f>J26</f>
        <v>1215.4055499999997</v>
      </c>
      <c r="K28">
        <f>$K$9+$H$20+I28</f>
        <v>1684.2860499999999</v>
      </c>
    </row>
    <row r="29" spans="1:11" x14ac:dyDescent="0.25">
      <c r="A29">
        <v>17</v>
      </c>
      <c r="B29" s="1">
        <v>0.56674749999999996</v>
      </c>
      <c r="C29">
        <f t="shared" si="1"/>
        <v>-547.94800000000032</v>
      </c>
      <c r="D29" s="7">
        <f>D28</f>
        <v>1251.5885499999999</v>
      </c>
      <c r="E29" s="7">
        <f>$E$9+$B$11+$B$13+$B$27+C29</f>
        <v>703.64054999999962</v>
      </c>
      <c r="G29">
        <v>17</v>
      </c>
      <c r="H29" s="1">
        <v>0.56674749999999996</v>
      </c>
      <c r="I29">
        <f t="shared" si="0"/>
        <v>547.94800000000032</v>
      </c>
      <c r="J29">
        <f>J28</f>
        <v>1215.4055499999997</v>
      </c>
      <c r="K29">
        <f t="shared" ref="K29:K33" si="5">$K$9+$H$20+I29</f>
        <v>1763.35355</v>
      </c>
    </row>
    <row r="30" spans="1:11" x14ac:dyDescent="0.25">
      <c r="A30">
        <v>18</v>
      </c>
      <c r="B30" s="1">
        <v>0.61405869999999996</v>
      </c>
      <c r="C30">
        <f t="shared" si="1"/>
        <v>-311.39200000000034</v>
      </c>
      <c r="D30" s="7">
        <f>D29</f>
        <v>1251.5885499999999</v>
      </c>
      <c r="E30" s="7">
        <f>$E$9+$B$11+$B$13+$B$27+C30</f>
        <v>940.19654999999966</v>
      </c>
      <c r="G30">
        <v>18</v>
      </c>
      <c r="H30" s="1">
        <v>0.61405869999999996</v>
      </c>
      <c r="I30">
        <f t="shared" si="0"/>
        <v>311.39200000000034</v>
      </c>
      <c r="J30">
        <f t="shared" ref="J30:J33" si="6">J29</f>
        <v>1215.4055499999997</v>
      </c>
      <c r="K30">
        <f t="shared" si="5"/>
        <v>1526.79755</v>
      </c>
    </row>
    <row r="31" spans="1:11" x14ac:dyDescent="0.25">
      <c r="A31">
        <v>19</v>
      </c>
      <c r="B31" s="1">
        <v>0.59234469999999995</v>
      </c>
      <c r="C31">
        <f t="shared" si="1"/>
        <v>-419.96200000000039</v>
      </c>
      <c r="D31" s="7">
        <f t="shared" ref="D31:D33" si="7">D30</f>
        <v>1251.5885499999999</v>
      </c>
      <c r="E31" s="7">
        <f>$E$9+$B$11+$B$13+$B$27+C31</f>
        <v>831.6265499999995</v>
      </c>
      <c r="G31">
        <v>19</v>
      </c>
      <c r="H31" s="1">
        <v>0.59234469999999995</v>
      </c>
      <c r="I31">
        <f t="shared" si="0"/>
        <v>419.96200000000039</v>
      </c>
      <c r="J31">
        <f t="shared" si="6"/>
        <v>1215.4055499999997</v>
      </c>
      <c r="K31">
        <f t="shared" si="5"/>
        <v>1635.3675500000002</v>
      </c>
    </row>
    <row r="32" spans="1:11" x14ac:dyDescent="0.25">
      <c r="A32">
        <v>20</v>
      </c>
      <c r="B32" s="1">
        <v>0.492398</v>
      </c>
      <c r="C32">
        <f t="shared" si="1"/>
        <v>-919.69550000000015</v>
      </c>
      <c r="D32" s="7">
        <f t="shared" si="7"/>
        <v>1251.5885499999999</v>
      </c>
      <c r="E32" s="7">
        <f>$E$9+$B$11+$B$13+$B$27+C32</f>
        <v>331.89304999999979</v>
      </c>
      <c r="G32">
        <v>20</v>
      </c>
      <c r="H32" s="1">
        <v>0.492398</v>
      </c>
      <c r="I32">
        <f t="shared" si="0"/>
        <v>919.69550000000015</v>
      </c>
      <c r="J32">
        <f t="shared" si="6"/>
        <v>1215.4055499999997</v>
      </c>
      <c r="K32">
        <f t="shared" si="5"/>
        <v>2135.1010499999998</v>
      </c>
    </row>
    <row r="33" spans="1:11" x14ac:dyDescent="0.25">
      <c r="A33">
        <v>21</v>
      </c>
      <c r="B33" s="1">
        <v>0.4796417</v>
      </c>
      <c r="C33">
        <f t="shared" si="1"/>
        <v>-983.47700000000009</v>
      </c>
      <c r="D33" s="7">
        <f t="shared" si="7"/>
        <v>1251.5885499999999</v>
      </c>
      <c r="E33" s="7">
        <f>$E$9+$B$11+$B$13+$B$27+C33</f>
        <v>268.11154999999985</v>
      </c>
      <c r="G33">
        <v>21</v>
      </c>
      <c r="H33" s="1">
        <v>0.4796417</v>
      </c>
      <c r="I33">
        <f t="shared" si="0"/>
        <v>983.47700000000009</v>
      </c>
      <c r="J33">
        <f t="shared" si="6"/>
        <v>1215.4055499999997</v>
      </c>
      <c r="K33">
        <f t="shared" si="5"/>
        <v>2198.8825499999998</v>
      </c>
    </row>
    <row r="34" spans="1:11" x14ac:dyDescent="0.25">
      <c r="A34" s="5" t="s">
        <v>16</v>
      </c>
      <c r="B34" s="11">
        <f>E9-E33</f>
        <v>70.057000000000187</v>
      </c>
      <c r="D34" s="7">
        <f>D33+B34</f>
        <v>1321.6455500000002</v>
      </c>
      <c r="E34" s="7">
        <f>E33+B34</f>
        <v>338.16855000000004</v>
      </c>
      <c r="H34" s="1"/>
    </row>
    <row r="35" spans="1:11" x14ac:dyDescent="0.25">
      <c r="A35">
        <v>22</v>
      </c>
      <c r="B35" s="1">
        <v>0.44760109999999997</v>
      </c>
      <c r="C35">
        <f t="shared" si="1"/>
        <v>-1143.6800000000003</v>
      </c>
      <c r="D35" s="7">
        <f>D34</f>
        <v>1321.6455500000002</v>
      </c>
      <c r="E35" s="7">
        <f>E9+B11+B13+B27+B34+C35</f>
        <v>177.96554999999989</v>
      </c>
      <c r="G35">
        <v>22</v>
      </c>
      <c r="H35" s="1">
        <v>0.44760109999999997</v>
      </c>
      <c r="I35">
        <f t="shared" si="0"/>
        <v>1143.6800000000003</v>
      </c>
      <c r="J35">
        <f>J33</f>
        <v>1215.4055499999997</v>
      </c>
      <c r="K35">
        <f>K9+H20+I35</f>
        <v>2359.0855499999998</v>
      </c>
    </row>
    <row r="36" spans="1:11" x14ac:dyDescent="0.25">
      <c r="A36" s="5" t="s">
        <v>17</v>
      </c>
      <c r="B36" s="11">
        <f>E9-E35</f>
        <v>160.20300000000015</v>
      </c>
      <c r="D36" s="7">
        <f>D35+B36</f>
        <v>1481.8485500000004</v>
      </c>
      <c r="E36" s="7">
        <f>E35+B36</f>
        <v>338.16855000000004</v>
      </c>
      <c r="H36" s="1"/>
    </row>
    <row r="37" spans="1:11" x14ac:dyDescent="0.25">
      <c r="A37">
        <v>23</v>
      </c>
      <c r="B37" s="1">
        <v>0.45604719999999999</v>
      </c>
      <c r="C37">
        <f t="shared" si="1"/>
        <v>-1101.4495000000002</v>
      </c>
      <c r="D37" s="7">
        <f>D36</f>
        <v>1481.8485500000004</v>
      </c>
      <c r="E37" s="7">
        <f>$E$9+$B$11+$B$13+$B$27+$B$34+$B$36+C37</f>
        <v>380.39905000000022</v>
      </c>
      <c r="G37">
        <v>23</v>
      </c>
      <c r="H37" s="1">
        <v>0.45604719999999999</v>
      </c>
      <c r="I37">
        <f t="shared" si="0"/>
        <v>1101.4495000000002</v>
      </c>
      <c r="J37">
        <f>J35</f>
        <v>1215.4055499999997</v>
      </c>
      <c r="K37">
        <f>$K$9+$H$20+I37</f>
        <v>2316.8550500000001</v>
      </c>
    </row>
    <row r="38" spans="1:11" x14ac:dyDescent="0.25">
      <c r="A38">
        <v>24</v>
      </c>
      <c r="B38" s="1">
        <v>0.53382689999999999</v>
      </c>
      <c r="C38">
        <f t="shared" si="1"/>
        <v>-712.55100000000016</v>
      </c>
      <c r="D38" s="7">
        <f>D37</f>
        <v>1481.8485500000004</v>
      </c>
      <c r="E38" s="7">
        <f>$E$9+$B$11+$B$13+$B$27+$B$34+$B$36+C38</f>
        <v>769.29755000000023</v>
      </c>
      <c r="G38">
        <v>24</v>
      </c>
      <c r="H38" s="1">
        <v>0.53382689999999999</v>
      </c>
      <c r="I38">
        <f t="shared" si="0"/>
        <v>712.55100000000016</v>
      </c>
      <c r="J38">
        <f>J37</f>
        <v>1215.4055499999997</v>
      </c>
      <c r="K38">
        <f t="shared" ref="K38:K45" si="8">$K$9+$H$20+I38</f>
        <v>1927.9565499999999</v>
      </c>
    </row>
    <row r="39" spans="1:11" x14ac:dyDescent="0.25">
      <c r="A39">
        <v>25</v>
      </c>
      <c r="B39" s="1">
        <v>0.49722719999999998</v>
      </c>
      <c r="C39">
        <f t="shared" si="1"/>
        <v>-895.54950000000019</v>
      </c>
      <c r="D39" s="7">
        <f t="shared" ref="D39:D45" si="9">D38</f>
        <v>1481.8485500000004</v>
      </c>
      <c r="E39" s="7">
        <f>$E$9+$B$11+$B$13+$B$27+$B$34+$B$36+C39</f>
        <v>586.29905000000019</v>
      </c>
      <c r="G39">
        <v>25</v>
      </c>
      <c r="H39" s="1">
        <v>0.49722719999999998</v>
      </c>
      <c r="I39">
        <f t="shared" si="0"/>
        <v>895.54950000000019</v>
      </c>
      <c r="J39">
        <f t="shared" ref="J39:J45" si="10">J38</f>
        <v>1215.4055499999997</v>
      </c>
      <c r="K39">
        <f t="shared" si="8"/>
        <v>2110.95505</v>
      </c>
    </row>
    <row r="40" spans="1:11" x14ac:dyDescent="0.25">
      <c r="A40">
        <v>26</v>
      </c>
      <c r="B40" s="1">
        <v>0.54886550000000001</v>
      </c>
      <c r="C40">
        <f t="shared" si="1"/>
        <v>-637.35800000000006</v>
      </c>
      <c r="D40" s="7">
        <f t="shared" si="9"/>
        <v>1481.8485500000004</v>
      </c>
      <c r="E40" s="7">
        <f>$E$9+$B$11+$B$13+$B$27+$B$34+$B$36+C40</f>
        <v>844.49055000000033</v>
      </c>
      <c r="G40">
        <v>26</v>
      </c>
      <c r="H40" s="1">
        <v>0.54886550000000001</v>
      </c>
      <c r="I40">
        <f t="shared" si="0"/>
        <v>637.35800000000006</v>
      </c>
      <c r="J40">
        <f t="shared" si="10"/>
        <v>1215.4055499999997</v>
      </c>
      <c r="K40">
        <f t="shared" si="8"/>
        <v>1852.7635499999997</v>
      </c>
    </row>
    <row r="41" spans="1:11" x14ac:dyDescent="0.25">
      <c r="A41">
        <v>27</v>
      </c>
      <c r="B41" s="1">
        <v>0.61438179999999998</v>
      </c>
      <c r="C41">
        <f t="shared" si="1"/>
        <v>-309.77650000000023</v>
      </c>
      <c r="D41" s="7">
        <f t="shared" si="9"/>
        <v>1481.8485500000004</v>
      </c>
      <c r="E41" s="7">
        <f>$E$9+$B$11+$B$13+$B$27+$B$34+$B$36+C41</f>
        <v>1172.0720500000002</v>
      </c>
      <c r="G41">
        <v>27</v>
      </c>
      <c r="H41" s="1">
        <v>0.61438179999999998</v>
      </c>
      <c r="I41">
        <f t="shared" si="0"/>
        <v>309.77650000000023</v>
      </c>
      <c r="J41">
        <f t="shared" si="10"/>
        <v>1215.4055499999997</v>
      </c>
      <c r="K41">
        <f t="shared" si="8"/>
        <v>1525.1820499999999</v>
      </c>
    </row>
    <row r="42" spans="1:11" x14ac:dyDescent="0.25">
      <c r="A42">
        <v>28</v>
      </c>
      <c r="B42" s="1">
        <v>0.60369439999999996</v>
      </c>
      <c r="C42">
        <f t="shared" si="1"/>
        <v>-363.21350000000029</v>
      </c>
      <c r="D42" s="7">
        <f t="shared" si="9"/>
        <v>1481.8485500000004</v>
      </c>
      <c r="E42" s="7">
        <f>$E$9+$B$11+$B$13+$B$27+$B$34+$B$36+C42</f>
        <v>1118.6350500000001</v>
      </c>
      <c r="G42">
        <v>28</v>
      </c>
      <c r="H42" s="1">
        <v>0.60369439999999996</v>
      </c>
      <c r="I42">
        <f t="shared" si="0"/>
        <v>363.21350000000029</v>
      </c>
      <c r="J42">
        <f t="shared" si="10"/>
        <v>1215.4055499999997</v>
      </c>
      <c r="K42">
        <f t="shared" si="8"/>
        <v>1578.61905</v>
      </c>
    </row>
    <row r="43" spans="1:11" x14ac:dyDescent="0.25">
      <c r="A43">
        <v>29</v>
      </c>
      <c r="B43" s="1">
        <v>0.47470410000000002</v>
      </c>
      <c r="C43">
        <f t="shared" si="1"/>
        <v>-1008.1650000000001</v>
      </c>
      <c r="D43" s="7">
        <f t="shared" si="9"/>
        <v>1481.8485500000004</v>
      </c>
      <c r="E43" s="7">
        <f>$E$9+$B$11+$B$13+$B$27+$B$34+$B$36+C43</f>
        <v>473.68355000000031</v>
      </c>
      <c r="G43">
        <v>29</v>
      </c>
      <c r="H43" s="1">
        <v>0.47470410000000002</v>
      </c>
      <c r="I43">
        <f t="shared" si="0"/>
        <v>1008.1650000000001</v>
      </c>
      <c r="J43">
        <f t="shared" si="10"/>
        <v>1215.4055499999997</v>
      </c>
      <c r="K43">
        <f t="shared" si="8"/>
        <v>2223.5705499999999</v>
      </c>
    </row>
    <row r="44" spans="1:11" x14ac:dyDescent="0.25">
      <c r="A44">
        <v>30</v>
      </c>
      <c r="B44" s="1">
        <v>0.47462660000000001</v>
      </c>
      <c r="C44">
        <f t="shared" si="1"/>
        <v>-1008.5525000000001</v>
      </c>
      <c r="D44" s="7">
        <f t="shared" si="9"/>
        <v>1481.8485500000004</v>
      </c>
      <c r="E44" s="7">
        <f>$E$9+$B$11+$B$13+$B$27+$B$34+$B$36+C44</f>
        <v>473.29605000000026</v>
      </c>
      <c r="G44">
        <v>30</v>
      </c>
      <c r="H44" s="1">
        <v>0.47462660000000001</v>
      </c>
      <c r="I44">
        <f t="shared" si="0"/>
        <v>1008.5525000000001</v>
      </c>
      <c r="J44">
        <f t="shared" si="10"/>
        <v>1215.4055499999997</v>
      </c>
      <c r="K44">
        <f t="shared" si="8"/>
        <v>2223.9580499999997</v>
      </c>
    </row>
    <row r="45" spans="1:11" x14ac:dyDescent="0.25">
      <c r="A45">
        <v>31</v>
      </c>
      <c r="B45" s="1">
        <v>0.4339307</v>
      </c>
      <c r="C45">
        <f t="shared" si="1"/>
        <v>-1212.0320000000002</v>
      </c>
      <c r="D45" s="7">
        <f t="shared" si="9"/>
        <v>1481.8485500000004</v>
      </c>
      <c r="E45" s="7">
        <f>$E$9+$B$11+$B$13+$B$27+$B$34+$B$36+C45</f>
        <v>269.81655000000023</v>
      </c>
      <c r="G45">
        <v>31</v>
      </c>
      <c r="H45" s="1">
        <v>0.4339307</v>
      </c>
      <c r="I45">
        <f t="shared" si="0"/>
        <v>1212.0320000000002</v>
      </c>
      <c r="J45">
        <f t="shared" si="10"/>
        <v>1215.4055499999997</v>
      </c>
      <c r="K45">
        <f t="shared" si="8"/>
        <v>2427.4375499999996</v>
      </c>
    </row>
    <row r="46" spans="1:11" x14ac:dyDescent="0.25">
      <c r="A46" s="5" t="s">
        <v>18</v>
      </c>
      <c r="B46" s="11">
        <f>E9-E45</f>
        <v>68.351999999999805</v>
      </c>
      <c r="D46" s="7">
        <f>D45+B46</f>
        <v>1550.2005500000002</v>
      </c>
      <c r="E46" s="7">
        <f>E45+B46</f>
        <v>338.16855000000004</v>
      </c>
      <c r="H46" s="1"/>
    </row>
    <row r="47" spans="1:11" x14ac:dyDescent="0.25">
      <c r="A47">
        <v>32</v>
      </c>
      <c r="B47" s="1">
        <v>0.45886209999999999</v>
      </c>
      <c r="C47">
        <f t="shared" si="1"/>
        <v>-1087.3750000000002</v>
      </c>
      <c r="D47" s="7">
        <f>D46</f>
        <v>1550.2005500000002</v>
      </c>
      <c r="E47" s="7">
        <f>$E$9+$B$11+$B$13+$B$27+$B$34+$B$36+$B$46+C47</f>
        <v>462.82555000000002</v>
      </c>
      <c r="G47">
        <v>32</v>
      </c>
      <c r="H47" s="1">
        <v>0.45886209999999999</v>
      </c>
      <c r="I47">
        <f t="shared" si="0"/>
        <v>1087.3750000000002</v>
      </c>
      <c r="J47">
        <f>J45</f>
        <v>1215.4055499999997</v>
      </c>
      <c r="K47">
        <f>$K$9+$H$20+I47</f>
        <v>2302.7805499999999</v>
      </c>
    </row>
    <row r="48" spans="1:11" x14ac:dyDescent="0.25">
      <c r="A48">
        <v>33</v>
      </c>
      <c r="B48" s="1">
        <v>0.43012010000000001</v>
      </c>
      <c r="C48">
        <f t="shared" si="1"/>
        <v>-1231.085</v>
      </c>
      <c r="D48" s="7">
        <f t="shared" ref="D48:D49" si="11">D47</f>
        <v>1550.2005500000002</v>
      </c>
      <c r="E48" s="7">
        <f>$E$9+$B$11+$B$13+$B$27+$B$34+$B$36+$B$46+C48</f>
        <v>319.11555000000021</v>
      </c>
      <c r="G48">
        <v>33</v>
      </c>
      <c r="H48" s="1">
        <v>0.43012010000000001</v>
      </c>
      <c r="I48">
        <f t="shared" si="0"/>
        <v>1231.085</v>
      </c>
      <c r="J48">
        <f>J47</f>
        <v>1215.4055499999997</v>
      </c>
      <c r="K48">
        <f t="shared" ref="K48:K49" si="12">$K$9+$H$20+I48</f>
        <v>2446.4905499999995</v>
      </c>
    </row>
    <row r="49" spans="1:14" x14ac:dyDescent="0.25">
      <c r="A49">
        <v>34</v>
      </c>
      <c r="B49" s="1">
        <v>0.39668029999999999</v>
      </c>
      <c r="C49">
        <f t="shared" si="1"/>
        <v>-1398.2840000000001</v>
      </c>
      <c r="D49" s="7">
        <f t="shared" si="11"/>
        <v>1550.2005500000002</v>
      </c>
      <c r="E49" s="7">
        <f>$E$9+$B$11+$B$13+$B$27+$B$34+$B$36+$B$46+C49</f>
        <v>151.91655000000014</v>
      </c>
      <c r="G49">
        <v>34</v>
      </c>
      <c r="H49" s="1">
        <v>0.39668029999999999</v>
      </c>
      <c r="I49">
        <f t="shared" si="0"/>
        <v>1398.2840000000001</v>
      </c>
      <c r="J49">
        <f t="shared" ref="J49" si="13">J47</f>
        <v>1215.4055499999997</v>
      </c>
      <c r="K49">
        <f t="shared" si="12"/>
        <v>2613.6895500000001</v>
      </c>
    </row>
    <row r="50" spans="1:14" x14ac:dyDescent="0.25">
      <c r="A50" s="5" t="s">
        <v>19</v>
      </c>
      <c r="B50" s="11">
        <f>E9-E49</f>
        <v>186.2519999999999</v>
      </c>
      <c r="D50" s="7">
        <f>D49+B50</f>
        <v>1736.4525500000002</v>
      </c>
      <c r="E50" s="7">
        <f>B50+E49</f>
        <v>338.16855000000004</v>
      </c>
      <c r="H50" s="1"/>
    </row>
    <row r="51" spans="1:14" x14ac:dyDescent="0.25">
      <c r="A51">
        <v>35</v>
      </c>
      <c r="B51" s="1">
        <v>0.40361429999999998</v>
      </c>
      <c r="C51">
        <f t="shared" si="1"/>
        <v>-1363.6140000000003</v>
      </c>
      <c r="D51" s="7">
        <f>D50</f>
        <v>1736.4525500000002</v>
      </c>
      <c r="E51" s="7">
        <f>$E$9+$B$11+$B$13+$B$27+$B$34+$B$36+$B$46+$B$50+C51</f>
        <v>372.83854999999994</v>
      </c>
      <c r="G51">
        <v>35</v>
      </c>
      <c r="H51" s="1">
        <v>0.40361429999999998</v>
      </c>
      <c r="I51">
        <f t="shared" si="0"/>
        <v>1363.6140000000003</v>
      </c>
      <c r="J51">
        <f>J49</f>
        <v>1215.4055499999997</v>
      </c>
      <c r="K51">
        <f>$K$9+$H$20+I51</f>
        <v>2579.01955</v>
      </c>
    </row>
    <row r="52" spans="1:14" x14ac:dyDescent="0.25">
      <c r="A52">
        <v>36</v>
      </c>
      <c r="B52" s="1">
        <v>0.44154919999999998</v>
      </c>
      <c r="C52">
        <f t="shared" si="1"/>
        <v>-1173.9395000000002</v>
      </c>
      <c r="D52" s="7">
        <f>D51</f>
        <v>1736.4525500000002</v>
      </c>
      <c r="E52" s="7">
        <f>$E$9+$B$11+$B$13+$B$27+$B$34+$B$36+$B$46+$B$50+C52</f>
        <v>562.51305000000002</v>
      </c>
      <c r="G52">
        <v>36</v>
      </c>
      <c r="H52" s="1">
        <v>0.44154919999999998</v>
      </c>
      <c r="I52">
        <f t="shared" si="0"/>
        <v>1173.9395000000002</v>
      </c>
      <c r="J52">
        <f>J51</f>
        <v>1215.4055499999997</v>
      </c>
      <c r="K52">
        <f t="shared" ref="K52:K53" si="14">$K$9+$H$20+I52</f>
        <v>2389.3450499999999</v>
      </c>
    </row>
    <row r="53" spans="1:14" x14ac:dyDescent="0.25">
      <c r="A53">
        <v>37</v>
      </c>
      <c r="B53" s="1">
        <v>0.35753869999999999</v>
      </c>
      <c r="C53">
        <f t="shared" si="1"/>
        <v>-1593.9920000000002</v>
      </c>
      <c r="D53" s="7">
        <f>D52</f>
        <v>1736.4525500000002</v>
      </c>
      <c r="E53" s="7">
        <f>$E$9+$B$11+$B$13+$B$27+$B$34+$B$36+$B$46+$B$50+C53</f>
        <v>142.46055000000001</v>
      </c>
      <c r="G53">
        <v>37</v>
      </c>
      <c r="H53" s="1">
        <v>0.35753869999999999</v>
      </c>
      <c r="I53">
        <f t="shared" si="0"/>
        <v>1593.9920000000002</v>
      </c>
      <c r="J53">
        <f>J52</f>
        <v>1215.4055499999997</v>
      </c>
      <c r="K53">
        <f t="shared" si="14"/>
        <v>2809.3975499999997</v>
      </c>
    </row>
    <row r="54" spans="1:14" x14ac:dyDescent="0.25">
      <c r="A54" s="5" t="s">
        <v>20</v>
      </c>
      <c r="B54" s="11">
        <f>E9-E53</f>
        <v>195.70800000000003</v>
      </c>
      <c r="D54" s="7">
        <f>D53+B54</f>
        <v>1932.1605500000003</v>
      </c>
      <c r="E54" s="7">
        <f>E53+B54</f>
        <v>338.16855000000004</v>
      </c>
      <c r="H54" s="1"/>
      <c r="N54" s="6"/>
    </row>
    <row r="55" spans="1:14" x14ac:dyDescent="0.25">
      <c r="A55">
        <v>38</v>
      </c>
      <c r="B55" s="1">
        <v>0.38241350000000002</v>
      </c>
      <c r="C55">
        <f t="shared" si="1"/>
        <v>-1469.6179999999999</v>
      </c>
      <c r="D55" s="7">
        <f>D54</f>
        <v>1932.1605500000003</v>
      </c>
      <c r="E55" s="7">
        <f>$E$9+$B$11+$B$13+$B$27+$B$34+$B$36+$B$46+$B$50+$B$54+C55</f>
        <v>462.54255000000035</v>
      </c>
      <c r="G55">
        <v>38</v>
      </c>
      <c r="H55" s="1">
        <v>0.38241350000000002</v>
      </c>
      <c r="I55">
        <f t="shared" si="0"/>
        <v>1469.6179999999999</v>
      </c>
      <c r="J55">
        <f>J53</f>
        <v>1215.4055499999997</v>
      </c>
      <c r="K55">
        <f>$K$9+$H$20+I55</f>
        <v>2685.0235499999999</v>
      </c>
    </row>
    <row r="56" spans="1:14" x14ac:dyDescent="0.25">
      <c r="A56">
        <v>39</v>
      </c>
      <c r="B56" s="1">
        <v>0.51923260000000004</v>
      </c>
      <c r="C56">
        <f t="shared" si="1"/>
        <v>-785.52249999999992</v>
      </c>
      <c r="D56" s="7">
        <f t="shared" ref="D56:D62" si="15">D55</f>
        <v>1932.1605500000003</v>
      </c>
      <c r="E56" s="7">
        <f>$E$9+$B$11+$B$13+$B$27+$B$34+$B$36+$B$46+$B$50+$B$54+C56</f>
        <v>1146.6380500000005</v>
      </c>
      <c r="G56">
        <v>39</v>
      </c>
      <c r="H56" s="1">
        <v>0.51923260000000004</v>
      </c>
      <c r="I56">
        <f t="shared" si="0"/>
        <v>785.52249999999992</v>
      </c>
      <c r="J56">
        <f>J55</f>
        <v>1215.4055499999997</v>
      </c>
      <c r="K56">
        <f t="shared" ref="K56:K62" si="16">$K$9+$H$20+I56</f>
        <v>2000.9280499999995</v>
      </c>
    </row>
    <row r="57" spans="1:14" x14ac:dyDescent="0.25">
      <c r="A57">
        <v>40</v>
      </c>
      <c r="B57" s="1">
        <v>0.48308180000000001</v>
      </c>
      <c r="C57">
        <f t="shared" si="1"/>
        <v>-966.27650000000006</v>
      </c>
      <c r="D57" s="7">
        <f t="shared" si="15"/>
        <v>1932.1605500000003</v>
      </c>
      <c r="E57" s="7">
        <f>$E$9+$B$11+$B$13+$B$27+$B$34+$B$36+$B$46+$B$50+$B$54+C57</f>
        <v>965.88405000000023</v>
      </c>
      <c r="G57">
        <v>40</v>
      </c>
      <c r="H57" s="1">
        <v>0.48308180000000001</v>
      </c>
      <c r="I57">
        <f t="shared" si="0"/>
        <v>966.27650000000006</v>
      </c>
      <c r="J57">
        <f t="shared" ref="J57:J62" si="17">J56</f>
        <v>1215.4055499999997</v>
      </c>
      <c r="K57">
        <f t="shared" si="16"/>
        <v>2181.6820499999999</v>
      </c>
    </row>
    <row r="58" spans="1:14" x14ac:dyDescent="0.25">
      <c r="A58">
        <v>41</v>
      </c>
      <c r="B58" s="1">
        <v>0.54781150000000001</v>
      </c>
      <c r="C58">
        <f t="shared" si="1"/>
        <v>-642.62800000000004</v>
      </c>
      <c r="D58" s="7">
        <f t="shared" si="15"/>
        <v>1932.1605500000003</v>
      </c>
      <c r="E58" s="7">
        <f>$E$9+$B$11+$B$13+$B$27+$B$34+$B$36+$B$46+$B$50+$B$54+C58</f>
        <v>1289.5325500000004</v>
      </c>
      <c r="G58">
        <v>41</v>
      </c>
      <c r="H58" s="1">
        <v>0.54781150000000001</v>
      </c>
      <c r="I58">
        <f t="shared" si="0"/>
        <v>642.62800000000004</v>
      </c>
      <c r="J58">
        <f t="shared" si="17"/>
        <v>1215.4055499999997</v>
      </c>
      <c r="K58">
        <f t="shared" si="16"/>
        <v>1858.0335499999997</v>
      </c>
    </row>
    <row r="59" spans="1:14" x14ac:dyDescent="0.25">
      <c r="A59">
        <v>42</v>
      </c>
      <c r="B59" s="1">
        <v>0.50881960000000004</v>
      </c>
      <c r="C59">
        <f t="shared" si="1"/>
        <v>-837.58749999999998</v>
      </c>
      <c r="D59" s="7">
        <f t="shared" si="15"/>
        <v>1932.1605500000003</v>
      </c>
      <c r="E59" s="7">
        <f>$E$9+$B$11+$B$13+$B$27+$B$34+$B$36+$B$46+$B$50+$B$54+C59</f>
        <v>1094.5730500000004</v>
      </c>
      <c r="G59">
        <v>42</v>
      </c>
      <c r="H59" s="1">
        <v>0.50881960000000004</v>
      </c>
      <c r="I59">
        <f t="shared" si="0"/>
        <v>837.58749999999998</v>
      </c>
      <c r="J59">
        <f t="shared" si="17"/>
        <v>1215.4055499999997</v>
      </c>
      <c r="K59">
        <f t="shared" si="16"/>
        <v>2052.9930499999996</v>
      </c>
    </row>
    <row r="60" spans="1:14" x14ac:dyDescent="0.25">
      <c r="A60">
        <v>43</v>
      </c>
      <c r="B60" s="1">
        <v>0.44796589999999997</v>
      </c>
      <c r="C60">
        <f t="shared" si="1"/>
        <v>-1141.8560000000002</v>
      </c>
      <c r="D60" s="7">
        <f t="shared" si="15"/>
        <v>1932.1605500000003</v>
      </c>
      <c r="E60" s="7">
        <f>$E$9+$B$11+$B$13+$B$27+$B$34+$B$36+$B$46+$B$50+$B$54+C60</f>
        <v>790.30455000000006</v>
      </c>
      <c r="G60">
        <v>43</v>
      </c>
      <c r="H60" s="1">
        <v>0.44796589999999997</v>
      </c>
      <c r="I60">
        <f t="shared" si="0"/>
        <v>1141.8560000000002</v>
      </c>
      <c r="J60">
        <f t="shared" si="17"/>
        <v>1215.4055499999997</v>
      </c>
      <c r="K60">
        <f t="shared" si="16"/>
        <v>2357.2615500000002</v>
      </c>
    </row>
    <row r="61" spans="1:14" x14ac:dyDescent="0.25">
      <c r="A61">
        <v>44</v>
      </c>
      <c r="B61" s="1">
        <v>0.52043240000000002</v>
      </c>
      <c r="C61">
        <f t="shared" si="1"/>
        <v>-779.52350000000001</v>
      </c>
      <c r="D61" s="7">
        <f t="shared" si="15"/>
        <v>1932.1605500000003</v>
      </c>
      <c r="E61" s="7">
        <f>$E$9+$B$11+$B$13+$B$27+$B$34+$B$36+$B$46+$B$50+$B$54+C61</f>
        <v>1152.6370500000003</v>
      </c>
      <c r="G61">
        <v>44</v>
      </c>
      <c r="H61" s="1">
        <v>0.52043240000000002</v>
      </c>
      <c r="I61">
        <f t="shared" si="0"/>
        <v>779.52350000000001</v>
      </c>
      <c r="J61">
        <f t="shared" si="17"/>
        <v>1215.4055499999997</v>
      </c>
      <c r="K61">
        <f t="shared" si="16"/>
        <v>1994.9290499999997</v>
      </c>
    </row>
    <row r="62" spans="1:14" x14ac:dyDescent="0.25">
      <c r="A62">
        <v>45</v>
      </c>
      <c r="B62" s="1">
        <v>0.51137279999999996</v>
      </c>
      <c r="C62">
        <f t="shared" si="1"/>
        <v>-824.82150000000036</v>
      </c>
      <c r="D62" s="7">
        <f t="shared" si="15"/>
        <v>1932.1605500000003</v>
      </c>
      <c r="E62" s="7">
        <f>$E$9+$B$11+$B$13+$B$27+$B$34+$B$36+$B$46+$B$50+$B$54+C62</f>
        <v>1107.33905</v>
      </c>
      <c r="G62">
        <v>45</v>
      </c>
      <c r="H62" s="1">
        <v>0.51137279999999996</v>
      </c>
      <c r="I62">
        <f t="shared" si="0"/>
        <v>824.82150000000036</v>
      </c>
      <c r="J62">
        <f t="shared" si="17"/>
        <v>1215.4055499999997</v>
      </c>
      <c r="K62">
        <f t="shared" si="16"/>
        <v>2040.22705</v>
      </c>
    </row>
    <row r="65" spans="1:11" x14ac:dyDescent="0.25">
      <c r="B65" t="s">
        <v>2</v>
      </c>
      <c r="C65" s="7">
        <f>B72*C68</f>
        <v>3960.1995000000002</v>
      </c>
    </row>
    <row r="66" spans="1:11" x14ac:dyDescent="0.25">
      <c r="B66" t="s">
        <v>3</v>
      </c>
      <c r="C66" s="7">
        <f>C65*0.1</f>
        <v>396.01995000000005</v>
      </c>
    </row>
    <row r="67" spans="1:11" x14ac:dyDescent="0.25">
      <c r="B67" t="s">
        <v>4</v>
      </c>
      <c r="C67" s="7">
        <f>C66*0.85</f>
        <v>336.61695750000001</v>
      </c>
    </row>
    <row r="68" spans="1:11" x14ac:dyDescent="0.25">
      <c r="B68" t="s">
        <v>25</v>
      </c>
      <c r="C68">
        <v>5000</v>
      </c>
    </row>
    <row r="69" spans="1:11" x14ac:dyDescent="0.25">
      <c r="A69" s="3" t="s">
        <v>22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2" t="s">
        <v>5</v>
      </c>
      <c r="B70" s="2"/>
      <c r="C70" s="2"/>
      <c r="D70" s="2"/>
      <c r="E70" s="2"/>
      <c r="G70" s="2" t="s">
        <v>24</v>
      </c>
      <c r="H70" s="2"/>
      <c r="I70" s="2"/>
      <c r="J70" s="2"/>
      <c r="K70" s="2"/>
    </row>
    <row r="71" spans="1:11" x14ac:dyDescent="0.25">
      <c r="A71" t="s">
        <v>0</v>
      </c>
      <c r="B71" t="s">
        <v>1</v>
      </c>
      <c r="C71" t="s">
        <v>6</v>
      </c>
      <c r="D71" t="s">
        <v>23</v>
      </c>
      <c r="E71" t="s">
        <v>7</v>
      </c>
      <c r="G71" t="s">
        <v>0</v>
      </c>
      <c r="H71" t="s">
        <v>1</v>
      </c>
      <c r="I71" t="s">
        <v>6</v>
      </c>
      <c r="J71" t="s">
        <v>8</v>
      </c>
      <c r="K71" t="s">
        <v>7</v>
      </c>
    </row>
    <row r="72" spans="1:11" x14ac:dyDescent="0.25">
      <c r="A72">
        <v>1</v>
      </c>
      <c r="B72" s="8">
        <v>0.79203990000000002</v>
      </c>
      <c r="C72">
        <v>0</v>
      </c>
      <c r="D72">
        <f>C66</f>
        <v>396.01995000000005</v>
      </c>
      <c r="E72">
        <f>C66</f>
        <v>396.01995000000005</v>
      </c>
      <c r="G72">
        <v>1</v>
      </c>
      <c r="H72" s="8">
        <v>0.79203990000000002</v>
      </c>
      <c r="I72">
        <v>0</v>
      </c>
      <c r="J72">
        <f>C66</f>
        <v>396.01995000000005</v>
      </c>
      <c r="K72">
        <f>C66</f>
        <v>396.01995000000005</v>
      </c>
    </row>
    <row r="73" spans="1:11" x14ac:dyDescent="0.25">
      <c r="A73">
        <v>2</v>
      </c>
      <c r="B73" s="8">
        <v>0.3887119</v>
      </c>
      <c r="C73">
        <f>(B73-B72)*$C$68</f>
        <v>-2016.64</v>
      </c>
      <c r="D73">
        <f>D72</f>
        <v>396.01995000000005</v>
      </c>
      <c r="E73">
        <f>E72+C73</f>
        <v>-1620.62005</v>
      </c>
      <c r="G73">
        <v>2</v>
      </c>
      <c r="H73" s="8">
        <v>0.3887119</v>
      </c>
      <c r="I73">
        <f>(H72-H73)*$C$68</f>
        <v>2016.64</v>
      </c>
      <c r="J73">
        <f>J72</f>
        <v>396.01995000000005</v>
      </c>
      <c r="K73">
        <f>K72+I73</f>
        <v>2412.6599500000002</v>
      </c>
    </row>
    <row r="74" spans="1:11" x14ac:dyDescent="0.25">
      <c r="A74" s="5" t="s">
        <v>26</v>
      </c>
      <c r="B74" s="10">
        <f>D72-E73</f>
        <v>2016.64</v>
      </c>
      <c r="D74">
        <f>D73+B74</f>
        <v>2412.6599500000002</v>
      </c>
      <c r="E74">
        <f>E73+B74</f>
        <v>396.01995000000011</v>
      </c>
      <c r="H74" s="8"/>
    </row>
    <row r="75" spans="1:11" x14ac:dyDescent="0.25">
      <c r="A75">
        <v>3</v>
      </c>
      <c r="B75" s="8">
        <v>0.25252039999999998</v>
      </c>
      <c r="C75">
        <f>(B75-B73)*$C$68</f>
        <v>-680.9575000000001</v>
      </c>
      <c r="D75">
        <f>D74</f>
        <v>2412.6599500000002</v>
      </c>
      <c r="E75">
        <f>$E$72+$B$74+C75</f>
        <v>1731.7024500000002</v>
      </c>
      <c r="G75">
        <v>3</v>
      </c>
      <c r="H75" s="8">
        <v>0.25252039999999998</v>
      </c>
      <c r="I75">
        <f>(H73-H75)*$C$68</f>
        <v>680.9575000000001</v>
      </c>
      <c r="J75">
        <f>J73</f>
        <v>396.01995000000005</v>
      </c>
      <c r="K75">
        <f>$K$72+I75</f>
        <v>1076.9774500000001</v>
      </c>
    </row>
    <row r="76" spans="1:11" x14ac:dyDescent="0.25">
      <c r="A76">
        <v>4</v>
      </c>
      <c r="B76" s="8">
        <v>0.2288345</v>
      </c>
      <c r="C76">
        <f>(B76-B75)*$C$68</f>
        <v>-118.4294999999999</v>
      </c>
      <c r="D76">
        <f>D75</f>
        <v>2412.6599500000002</v>
      </c>
      <c r="E76">
        <f>$E$72+$B$74+C76</f>
        <v>2294.2304500000005</v>
      </c>
      <c r="G76">
        <v>4</v>
      </c>
      <c r="H76" s="8">
        <v>0.2288345</v>
      </c>
      <c r="I76">
        <f>(H75-H76)*$C$68</f>
        <v>118.4294999999999</v>
      </c>
      <c r="J76">
        <f>J73</f>
        <v>396.01995000000005</v>
      </c>
      <c r="K76">
        <f>$K$72+I76</f>
        <v>514.44944999999996</v>
      </c>
    </row>
    <row r="77" spans="1:11" x14ac:dyDescent="0.25">
      <c r="A77">
        <v>5</v>
      </c>
      <c r="B77" s="8">
        <v>0.14617440000000001</v>
      </c>
      <c r="C77">
        <f>(B77-B76)*$C$68</f>
        <v>-413.30049999999994</v>
      </c>
      <c r="D77">
        <f>D76</f>
        <v>2412.6599500000002</v>
      </c>
      <c r="E77">
        <f t="shared" ref="E77:E85" si="18">$E$72+$B$74+C77</f>
        <v>1999.3594500000004</v>
      </c>
      <c r="G77">
        <v>5</v>
      </c>
      <c r="H77" s="8">
        <v>0.14617440000000001</v>
      </c>
      <c r="I77">
        <f>(H76-H77)*$C$68</f>
        <v>413.30049999999994</v>
      </c>
      <c r="J77">
        <f>J76</f>
        <v>396.01995000000005</v>
      </c>
      <c r="K77">
        <f t="shared" ref="K77:K117" si="19">$K$72+I77</f>
        <v>809.32044999999994</v>
      </c>
    </row>
    <row r="78" spans="1:11" x14ac:dyDescent="0.25">
      <c r="A78">
        <v>6</v>
      </c>
      <c r="B78" s="8">
        <v>0.12118619999999999</v>
      </c>
      <c r="C78">
        <f>(B78-B77)*$C$68</f>
        <v>-124.94100000000007</v>
      </c>
      <c r="D78">
        <f t="shared" ref="D78:D117" si="20">D77</f>
        <v>2412.6599500000002</v>
      </c>
      <c r="E78">
        <f t="shared" si="18"/>
        <v>2287.7189499999999</v>
      </c>
      <c r="G78">
        <v>6</v>
      </c>
      <c r="H78" s="8">
        <v>0.12118619999999999</v>
      </c>
      <c r="I78">
        <f>(H77-H78)*$C$68</f>
        <v>124.94100000000007</v>
      </c>
      <c r="J78">
        <f>J77</f>
        <v>396.01995000000005</v>
      </c>
      <c r="K78">
        <f t="shared" si="19"/>
        <v>520.96095000000014</v>
      </c>
    </row>
    <row r="79" spans="1:11" x14ac:dyDescent="0.25">
      <c r="A79">
        <v>7</v>
      </c>
      <c r="B79" s="8">
        <v>0.1018944</v>
      </c>
      <c r="C79">
        <f>(B79-B78)*$C$68</f>
        <v>-96.458999999999989</v>
      </c>
      <c r="D79">
        <f t="shared" si="20"/>
        <v>2412.6599500000002</v>
      </c>
      <c r="E79">
        <f t="shared" si="18"/>
        <v>2316.2009500000004</v>
      </c>
      <c r="G79">
        <v>7</v>
      </c>
      <c r="H79" s="8">
        <v>0.1018944</v>
      </c>
      <c r="I79">
        <f>(H78-H79)*$C$68</f>
        <v>96.458999999999989</v>
      </c>
      <c r="J79">
        <f t="shared" ref="J79:J117" si="21">J78</f>
        <v>396.01995000000005</v>
      </c>
      <c r="K79">
        <f t="shared" si="19"/>
        <v>492.47895000000005</v>
      </c>
    </row>
    <row r="80" spans="1:11" x14ac:dyDescent="0.25">
      <c r="A80">
        <v>8</v>
      </c>
      <c r="B80" s="8">
        <v>7.752763E-2</v>
      </c>
      <c r="C80">
        <f>(B80-B79)*$C$68</f>
        <v>-121.83384999999998</v>
      </c>
      <c r="D80">
        <f t="shared" si="20"/>
        <v>2412.6599500000002</v>
      </c>
      <c r="E80">
        <f t="shared" si="18"/>
        <v>2290.8261000000002</v>
      </c>
      <c r="G80">
        <v>8</v>
      </c>
      <c r="H80" s="8">
        <v>7.752763E-2</v>
      </c>
      <c r="I80">
        <f>(H79-H80)*$C$68</f>
        <v>121.83384999999998</v>
      </c>
      <c r="J80">
        <f t="shared" si="21"/>
        <v>396.01995000000005</v>
      </c>
      <c r="K80">
        <f t="shared" si="19"/>
        <v>517.85380000000009</v>
      </c>
    </row>
    <row r="81" spans="1:11" x14ac:dyDescent="0.25">
      <c r="A81">
        <v>9</v>
      </c>
      <c r="B81" s="8">
        <v>7.2879239999999998E-2</v>
      </c>
      <c r="C81">
        <f>(B81-B80)*$C$68</f>
        <v>-23.24195000000001</v>
      </c>
      <c r="D81">
        <f t="shared" si="20"/>
        <v>2412.6599500000002</v>
      </c>
      <c r="E81">
        <f t="shared" si="18"/>
        <v>2389.4180000000001</v>
      </c>
      <c r="G81">
        <v>9</v>
      </c>
      <c r="H81" s="8">
        <v>7.2879239999999998E-2</v>
      </c>
      <c r="I81">
        <f>(H80-H81)*$C$68</f>
        <v>23.24195000000001</v>
      </c>
      <c r="J81">
        <f t="shared" si="21"/>
        <v>396.01995000000005</v>
      </c>
      <c r="K81">
        <f t="shared" si="19"/>
        <v>419.26190000000008</v>
      </c>
    </row>
    <row r="82" spans="1:11" x14ac:dyDescent="0.25">
      <c r="A82">
        <v>10</v>
      </c>
      <c r="B82" s="8">
        <v>5.009185E-2</v>
      </c>
      <c r="C82">
        <f>(B82-B81)*$C$68</f>
        <v>-113.93694999999998</v>
      </c>
      <c r="D82">
        <f t="shared" si="20"/>
        <v>2412.6599500000002</v>
      </c>
      <c r="E82">
        <f t="shared" si="18"/>
        <v>2298.7230000000004</v>
      </c>
      <c r="G82">
        <v>10</v>
      </c>
      <c r="H82" s="8">
        <v>5.009185E-2</v>
      </c>
      <c r="I82">
        <f>(H81-H82)*$C$68</f>
        <v>113.93694999999998</v>
      </c>
      <c r="J82">
        <f t="shared" si="21"/>
        <v>396.01995000000005</v>
      </c>
      <c r="K82">
        <f t="shared" si="19"/>
        <v>509.95690000000002</v>
      </c>
    </row>
    <row r="83" spans="1:11" x14ac:dyDescent="0.25">
      <c r="A83">
        <v>11</v>
      </c>
      <c r="B83" s="8">
        <v>4.1300740000000002E-2</v>
      </c>
      <c r="C83">
        <f>(B83-B82)*$C$68</f>
        <v>-43.955549999999988</v>
      </c>
      <c r="D83">
        <f t="shared" si="20"/>
        <v>2412.6599500000002</v>
      </c>
      <c r="E83">
        <f t="shared" si="18"/>
        <v>2368.7044000000001</v>
      </c>
      <c r="G83">
        <v>11</v>
      </c>
      <c r="H83" s="8">
        <v>4.1300740000000002E-2</v>
      </c>
      <c r="I83">
        <f>(H82-H83)*$C$68</f>
        <v>43.955549999999988</v>
      </c>
      <c r="J83">
        <f t="shared" si="21"/>
        <v>396.01995000000005</v>
      </c>
      <c r="K83">
        <f t="shared" si="19"/>
        <v>439.97550000000001</v>
      </c>
    </row>
    <row r="84" spans="1:11" x14ac:dyDescent="0.25">
      <c r="A84">
        <v>12</v>
      </c>
      <c r="B84" s="9">
        <v>2.7947509999999998E-2</v>
      </c>
      <c r="C84">
        <f>(B84-B83)*$C$68</f>
        <v>-66.766150000000025</v>
      </c>
      <c r="D84">
        <f t="shared" si="20"/>
        <v>2412.6599500000002</v>
      </c>
      <c r="E84">
        <f t="shared" si="18"/>
        <v>2345.8938000000003</v>
      </c>
      <c r="G84">
        <v>12</v>
      </c>
      <c r="H84" s="9">
        <v>2.7947509999999998E-2</v>
      </c>
      <c r="I84">
        <f>(H83-H84)*$C$68</f>
        <v>66.766150000000025</v>
      </c>
      <c r="J84">
        <f t="shared" si="21"/>
        <v>396.01995000000005</v>
      </c>
      <c r="K84">
        <f t="shared" si="19"/>
        <v>462.78610000000009</v>
      </c>
    </row>
    <row r="85" spans="1:11" x14ac:dyDescent="0.25">
      <c r="A85">
        <v>13</v>
      </c>
      <c r="B85" s="8">
        <v>1.8782449999999999E-2</v>
      </c>
      <c r="C85">
        <f>(B85-B84)*$C$68</f>
        <v>-45.825299999999999</v>
      </c>
      <c r="D85">
        <f t="shared" si="20"/>
        <v>2412.6599500000002</v>
      </c>
      <c r="E85">
        <f>$E$72+$B$74+C85</f>
        <v>2366.8346500000002</v>
      </c>
      <c r="G85">
        <v>13</v>
      </c>
      <c r="H85" s="8">
        <v>1.8782449999999999E-2</v>
      </c>
      <c r="I85">
        <f>(H84-H85)*$C$68</f>
        <v>45.825299999999999</v>
      </c>
      <c r="J85">
        <f t="shared" si="21"/>
        <v>396.01995000000005</v>
      </c>
      <c r="K85">
        <f t="shared" si="19"/>
        <v>441.84525000000008</v>
      </c>
    </row>
    <row r="86" spans="1:11" x14ac:dyDescent="0.25">
      <c r="A86">
        <v>14</v>
      </c>
      <c r="B86" s="8">
        <v>1.523322E-2</v>
      </c>
      <c r="C86">
        <f>(B86-B85)*$C$68</f>
        <v>-17.746149999999993</v>
      </c>
      <c r="D86">
        <f t="shared" si="20"/>
        <v>2412.6599500000002</v>
      </c>
      <c r="E86">
        <f t="shared" ref="E86:E93" si="22">$E$72+$B$74+C86</f>
        <v>2394.9138000000003</v>
      </c>
      <c r="G86">
        <v>14</v>
      </c>
      <c r="H86" s="8">
        <v>1.523322E-2</v>
      </c>
      <c r="I86">
        <f>(H85-H86)*$C$68</f>
        <v>17.746149999999993</v>
      </c>
      <c r="J86">
        <f t="shared" si="21"/>
        <v>396.01995000000005</v>
      </c>
      <c r="K86">
        <f t="shared" si="19"/>
        <v>413.76610000000005</v>
      </c>
    </row>
    <row r="87" spans="1:11" x14ac:dyDescent="0.25">
      <c r="A87">
        <v>15</v>
      </c>
      <c r="B87" s="8">
        <v>9.1086190000000001E-3</v>
      </c>
      <c r="C87">
        <f>(B87-B86)*$C$68</f>
        <v>-30.623005000000003</v>
      </c>
      <c r="D87">
        <f t="shared" si="20"/>
        <v>2412.6599500000002</v>
      </c>
      <c r="E87">
        <f t="shared" si="22"/>
        <v>2382.0369450000003</v>
      </c>
      <c r="G87">
        <v>15</v>
      </c>
      <c r="H87" s="8">
        <v>9.1086190000000001E-3</v>
      </c>
      <c r="I87">
        <f>(H86-H87)*$C$68</f>
        <v>30.623005000000003</v>
      </c>
      <c r="J87">
        <f t="shared" si="21"/>
        <v>396.01995000000005</v>
      </c>
      <c r="K87">
        <f t="shared" si="19"/>
        <v>426.64295500000003</v>
      </c>
    </row>
    <row r="88" spans="1:11" x14ac:dyDescent="0.25">
      <c r="A88">
        <v>16</v>
      </c>
      <c r="B88" s="8">
        <v>7.0123340000000003E-3</v>
      </c>
      <c r="C88">
        <f>(B88-B87)*$C$68</f>
        <v>-10.481425</v>
      </c>
      <c r="D88">
        <f t="shared" si="20"/>
        <v>2412.6599500000002</v>
      </c>
      <c r="E88">
        <f t="shared" si="22"/>
        <v>2402.1785250000003</v>
      </c>
      <c r="G88">
        <v>16</v>
      </c>
      <c r="H88" s="8">
        <v>7.0123340000000003E-3</v>
      </c>
      <c r="I88">
        <f>(H87-H88)*$C$68</f>
        <v>10.481425</v>
      </c>
      <c r="J88">
        <f t="shared" si="21"/>
        <v>396.01995000000005</v>
      </c>
      <c r="K88">
        <f t="shared" si="19"/>
        <v>406.50137500000005</v>
      </c>
    </row>
    <row r="89" spans="1:11" x14ac:dyDescent="0.25">
      <c r="A89">
        <v>17</v>
      </c>
      <c r="B89" s="8">
        <v>5.2201690000000002E-3</v>
      </c>
      <c r="C89">
        <f>(B89-B88)*$C$68</f>
        <v>-8.9608249999999998</v>
      </c>
      <c r="D89">
        <f t="shared" si="20"/>
        <v>2412.6599500000002</v>
      </c>
      <c r="E89">
        <f t="shared" si="22"/>
        <v>2403.6991250000001</v>
      </c>
      <c r="G89">
        <v>17</v>
      </c>
      <c r="H89" s="8">
        <v>5.2201690000000002E-3</v>
      </c>
      <c r="I89">
        <f>(H88-H89)*$C$68</f>
        <v>8.9608249999999998</v>
      </c>
      <c r="J89">
        <f t="shared" si="21"/>
        <v>396.01995000000005</v>
      </c>
      <c r="K89">
        <f t="shared" si="19"/>
        <v>404.98077500000005</v>
      </c>
    </row>
    <row r="90" spans="1:11" x14ac:dyDescent="0.25">
      <c r="A90">
        <v>18</v>
      </c>
      <c r="B90" s="9">
        <v>4.463865E-3</v>
      </c>
      <c r="C90">
        <f>(B90-B89)*$C$68</f>
        <v>-3.7815200000000009</v>
      </c>
      <c r="D90">
        <f t="shared" si="20"/>
        <v>2412.6599500000002</v>
      </c>
      <c r="E90">
        <f t="shared" si="22"/>
        <v>2408.8784300000002</v>
      </c>
      <c r="G90">
        <v>18</v>
      </c>
      <c r="H90" s="9">
        <v>4.463865E-3</v>
      </c>
      <c r="I90">
        <f>(H89-H90)*$C$68</f>
        <v>3.7815200000000009</v>
      </c>
      <c r="J90">
        <f t="shared" si="21"/>
        <v>396.01995000000005</v>
      </c>
      <c r="K90">
        <f t="shared" si="19"/>
        <v>399.80147000000005</v>
      </c>
    </row>
    <row r="91" spans="1:11" x14ac:dyDescent="0.25">
      <c r="A91">
        <v>19</v>
      </c>
      <c r="B91" s="8">
        <v>3.6026959999999998E-3</v>
      </c>
      <c r="C91">
        <f>(B91-B90)*$C$68</f>
        <v>-4.3058450000000006</v>
      </c>
      <c r="D91">
        <f t="shared" si="20"/>
        <v>2412.6599500000002</v>
      </c>
      <c r="E91">
        <f t="shared" si="22"/>
        <v>2408.3541050000003</v>
      </c>
      <c r="G91">
        <v>19</v>
      </c>
      <c r="H91" s="8">
        <v>3.6026959999999998E-3</v>
      </c>
      <c r="I91">
        <f>(H90-H91)*$C$68</f>
        <v>4.3058450000000006</v>
      </c>
      <c r="J91">
        <f t="shared" si="21"/>
        <v>396.01995000000005</v>
      </c>
      <c r="K91">
        <f t="shared" si="19"/>
        <v>400.32579500000003</v>
      </c>
    </row>
    <row r="92" spans="1:11" x14ac:dyDescent="0.25">
      <c r="A92">
        <v>20</v>
      </c>
      <c r="B92" s="8">
        <v>2.6901400000000002E-3</v>
      </c>
      <c r="C92">
        <f>(B92-B91)*$C$68</f>
        <v>-4.5627799999999983</v>
      </c>
      <c r="D92">
        <f t="shared" si="20"/>
        <v>2412.6599500000002</v>
      </c>
      <c r="E92">
        <f t="shared" si="22"/>
        <v>2408.09717</v>
      </c>
      <c r="G92">
        <v>20</v>
      </c>
      <c r="H92" s="8">
        <v>2.6901400000000002E-3</v>
      </c>
      <c r="I92">
        <f>(H91-H92)*$C$68</f>
        <v>4.5627799999999983</v>
      </c>
      <c r="J92">
        <f t="shared" si="21"/>
        <v>396.01995000000005</v>
      </c>
      <c r="K92">
        <f t="shared" si="19"/>
        <v>400.58273000000003</v>
      </c>
    </row>
    <row r="93" spans="1:11" x14ac:dyDescent="0.25">
      <c r="A93">
        <v>21</v>
      </c>
      <c r="B93" s="8">
        <v>2.0166509999999999E-3</v>
      </c>
      <c r="C93">
        <f>(B93-B92)*$C$68</f>
        <v>-3.3674450000000009</v>
      </c>
      <c r="D93">
        <f t="shared" si="20"/>
        <v>2412.6599500000002</v>
      </c>
      <c r="E93">
        <f>$E$72+$B$74+C93</f>
        <v>2409.2925050000003</v>
      </c>
      <c r="G93">
        <v>21</v>
      </c>
      <c r="H93" s="8">
        <v>2.0166509999999999E-3</v>
      </c>
      <c r="I93">
        <f>(H92-H93)*$C$68</f>
        <v>3.3674450000000009</v>
      </c>
      <c r="J93">
        <f t="shared" si="21"/>
        <v>396.01995000000005</v>
      </c>
      <c r="K93">
        <f t="shared" si="19"/>
        <v>399.38739500000003</v>
      </c>
    </row>
    <row r="94" spans="1:11" x14ac:dyDescent="0.25">
      <c r="A94">
        <v>22</v>
      </c>
      <c r="B94" s="8">
        <v>1.401844E-3</v>
      </c>
      <c r="C94">
        <f>(B94-B93)*$C$68</f>
        <v>-3.0740349999999999</v>
      </c>
      <c r="D94">
        <f t="shared" si="20"/>
        <v>2412.6599500000002</v>
      </c>
      <c r="E94">
        <f t="shared" ref="E94:E117" si="23">$E$72+$B$74+C94</f>
        <v>2409.5859150000001</v>
      </c>
      <c r="G94">
        <v>22</v>
      </c>
      <c r="H94" s="8">
        <v>1.401844E-3</v>
      </c>
      <c r="I94">
        <f>(H93-H94)*$C$68</f>
        <v>3.0740349999999999</v>
      </c>
      <c r="J94">
        <f t="shared" si="21"/>
        <v>396.01995000000005</v>
      </c>
      <c r="K94">
        <f t="shared" si="19"/>
        <v>399.09398500000003</v>
      </c>
    </row>
    <row r="95" spans="1:11" x14ac:dyDescent="0.25">
      <c r="A95">
        <v>23</v>
      </c>
      <c r="B95" s="8">
        <v>1.1966290000000001E-3</v>
      </c>
      <c r="C95">
        <f>(B95-B94)*$C$68</f>
        <v>-1.0260749999999996</v>
      </c>
      <c r="D95">
        <f t="shared" si="20"/>
        <v>2412.6599500000002</v>
      </c>
      <c r="E95">
        <f t="shared" si="23"/>
        <v>2411.633875</v>
      </c>
      <c r="G95">
        <v>23</v>
      </c>
      <c r="H95" s="8">
        <v>1.1966290000000001E-3</v>
      </c>
      <c r="I95">
        <f>(H94-H95)*$C$68</f>
        <v>1.0260749999999996</v>
      </c>
      <c r="J95">
        <f t="shared" si="21"/>
        <v>396.01995000000005</v>
      </c>
      <c r="K95">
        <f t="shared" si="19"/>
        <v>397.04602500000004</v>
      </c>
    </row>
    <row r="96" spans="1:11" x14ac:dyDescent="0.25">
      <c r="A96">
        <v>24</v>
      </c>
      <c r="B96" s="9">
        <v>1.0172429999999999E-3</v>
      </c>
      <c r="C96">
        <f>(B96-B95)*$C$68</f>
        <v>-0.89693000000000067</v>
      </c>
      <c r="D96">
        <f t="shared" si="20"/>
        <v>2412.6599500000002</v>
      </c>
      <c r="E96">
        <f t="shared" si="23"/>
        <v>2411.7630200000003</v>
      </c>
      <c r="G96">
        <v>24</v>
      </c>
      <c r="H96" s="9">
        <v>1.0172429999999999E-3</v>
      </c>
      <c r="I96">
        <f>(H95-H96)*$C$68</f>
        <v>0.89693000000000067</v>
      </c>
      <c r="J96">
        <f t="shared" si="21"/>
        <v>396.01995000000005</v>
      </c>
      <c r="K96">
        <f t="shared" si="19"/>
        <v>396.91688000000005</v>
      </c>
    </row>
    <row r="97" spans="1:11" x14ac:dyDescent="0.25">
      <c r="A97">
        <v>25</v>
      </c>
      <c r="B97" s="8">
        <v>7.6894970000000002E-4</v>
      </c>
      <c r="C97">
        <f>(B97-B96)*$C$68</f>
        <v>-1.2414664999999996</v>
      </c>
      <c r="D97">
        <f t="shared" si="20"/>
        <v>2412.6599500000002</v>
      </c>
      <c r="E97">
        <f t="shared" si="23"/>
        <v>2411.4184835000001</v>
      </c>
      <c r="G97">
        <v>25</v>
      </c>
      <c r="H97" s="8">
        <v>7.6894970000000002E-4</v>
      </c>
      <c r="I97">
        <f>(H96-H97)*$C$68</f>
        <v>1.2414664999999996</v>
      </c>
      <c r="J97">
        <f t="shared" si="21"/>
        <v>396.01995000000005</v>
      </c>
      <c r="K97">
        <f t="shared" si="19"/>
        <v>397.26141650000005</v>
      </c>
    </row>
    <row r="98" spans="1:11" x14ac:dyDescent="0.25">
      <c r="A98">
        <v>26</v>
      </c>
      <c r="B98" s="8">
        <v>6.7503449999999998E-4</v>
      </c>
      <c r="C98">
        <f>(B98-B97)*$C$68</f>
        <v>-0.46957600000000022</v>
      </c>
      <c r="D98">
        <f t="shared" si="20"/>
        <v>2412.6599500000002</v>
      </c>
      <c r="E98">
        <f t="shared" si="23"/>
        <v>2412.1903740000002</v>
      </c>
      <c r="G98">
        <v>26</v>
      </c>
      <c r="H98" s="8">
        <v>6.7503449999999998E-4</v>
      </c>
      <c r="I98">
        <f>(H97-H98)*$C$68</f>
        <v>0.46957600000000022</v>
      </c>
      <c r="J98">
        <f t="shared" si="21"/>
        <v>396.01995000000005</v>
      </c>
      <c r="K98">
        <f t="shared" si="19"/>
        <v>396.48952600000007</v>
      </c>
    </row>
    <row r="99" spans="1:11" x14ac:dyDescent="0.25">
      <c r="A99">
        <v>27</v>
      </c>
      <c r="B99" s="8">
        <v>6.0540509999999997E-4</v>
      </c>
      <c r="C99">
        <f>(B99-B98)*$C$68</f>
        <v>-0.34814700000000004</v>
      </c>
      <c r="D99">
        <f t="shared" si="20"/>
        <v>2412.6599500000002</v>
      </c>
      <c r="E99">
        <f t="shared" si="23"/>
        <v>2412.3118030000001</v>
      </c>
      <c r="G99">
        <v>27</v>
      </c>
      <c r="H99" s="8">
        <v>6.0540509999999997E-4</v>
      </c>
      <c r="I99">
        <f>(H98-H99)*$C$68</f>
        <v>0.34814700000000004</v>
      </c>
      <c r="J99">
        <f t="shared" si="21"/>
        <v>396.01995000000005</v>
      </c>
      <c r="K99">
        <f t="shared" si="19"/>
        <v>396.36809700000003</v>
      </c>
    </row>
    <row r="100" spans="1:11" x14ac:dyDescent="0.25">
      <c r="A100">
        <v>28</v>
      </c>
      <c r="B100" s="8">
        <v>4.5039260000000002E-4</v>
      </c>
      <c r="C100">
        <f>(B100-B99)*$C$68</f>
        <v>-0.77506249999999977</v>
      </c>
      <c r="D100">
        <f t="shared" si="20"/>
        <v>2412.6599500000002</v>
      </c>
      <c r="E100">
        <f t="shared" si="23"/>
        <v>2411.8848875000003</v>
      </c>
      <c r="G100">
        <v>28</v>
      </c>
      <c r="H100" s="8">
        <v>4.5039260000000002E-4</v>
      </c>
      <c r="I100">
        <f>(H99-H100)*$C$68</f>
        <v>0.77506249999999977</v>
      </c>
      <c r="J100">
        <f t="shared" si="21"/>
        <v>396.01995000000005</v>
      </c>
      <c r="K100">
        <f t="shared" si="19"/>
        <v>396.79501250000004</v>
      </c>
    </row>
    <row r="101" spans="1:11" x14ac:dyDescent="0.25">
      <c r="A101">
        <v>29</v>
      </c>
      <c r="B101" s="8">
        <v>3.1600209999999999E-4</v>
      </c>
      <c r="C101">
        <f>(B101-B100)*$C$68</f>
        <v>-0.67195250000000017</v>
      </c>
      <c r="D101">
        <f t="shared" si="20"/>
        <v>2412.6599500000002</v>
      </c>
      <c r="E101">
        <f t="shared" si="23"/>
        <v>2411.9879975000003</v>
      </c>
      <c r="G101">
        <v>29</v>
      </c>
      <c r="H101" s="8">
        <v>3.1600209999999999E-4</v>
      </c>
      <c r="I101">
        <f>(H100-H101)*$C$68</f>
        <v>0.67195250000000017</v>
      </c>
      <c r="J101">
        <f t="shared" si="21"/>
        <v>396.01995000000005</v>
      </c>
      <c r="K101">
        <f t="shared" si="19"/>
        <v>396.69190250000003</v>
      </c>
    </row>
    <row r="102" spans="1:11" x14ac:dyDescent="0.25">
      <c r="A102">
        <v>30</v>
      </c>
      <c r="B102" s="9">
        <v>2.1398939999999999E-4</v>
      </c>
      <c r="C102">
        <f>(B102-B101)*$C$68</f>
        <v>-0.5100635</v>
      </c>
      <c r="D102">
        <f t="shared" si="20"/>
        <v>2412.6599500000002</v>
      </c>
      <c r="E102">
        <f t="shared" si="23"/>
        <v>2412.1498865000003</v>
      </c>
      <c r="G102">
        <v>30</v>
      </c>
      <c r="H102" s="9">
        <v>2.1398939999999999E-4</v>
      </c>
      <c r="I102">
        <f>(H101-H102)*$C$68</f>
        <v>0.5100635</v>
      </c>
      <c r="J102">
        <f t="shared" si="21"/>
        <v>396.01995000000005</v>
      </c>
      <c r="K102">
        <f t="shared" si="19"/>
        <v>396.53001350000005</v>
      </c>
    </row>
    <row r="103" spans="1:11" x14ac:dyDescent="0.25">
      <c r="A103">
        <v>31</v>
      </c>
      <c r="B103" s="8">
        <v>1.506539E-4</v>
      </c>
      <c r="C103">
        <f>(B103-B102)*$C$68</f>
        <v>-0.31667749999999989</v>
      </c>
      <c r="D103">
        <f t="shared" si="20"/>
        <v>2412.6599500000002</v>
      </c>
      <c r="E103">
        <f t="shared" si="23"/>
        <v>2412.3432725000002</v>
      </c>
      <c r="G103">
        <v>31</v>
      </c>
      <c r="H103" s="8">
        <v>1.506539E-4</v>
      </c>
      <c r="I103">
        <f>(H102-H103)*$C$68</f>
        <v>0.31667749999999989</v>
      </c>
      <c r="J103">
        <f t="shared" si="21"/>
        <v>396.01995000000005</v>
      </c>
      <c r="K103">
        <f t="shared" si="19"/>
        <v>396.33662750000008</v>
      </c>
    </row>
    <row r="104" spans="1:11" x14ac:dyDescent="0.25">
      <c r="A104">
        <v>32</v>
      </c>
      <c r="B104" s="8">
        <v>1.37868E-4</v>
      </c>
      <c r="C104">
        <f>(B104-B103)*$C$68</f>
        <v>-6.3929500000000014E-2</v>
      </c>
      <c r="D104">
        <f t="shared" si="20"/>
        <v>2412.6599500000002</v>
      </c>
      <c r="E104">
        <f t="shared" si="23"/>
        <v>2412.5960205000001</v>
      </c>
      <c r="G104">
        <v>32</v>
      </c>
      <c r="H104" s="8">
        <v>1.37868E-4</v>
      </c>
      <c r="I104">
        <f>(H103-H104)*$C$68</f>
        <v>6.3929500000000014E-2</v>
      </c>
      <c r="J104">
        <f t="shared" si="21"/>
        <v>396.01995000000005</v>
      </c>
      <c r="K104">
        <f t="shared" si="19"/>
        <v>396.08387950000002</v>
      </c>
    </row>
    <row r="105" spans="1:11" x14ac:dyDescent="0.25">
      <c r="A105">
        <v>33</v>
      </c>
      <c r="B105" s="8">
        <v>1.058085E-4</v>
      </c>
      <c r="C105">
        <f>(B105-B104)*$C$68</f>
        <v>-0.16029750000000004</v>
      </c>
      <c r="D105">
        <f t="shared" si="20"/>
        <v>2412.6599500000002</v>
      </c>
      <c r="E105">
        <f t="shared" si="23"/>
        <v>2412.4996525000001</v>
      </c>
      <c r="G105">
        <v>33</v>
      </c>
      <c r="H105" s="8">
        <v>1.058085E-4</v>
      </c>
      <c r="I105">
        <f>(H104-H105)*$C$68</f>
        <v>0.16029750000000004</v>
      </c>
      <c r="J105">
        <f t="shared" si="21"/>
        <v>396.01995000000005</v>
      </c>
      <c r="K105">
        <f t="shared" si="19"/>
        <v>396.18024750000006</v>
      </c>
    </row>
    <row r="106" spans="1:11" x14ac:dyDescent="0.25">
      <c r="A106">
        <v>34</v>
      </c>
      <c r="B106" s="8">
        <v>6.7193429999999995E-5</v>
      </c>
      <c r="C106">
        <f>(B106-B105)*$C$68</f>
        <v>-0.19307535000000001</v>
      </c>
      <c r="D106">
        <f t="shared" si="20"/>
        <v>2412.6599500000002</v>
      </c>
      <c r="E106">
        <f t="shared" si="23"/>
        <v>2412.4668746500001</v>
      </c>
      <c r="G106">
        <v>34</v>
      </c>
      <c r="H106" s="8">
        <v>6.7193429999999995E-5</v>
      </c>
      <c r="I106">
        <f>(H105-H106)*$C$68</f>
        <v>0.19307535000000001</v>
      </c>
      <c r="J106">
        <f t="shared" si="21"/>
        <v>396.01995000000005</v>
      </c>
      <c r="K106">
        <f t="shared" si="19"/>
        <v>396.21302535000007</v>
      </c>
    </row>
    <row r="107" spans="1:11" x14ac:dyDescent="0.25">
      <c r="A107">
        <v>35</v>
      </c>
      <c r="B107" s="8">
        <v>5.4642860000000002E-5</v>
      </c>
      <c r="C107">
        <f>(B107-B106)*$C$68</f>
        <v>-6.2752849999999957E-2</v>
      </c>
      <c r="D107">
        <f t="shared" si="20"/>
        <v>2412.6599500000002</v>
      </c>
      <c r="E107">
        <f t="shared" si="23"/>
        <v>2412.5971971500003</v>
      </c>
      <c r="G107">
        <v>35</v>
      </c>
      <c r="H107" s="8">
        <v>5.4642860000000002E-5</v>
      </c>
      <c r="I107">
        <f>(H106-H107)*$C$68</f>
        <v>6.2752849999999957E-2</v>
      </c>
      <c r="J107">
        <f t="shared" si="21"/>
        <v>396.01995000000005</v>
      </c>
      <c r="K107">
        <f t="shared" si="19"/>
        <v>396.08270285000003</v>
      </c>
    </row>
    <row r="108" spans="1:11" x14ac:dyDescent="0.25">
      <c r="A108">
        <v>36</v>
      </c>
      <c r="B108" s="9">
        <v>4.0124099999999998E-5</v>
      </c>
      <c r="C108">
        <f>(B108-B107)*$C$68</f>
        <v>-7.2593800000000028E-2</v>
      </c>
      <c r="D108">
        <f t="shared" si="20"/>
        <v>2412.6599500000002</v>
      </c>
      <c r="E108">
        <f t="shared" si="23"/>
        <v>2412.5873562000002</v>
      </c>
      <c r="G108">
        <v>36</v>
      </c>
      <c r="H108" s="9">
        <v>4.0124099999999998E-5</v>
      </c>
      <c r="I108">
        <f>(H107-H108)*$C$68</f>
        <v>7.2593800000000028E-2</v>
      </c>
      <c r="J108">
        <f t="shared" si="21"/>
        <v>396.01995000000005</v>
      </c>
      <c r="K108">
        <f t="shared" si="19"/>
        <v>396.09254380000004</v>
      </c>
    </row>
    <row r="109" spans="1:11" x14ac:dyDescent="0.25">
      <c r="A109">
        <v>37</v>
      </c>
      <c r="B109" s="8">
        <v>2.597552E-5</v>
      </c>
      <c r="C109">
        <f>(B109-B108)*$C$68</f>
        <v>-7.0742899999999984E-2</v>
      </c>
      <c r="D109">
        <f t="shared" si="20"/>
        <v>2412.6599500000002</v>
      </c>
      <c r="E109">
        <f t="shared" si="23"/>
        <v>2412.5892071000003</v>
      </c>
      <c r="G109">
        <v>37</v>
      </c>
      <c r="H109" s="8">
        <v>2.597552E-5</v>
      </c>
      <c r="I109">
        <f>(H108-H109)*$C$68</f>
        <v>7.0742899999999984E-2</v>
      </c>
      <c r="J109">
        <f t="shared" si="21"/>
        <v>396.01995000000005</v>
      </c>
      <c r="K109">
        <f t="shared" si="19"/>
        <v>396.09069290000008</v>
      </c>
    </row>
    <row r="110" spans="1:11" x14ac:dyDescent="0.25">
      <c r="A110">
        <v>38</v>
      </c>
      <c r="B110" s="8">
        <v>2.2998810000000001E-5</v>
      </c>
      <c r="C110">
        <f>(B110-B109)*$C$68</f>
        <v>-1.4883549999999994E-2</v>
      </c>
      <c r="D110">
        <f t="shared" si="20"/>
        <v>2412.6599500000002</v>
      </c>
      <c r="E110">
        <f t="shared" si="23"/>
        <v>2412.6450664500003</v>
      </c>
      <c r="G110">
        <v>38</v>
      </c>
      <c r="H110" s="8">
        <v>2.2998810000000001E-5</v>
      </c>
      <c r="I110">
        <f>(H109-H110)*$C$68</f>
        <v>1.4883549999999994E-2</v>
      </c>
      <c r="J110">
        <f t="shared" si="21"/>
        <v>396.01995000000005</v>
      </c>
      <c r="K110">
        <f t="shared" si="19"/>
        <v>396.03483355000003</v>
      </c>
    </row>
    <row r="111" spans="1:11" x14ac:dyDescent="0.25">
      <c r="A111">
        <v>39</v>
      </c>
      <c r="B111" s="8">
        <v>2.267424E-5</v>
      </c>
      <c r="C111">
        <f>(B111-B110)*$C$68</f>
        <v>-1.6228500000000077E-3</v>
      </c>
      <c r="D111">
        <f t="shared" si="20"/>
        <v>2412.6599500000002</v>
      </c>
      <c r="E111">
        <f t="shared" si="23"/>
        <v>2412.6583271500003</v>
      </c>
      <c r="G111">
        <v>39</v>
      </c>
      <c r="H111" s="8">
        <v>2.267424E-5</v>
      </c>
      <c r="I111">
        <f>(H110-H111)*$C$68</f>
        <v>1.6228500000000077E-3</v>
      </c>
      <c r="J111">
        <f t="shared" si="21"/>
        <v>396.01995000000005</v>
      </c>
      <c r="K111">
        <f t="shared" si="19"/>
        <v>396.02157285000004</v>
      </c>
    </row>
    <row r="112" spans="1:11" x14ac:dyDescent="0.25">
      <c r="A112">
        <v>40</v>
      </c>
      <c r="B112" s="8">
        <v>1.5623909999999999E-5</v>
      </c>
      <c r="C112">
        <f>(B112-B111)*$C$68</f>
        <v>-3.5251650000000009E-2</v>
      </c>
      <c r="D112">
        <f t="shared" si="20"/>
        <v>2412.6599500000002</v>
      </c>
      <c r="E112">
        <f t="shared" si="23"/>
        <v>2412.62469835</v>
      </c>
      <c r="G112">
        <v>40</v>
      </c>
      <c r="H112" s="8">
        <v>1.5623909999999999E-5</v>
      </c>
      <c r="I112">
        <f>(H111-H112)*$C$68</f>
        <v>3.5251650000000009E-2</v>
      </c>
      <c r="J112">
        <f t="shared" si="21"/>
        <v>396.01995000000005</v>
      </c>
      <c r="K112">
        <f t="shared" si="19"/>
        <v>396.05520165000007</v>
      </c>
    </row>
    <row r="113" spans="1:11" x14ac:dyDescent="0.25">
      <c r="A113">
        <v>41</v>
      </c>
      <c r="B113" s="8">
        <v>1.442444E-5</v>
      </c>
      <c r="C113">
        <f>(B113-B112)*$C$68</f>
        <v>-5.9973499999999942E-3</v>
      </c>
      <c r="D113">
        <f t="shared" si="20"/>
        <v>2412.6599500000002</v>
      </c>
      <c r="E113">
        <f t="shared" si="23"/>
        <v>2412.6539526500001</v>
      </c>
      <c r="G113">
        <v>41</v>
      </c>
      <c r="H113" s="8">
        <v>1.442444E-5</v>
      </c>
      <c r="I113">
        <f>(H112-H113)*$C$68</f>
        <v>5.9973499999999942E-3</v>
      </c>
      <c r="J113">
        <f t="shared" si="21"/>
        <v>396.01995000000005</v>
      </c>
      <c r="K113">
        <f t="shared" si="19"/>
        <v>396.02594735000002</v>
      </c>
    </row>
    <row r="114" spans="1:11" x14ac:dyDescent="0.25">
      <c r="A114">
        <v>42</v>
      </c>
      <c r="B114" s="9">
        <v>1.105154E-5</v>
      </c>
      <c r="C114">
        <f>(B114-B113)*$C$68</f>
        <v>-1.6864499999999998E-2</v>
      </c>
      <c r="D114">
        <f t="shared" si="20"/>
        <v>2412.6599500000002</v>
      </c>
      <c r="E114">
        <f t="shared" si="23"/>
        <v>2412.6430855000003</v>
      </c>
      <c r="G114">
        <v>42</v>
      </c>
      <c r="H114" s="9">
        <v>1.105154E-5</v>
      </c>
      <c r="I114">
        <f>(H113-H114)*$C$68</f>
        <v>1.6864499999999998E-2</v>
      </c>
      <c r="J114">
        <f t="shared" si="21"/>
        <v>396.01995000000005</v>
      </c>
      <c r="K114">
        <f t="shared" si="19"/>
        <v>396.03681450000005</v>
      </c>
    </row>
    <row r="115" spans="1:11" x14ac:dyDescent="0.25">
      <c r="A115">
        <v>43</v>
      </c>
      <c r="B115" s="8">
        <v>8.1998439999999993E-6</v>
      </c>
      <c r="C115">
        <f>(B115-B114)*$C$68</f>
        <v>-1.4258480000000004E-2</v>
      </c>
      <c r="D115">
        <f t="shared" si="20"/>
        <v>2412.6599500000002</v>
      </c>
      <c r="E115">
        <f t="shared" si="23"/>
        <v>2412.6456915200001</v>
      </c>
      <c r="G115">
        <v>43</v>
      </c>
      <c r="H115" s="8">
        <v>8.1998439999999993E-6</v>
      </c>
      <c r="I115">
        <f>(H114-H115)*$C$68</f>
        <v>1.4258480000000004E-2</v>
      </c>
      <c r="J115">
        <f t="shared" si="21"/>
        <v>396.01995000000005</v>
      </c>
      <c r="K115">
        <f t="shared" si="19"/>
        <v>396.03420848000007</v>
      </c>
    </row>
    <row r="116" spans="1:11" x14ac:dyDescent="0.25">
      <c r="A116">
        <v>44</v>
      </c>
      <c r="B116" s="8">
        <v>7.9499009999999993E-6</v>
      </c>
      <c r="C116">
        <f>(B116-B115)*$C$68</f>
        <v>-1.2497150000000002E-3</v>
      </c>
      <c r="D116">
        <f t="shared" si="20"/>
        <v>2412.6599500000002</v>
      </c>
      <c r="E116">
        <f t="shared" si="23"/>
        <v>2412.6587002850001</v>
      </c>
      <c r="G116">
        <v>44</v>
      </c>
      <c r="H116" s="8">
        <v>7.9499009999999993E-6</v>
      </c>
      <c r="I116">
        <f>(H115-H116)*$C$68</f>
        <v>1.2497150000000002E-3</v>
      </c>
      <c r="J116">
        <f t="shared" si="21"/>
        <v>396.01995000000005</v>
      </c>
      <c r="K116">
        <f t="shared" si="19"/>
        <v>396.02119971500002</v>
      </c>
    </row>
    <row r="117" spans="1:11" x14ac:dyDescent="0.25">
      <c r="A117">
        <v>45</v>
      </c>
      <c r="B117" s="9">
        <v>6.8016089999999998E-6</v>
      </c>
      <c r="C117">
        <f>(B117-B116)*$C$68</f>
        <v>-5.7414599999999968E-3</v>
      </c>
      <c r="D117">
        <f t="shared" si="20"/>
        <v>2412.6599500000002</v>
      </c>
      <c r="E117">
        <f t="shared" si="23"/>
        <v>2412.6542085400001</v>
      </c>
      <c r="G117">
        <v>45</v>
      </c>
      <c r="H117" s="9">
        <v>6.8016089999999998E-6</v>
      </c>
      <c r="I117">
        <f>(H116-H117)*$C$68</f>
        <v>5.7414599999999968E-3</v>
      </c>
      <c r="J117">
        <f t="shared" si="21"/>
        <v>396.01995000000005</v>
      </c>
      <c r="K117">
        <f>$K$72+I117</f>
        <v>396.02569146000008</v>
      </c>
    </row>
  </sheetData>
  <mergeCells count="7">
    <mergeCell ref="A1:K1"/>
    <mergeCell ref="A7:E7"/>
    <mergeCell ref="G7:K7"/>
    <mergeCell ref="A6:K6"/>
    <mergeCell ref="A69:K69"/>
    <mergeCell ref="A70:E70"/>
    <mergeCell ref="G70:K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Goodridge</dc:creator>
  <cp:lastModifiedBy>Wade Goodridge</cp:lastModifiedBy>
  <dcterms:created xsi:type="dcterms:W3CDTF">2017-04-08T15:05:04Z</dcterms:created>
  <dcterms:modified xsi:type="dcterms:W3CDTF">2017-04-08T21:28:06Z</dcterms:modified>
</cp:coreProperties>
</file>