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Analysis\Excel\"/>
    </mc:Choice>
  </mc:AlternateContent>
  <bookViews>
    <workbookView xWindow="0" yWindow="0" windowWidth="16380" windowHeight="8190" tabRatio="987" activeTab="1"/>
  </bookViews>
  <sheets>
    <sheet name="Sheet4" sheetId="1" r:id="rId1"/>
    <sheet name="Sheet1" sheetId="2" r:id="rId2"/>
    <sheet name="WorkLoad_User" sheetId="3" r:id="rId3"/>
    <sheet name="WorkLoad_Task" sheetId="4" r:id="rId4"/>
    <sheet name="Sheet5" sheetId="5" r:id="rId5"/>
    <sheet name="Sheet6" sheetId="6" r:id="rId6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44" i="5" l="1"/>
  <c r="AB44" i="5" s="1"/>
  <c r="AC44" i="5"/>
  <c r="AA35" i="5"/>
  <c r="AB35" i="5" s="1"/>
  <c r="AC35" i="5"/>
  <c r="AA26" i="5"/>
  <c r="AB26" i="5"/>
  <c r="AC26" i="5"/>
  <c r="AA17" i="5"/>
  <c r="AB17" i="5"/>
  <c r="AC17" i="5"/>
  <c r="AC43" i="5"/>
  <c r="AA43" i="5"/>
  <c r="AB43" i="5" s="1"/>
  <c r="U43" i="5"/>
  <c r="S43" i="5"/>
  <c r="T43" i="5" s="1"/>
  <c r="AC42" i="5"/>
  <c r="AA42" i="5"/>
  <c r="AB42" i="5" s="1"/>
  <c r="U42" i="5"/>
  <c r="S42" i="5"/>
  <c r="T42" i="5" s="1"/>
  <c r="AC41" i="5"/>
  <c r="AA41" i="5"/>
  <c r="AB41" i="5" s="1"/>
  <c r="U41" i="5"/>
  <c r="T41" i="5"/>
  <c r="S41" i="5"/>
  <c r="AC40" i="5"/>
  <c r="AA40" i="5"/>
  <c r="AB40" i="5" s="1"/>
  <c r="U40" i="5"/>
  <c r="T40" i="5"/>
  <c r="S40" i="5"/>
  <c r="N40" i="5"/>
  <c r="L40" i="5"/>
  <c r="M40" i="5" s="1"/>
  <c r="E40" i="5"/>
  <c r="F40" i="5" s="1"/>
  <c r="U39" i="5"/>
  <c r="S39" i="5"/>
  <c r="T39" i="5" s="1"/>
  <c r="N39" i="5"/>
  <c r="L39" i="5"/>
  <c r="M39" i="5" s="1"/>
  <c r="E39" i="5"/>
  <c r="F39" i="5" s="1"/>
  <c r="U38" i="5"/>
  <c r="T38" i="5"/>
  <c r="S38" i="5"/>
  <c r="N38" i="5"/>
  <c r="L38" i="5"/>
  <c r="M38" i="5" s="1"/>
  <c r="E38" i="5"/>
  <c r="F38" i="5" s="1"/>
  <c r="N37" i="5"/>
  <c r="L37" i="5"/>
  <c r="M37" i="5" s="1"/>
  <c r="M41" i="5" s="1"/>
  <c r="E37" i="5"/>
  <c r="F37" i="5" s="1"/>
  <c r="F41" i="5" s="1"/>
  <c r="U35" i="5"/>
  <c r="S35" i="5"/>
  <c r="T35" i="5" s="1"/>
  <c r="AC34" i="5"/>
  <c r="AA34" i="5"/>
  <c r="AB34" i="5" s="1"/>
  <c r="U34" i="5"/>
  <c r="S34" i="5"/>
  <c r="T34" i="5" s="1"/>
  <c r="AC33" i="5"/>
  <c r="AA33" i="5"/>
  <c r="AB33" i="5" s="1"/>
  <c r="U33" i="5"/>
  <c r="S33" i="5"/>
  <c r="T33" i="5" s="1"/>
  <c r="N33" i="5"/>
  <c r="L33" i="5"/>
  <c r="M33" i="5" s="1"/>
  <c r="E33" i="5"/>
  <c r="F33" i="5" s="1"/>
  <c r="AC32" i="5"/>
  <c r="AA32" i="5"/>
  <c r="AB32" i="5" s="1"/>
  <c r="U32" i="5"/>
  <c r="S32" i="5"/>
  <c r="T32" i="5" s="1"/>
  <c r="N32" i="5"/>
  <c r="L32" i="5"/>
  <c r="M32" i="5" s="1"/>
  <c r="E32" i="5"/>
  <c r="F32" i="5" s="1"/>
  <c r="AC31" i="5"/>
  <c r="AB31" i="5"/>
  <c r="AA31" i="5"/>
  <c r="U31" i="5"/>
  <c r="S31" i="5"/>
  <c r="T31" i="5" s="1"/>
  <c r="N31" i="5"/>
  <c r="L31" i="5"/>
  <c r="M31" i="5" s="1"/>
  <c r="E31" i="5"/>
  <c r="F31" i="5" s="1"/>
  <c r="U30" i="5"/>
  <c r="S30" i="5"/>
  <c r="T30" i="5" s="1"/>
  <c r="N30" i="5"/>
  <c r="L30" i="5"/>
  <c r="M30" i="5" s="1"/>
  <c r="F30" i="5"/>
  <c r="E30" i="5"/>
  <c r="U27" i="5"/>
  <c r="S27" i="5"/>
  <c r="T27" i="5" s="1"/>
  <c r="U26" i="5"/>
  <c r="S26" i="5"/>
  <c r="T26" i="5" s="1"/>
  <c r="F26" i="5"/>
  <c r="AC25" i="5"/>
  <c r="AA25" i="5"/>
  <c r="AB25" i="5" s="1"/>
  <c r="U25" i="5"/>
  <c r="S25" i="5"/>
  <c r="T25" i="5" s="1"/>
  <c r="L25" i="5"/>
  <c r="M25" i="5" s="1"/>
  <c r="E25" i="5"/>
  <c r="AC24" i="5"/>
  <c r="AA24" i="5"/>
  <c r="AB24" i="5" s="1"/>
  <c r="U24" i="5"/>
  <c r="T24" i="5"/>
  <c r="S24" i="5"/>
  <c r="L24" i="5"/>
  <c r="M24" i="5" s="1"/>
  <c r="E24" i="5"/>
  <c r="AC23" i="5"/>
  <c r="AA23" i="5"/>
  <c r="AB23" i="5" s="1"/>
  <c r="U23" i="5"/>
  <c r="S23" i="5"/>
  <c r="T23" i="5" s="1"/>
  <c r="N23" i="5"/>
  <c r="L23" i="5"/>
  <c r="M23" i="5" s="1"/>
  <c r="E23" i="5"/>
  <c r="AC22" i="5"/>
  <c r="AA22" i="5"/>
  <c r="AB22" i="5" s="1"/>
  <c r="U22" i="5"/>
  <c r="T22" i="5"/>
  <c r="S22" i="5"/>
  <c r="N22" i="5"/>
  <c r="L22" i="5"/>
  <c r="M22" i="5" s="1"/>
  <c r="E22" i="5"/>
  <c r="T19" i="5"/>
  <c r="U18" i="5"/>
  <c r="S18" i="5"/>
  <c r="T18" i="5" s="1"/>
  <c r="U17" i="5"/>
  <c r="S17" i="5"/>
  <c r="T17" i="5" s="1"/>
  <c r="F17" i="5"/>
  <c r="AC16" i="5"/>
  <c r="AA16" i="5"/>
  <c r="AB16" i="5" s="1"/>
  <c r="U16" i="5"/>
  <c r="S16" i="5"/>
  <c r="T16" i="5" s="1"/>
  <c r="N16" i="5"/>
  <c r="L16" i="5"/>
  <c r="M16" i="5" s="1"/>
  <c r="E16" i="5"/>
  <c r="AC15" i="5"/>
  <c r="AA15" i="5"/>
  <c r="AB15" i="5" s="1"/>
  <c r="U15" i="5"/>
  <c r="S15" i="5"/>
  <c r="T15" i="5" s="1"/>
  <c r="N15" i="5"/>
  <c r="L15" i="5"/>
  <c r="M15" i="5" s="1"/>
  <c r="E15" i="5"/>
  <c r="AC14" i="5"/>
  <c r="AA14" i="5"/>
  <c r="AB14" i="5" s="1"/>
  <c r="U14" i="5"/>
  <c r="S14" i="5"/>
  <c r="T14" i="5" s="1"/>
  <c r="N14" i="5"/>
  <c r="L14" i="5"/>
  <c r="M14" i="5" s="1"/>
  <c r="E14" i="5"/>
  <c r="AC13" i="5"/>
  <c r="AA13" i="5"/>
  <c r="AB13" i="5" s="1"/>
  <c r="U13" i="5"/>
  <c r="S13" i="5"/>
  <c r="T13" i="5" s="1"/>
  <c r="N13" i="5"/>
  <c r="L13" i="5"/>
  <c r="M13" i="5" s="1"/>
  <c r="E13" i="5"/>
  <c r="M26" i="3"/>
  <c r="L26" i="3"/>
  <c r="K26" i="3"/>
  <c r="J26" i="3"/>
  <c r="H26" i="3"/>
  <c r="N26" i="3" s="1"/>
  <c r="M25" i="3"/>
  <c r="L25" i="3"/>
  <c r="K25" i="3"/>
  <c r="J25" i="3"/>
  <c r="H25" i="3"/>
  <c r="N25" i="3" s="1"/>
  <c r="M24" i="3"/>
  <c r="L24" i="3"/>
  <c r="K24" i="3"/>
  <c r="J24" i="3"/>
  <c r="H24" i="3"/>
  <c r="N24" i="3" s="1"/>
  <c r="M23" i="3"/>
  <c r="L23" i="3"/>
  <c r="K23" i="3"/>
  <c r="J23" i="3"/>
  <c r="H23" i="3"/>
  <c r="N23" i="3" s="1"/>
  <c r="M22" i="3"/>
  <c r="L22" i="3"/>
  <c r="K22" i="3"/>
  <c r="J22" i="3"/>
  <c r="H22" i="3"/>
  <c r="N22" i="3" s="1"/>
  <c r="M21" i="3"/>
  <c r="L21" i="3"/>
  <c r="K21" i="3"/>
  <c r="J21" i="3"/>
  <c r="H21" i="3"/>
  <c r="N21" i="3" s="1"/>
  <c r="M20" i="3"/>
  <c r="L20" i="3"/>
  <c r="K20" i="3"/>
  <c r="J20" i="3"/>
  <c r="H20" i="3"/>
  <c r="N20" i="3" s="1"/>
  <c r="M19" i="3"/>
  <c r="L19" i="3"/>
  <c r="K19" i="3"/>
  <c r="J19" i="3"/>
  <c r="H19" i="3"/>
  <c r="N19" i="3" s="1"/>
  <c r="M18" i="3"/>
  <c r="L18" i="3"/>
  <c r="K18" i="3"/>
  <c r="J18" i="3"/>
  <c r="H18" i="3"/>
  <c r="N18" i="3" s="1"/>
  <c r="M17" i="3"/>
  <c r="L17" i="3"/>
  <c r="K17" i="3"/>
  <c r="J17" i="3"/>
  <c r="H17" i="3"/>
  <c r="N17" i="3" s="1"/>
  <c r="M16" i="3"/>
  <c r="L16" i="3"/>
  <c r="K16" i="3"/>
  <c r="J16" i="3"/>
  <c r="H16" i="3"/>
  <c r="N16" i="3" s="1"/>
  <c r="M15" i="3"/>
  <c r="L15" i="3"/>
  <c r="K15" i="3"/>
  <c r="J15" i="3"/>
  <c r="H15" i="3"/>
  <c r="N15" i="3" s="1"/>
  <c r="M14" i="3"/>
  <c r="L14" i="3"/>
  <c r="K14" i="3"/>
  <c r="J14" i="3"/>
  <c r="H14" i="3"/>
  <c r="N14" i="3" s="1"/>
  <c r="M13" i="3"/>
  <c r="L13" i="3"/>
  <c r="K13" i="3"/>
  <c r="J13" i="3"/>
  <c r="H13" i="3"/>
  <c r="N13" i="3" s="1"/>
  <c r="M12" i="3"/>
  <c r="L12" i="3"/>
  <c r="K12" i="3"/>
  <c r="J12" i="3"/>
  <c r="H12" i="3"/>
  <c r="N12" i="3" s="1"/>
  <c r="M11" i="3"/>
  <c r="L11" i="3"/>
  <c r="K11" i="3"/>
  <c r="J11" i="3"/>
  <c r="H11" i="3"/>
  <c r="N11" i="3" s="1"/>
  <c r="A11" i="3"/>
  <c r="F5" i="3"/>
  <c r="F4" i="3"/>
  <c r="F3" i="3"/>
  <c r="F2" i="3"/>
  <c r="S33" i="2"/>
  <c r="R34" i="2" s="1"/>
  <c r="R33" i="2"/>
  <c r="Q33" i="2"/>
  <c r="P33" i="2"/>
  <c r="L33" i="2"/>
  <c r="K33" i="2"/>
  <c r="K34" i="2" s="1"/>
  <c r="J33" i="2"/>
  <c r="I33" i="2"/>
  <c r="Z32" i="2"/>
  <c r="Y32" i="2"/>
  <c r="Y33" i="2" s="1"/>
  <c r="X32" i="2"/>
  <c r="W32" i="2"/>
  <c r="T32" i="2"/>
  <c r="M32" i="2"/>
  <c r="D32" i="2"/>
  <c r="P31" i="2"/>
  <c r="T31" i="2" s="1"/>
  <c r="T33" i="2" s="1"/>
  <c r="M31" i="2"/>
  <c r="M33" i="2" s="1"/>
  <c r="E31" i="2"/>
  <c r="D31" i="2"/>
  <c r="C31" i="2"/>
  <c r="B31" i="2"/>
  <c r="T30" i="2"/>
  <c r="M30" i="2"/>
  <c r="F30" i="2"/>
  <c r="AA29" i="2"/>
  <c r="T29" i="2"/>
  <c r="M29" i="2"/>
  <c r="F29" i="2"/>
  <c r="AA28" i="2"/>
  <c r="T28" i="2"/>
  <c r="M28" i="2"/>
  <c r="F28" i="2"/>
  <c r="AA27" i="2"/>
  <c r="T27" i="2"/>
  <c r="M27" i="2"/>
  <c r="F27" i="2"/>
  <c r="AA26" i="2"/>
  <c r="AA32" i="2" s="1"/>
  <c r="T26" i="2"/>
  <c r="M26" i="2"/>
  <c r="F26" i="2"/>
  <c r="F31" i="2" s="1"/>
  <c r="S23" i="2"/>
  <c r="R23" i="2"/>
  <c r="R24" i="2" s="1"/>
  <c r="Q23" i="2"/>
  <c r="P23" i="2"/>
  <c r="Z22" i="2"/>
  <c r="Y22" i="2"/>
  <c r="X22" i="2"/>
  <c r="W22" i="2"/>
  <c r="T22" i="2"/>
  <c r="L22" i="2"/>
  <c r="K22" i="2"/>
  <c r="K23" i="2" s="1"/>
  <c r="J22" i="2"/>
  <c r="I22" i="2"/>
  <c r="T21" i="2"/>
  <c r="M21" i="2"/>
  <c r="T20" i="2"/>
  <c r="M20" i="2"/>
  <c r="E20" i="2"/>
  <c r="D21" i="2" s="1"/>
  <c r="D20" i="2"/>
  <c r="C20" i="2"/>
  <c r="B20" i="2"/>
  <c r="AA19" i="2"/>
  <c r="T19" i="2"/>
  <c r="M19" i="2"/>
  <c r="F19" i="2"/>
  <c r="AA18" i="2"/>
  <c r="T18" i="2"/>
  <c r="M18" i="2"/>
  <c r="F18" i="2"/>
  <c r="AA17" i="2"/>
  <c r="T17" i="2"/>
  <c r="M17" i="2"/>
  <c r="F17" i="2"/>
  <c r="AA16" i="2"/>
  <c r="AA22" i="2" s="1"/>
  <c r="T16" i="2"/>
  <c r="T23" i="2" s="1"/>
  <c r="M16" i="2"/>
  <c r="F16" i="2"/>
  <c r="F20" i="2" s="1"/>
  <c r="M15" i="2"/>
  <c r="M22" i="2" s="1"/>
  <c r="F15" i="2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G93" i="1"/>
  <c r="F93" i="1"/>
  <c r="F92" i="1"/>
  <c r="G92" i="1" s="1"/>
  <c r="G91" i="1"/>
  <c r="F91" i="1"/>
  <c r="F90" i="1"/>
  <c r="G90" i="1" s="1"/>
  <c r="G89" i="1"/>
  <c r="F89" i="1"/>
  <c r="F88" i="1"/>
  <c r="G88" i="1" s="1"/>
  <c r="G87" i="1"/>
  <c r="F87" i="1"/>
  <c r="F85" i="1"/>
  <c r="G85" i="1" s="1"/>
  <c r="F84" i="1"/>
  <c r="G84" i="1" s="1"/>
  <c r="F83" i="1"/>
  <c r="G83" i="1" s="1"/>
  <c r="F82" i="1"/>
  <c r="G82" i="1" s="1"/>
  <c r="O81" i="1"/>
  <c r="K81" i="1"/>
  <c r="F81" i="1"/>
  <c r="G81" i="1" s="1"/>
  <c r="F80" i="1"/>
  <c r="G80" i="1" s="1"/>
  <c r="F79" i="1"/>
  <c r="G79" i="1" s="1"/>
  <c r="G77" i="1"/>
  <c r="F77" i="1"/>
  <c r="F76" i="1"/>
  <c r="G76" i="1" s="1"/>
  <c r="G75" i="1"/>
  <c r="F75" i="1"/>
  <c r="F74" i="1"/>
  <c r="G74" i="1" s="1"/>
  <c r="G73" i="1"/>
  <c r="F73" i="1"/>
  <c r="Q72" i="1"/>
  <c r="P72" i="1"/>
  <c r="O72" i="1"/>
  <c r="M72" i="1"/>
  <c r="L72" i="1"/>
  <c r="K72" i="1"/>
  <c r="G72" i="1"/>
  <c r="F72" i="1"/>
  <c r="F71" i="1"/>
  <c r="G71" i="1" s="1"/>
  <c r="C69" i="1"/>
  <c r="B69" i="1"/>
  <c r="A69" i="1"/>
  <c r="F69" i="1" s="1"/>
  <c r="C68" i="1"/>
  <c r="B68" i="1"/>
  <c r="A68" i="1"/>
  <c r="C67" i="1"/>
  <c r="F67" i="1" s="1"/>
  <c r="B67" i="1"/>
  <c r="A67" i="1"/>
  <c r="G67" i="1" s="1"/>
  <c r="F66" i="1"/>
  <c r="C66" i="1"/>
  <c r="B66" i="1"/>
  <c r="A66" i="1"/>
  <c r="G66" i="1" s="1"/>
  <c r="C65" i="1"/>
  <c r="B65" i="1"/>
  <c r="A65" i="1"/>
  <c r="F65" i="1" s="1"/>
  <c r="C64" i="1"/>
  <c r="B64" i="1"/>
  <c r="A64" i="1"/>
  <c r="F60" i="1"/>
  <c r="G60" i="1" s="1"/>
  <c r="G59" i="1"/>
  <c r="F59" i="1"/>
  <c r="O58" i="1"/>
  <c r="P58" i="1" s="1"/>
  <c r="G58" i="1"/>
  <c r="F58" i="1"/>
  <c r="O57" i="1"/>
  <c r="P57" i="1" s="1"/>
  <c r="G57" i="1"/>
  <c r="F57" i="1"/>
  <c r="O56" i="1"/>
  <c r="P56" i="1" s="1"/>
  <c r="G56" i="1"/>
  <c r="F56" i="1"/>
  <c r="O55" i="1"/>
  <c r="P55" i="1" s="1"/>
  <c r="G55" i="1"/>
  <c r="F55" i="1"/>
  <c r="F53" i="1"/>
  <c r="G53" i="1" s="1"/>
  <c r="G52" i="1"/>
  <c r="F52" i="1"/>
  <c r="O51" i="1"/>
  <c r="P51" i="1" s="1"/>
  <c r="G51" i="1"/>
  <c r="F51" i="1"/>
  <c r="O50" i="1"/>
  <c r="P50" i="1" s="1"/>
  <c r="G50" i="1"/>
  <c r="F50" i="1"/>
  <c r="O49" i="1"/>
  <c r="P49" i="1" s="1"/>
  <c r="G49" i="1"/>
  <c r="F49" i="1"/>
  <c r="O48" i="1"/>
  <c r="P48" i="1" s="1"/>
  <c r="G48" i="1"/>
  <c r="F48" i="1"/>
  <c r="F46" i="1"/>
  <c r="G46" i="1" s="1"/>
  <c r="G45" i="1"/>
  <c r="F45" i="1"/>
  <c r="O44" i="1"/>
  <c r="P44" i="1" s="1"/>
  <c r="G44" i="1"/>
  <c r="F44" i="1"/>
  <c r="O43" i="1"/>
  <c r="P43" i="1" s="1"/>
  <c r="G43" i="1"/>
  <c r="F43" i="1"/>
  <c r="O42" i="1"/>
  <c r="P42" i="1" s="1"/>
  <c r="G42" i="1"/>
  <c r="F42" i="1"/>
  <c r="O41" i="1"/>
  <c r="P41" i="1" s="1"/>
  <c r="G41" i="1"/>
  <c r="F41" i="1"/>
  <c r="H39" i="1"/>
  <c r="F39" i="1"/>
  <c r="G39" i="1" s="1"/>
  <c r="H38" i="1"/>
  <c r="F38" i="1"/>
  <c r="G38" i="1" s="1"/>
  <c r="P37" i="1"/>
  <c r="O37" i="1"/>
  <c r="H37" i="1"/>
  <c r="F37" i="1"/>
  <c r="G37" i="1" s="1"/>
  <c r="O36" i="1"/>
  <c r="P36" i="1" s="1"/>
  <c r="H36" i="1"/>
  <c r="G36" i="1"/>
  <c r="F36" i="1"/>
  <c r="O35" i="1"/>
  <c r="P35" i="1" s="1"/>
  <c r="H35" i="1"/>
  <c r="F35" i="1"/>
  <c r="G35" i="1" s="1"/>
  <c r="O34" i="1"/>
  <c r="P34" i="1" s="1"/>
  <c r="H34" i="1"/>
  <c r="F34" i="1"/>
  <c r="G34" i="1" s="1"/>
  <c r="G26" i="1"/>
  <c r="F26" i="1"/>
  <c r="G25" i="1"/>
  <c r="G24" i="1"/>
  <c r="G23" i="1"/>
  <c r="G22" i="1"/>
  <c r="G21" i="1"/>
  <c r="G20" i="1"/>
  <c r="G19" i="1"/>
  <c r="G18" i="1"/>
  <c r="G17" i="1"/>
  <c r="I8" i="1"/>
  <c r="H8" i="1"/>
  <c r="F8" i="1"/>
  <c r="E8" i="1"/>
  <c r="G8" i="1" s="1"/>
  <c r="D8" i="1"/>
  <c r="I7" i="1"/>
  <c r="G7" i="1"/>
  <c r="F7" i="1"/>
  <c r="H7" i="1" s="1"/>
  <c r="E7" i="1"/>
  <c r="D7" i="1"/>
  <c r="I6" i="1"/>
  <c r="H6" i="1"/>
  <c r="F6" i="1"/>
  <c r="E6" i="1"/>
  <c r="G6" i="1" s="1"/>
  <c r="D6" i="1"/>
  <c r="I5" i="1"/>
  <c r="G5" i="1"/>
  <c r="F5" i="1"/>
  <c r="H5" i="1" s="1"/>
  <c r="E5" i="1"/>
  <c r="D5" i="1"/>
  <c r="I4" i="1"/>
  <c r="H4" i="1"/>
  <c r="F4" i="1"/>
  <c r="E4" i="1"/>
  <c r="G4" i="1" s="1"/>
  <c r="D4" i="1"/>
  <c r="I3" i="1"/>
  <c r="G3" i="1"/>
  <c r="F3" i="1"/>
  <c r="H3" i="1" s="1"/>
  <c r="E3" i="1"/>
  <c r="D3" i="1"/>
  <c r="T28" i="5" l="1"/>
  <c r="F34" i="5"/>
  <c r="T44" i="5"/>
  <c r="T36" i="5"/>
  <c r="H93" i="1"/>
  <c r="H77" i="1"/>
  <c r="G64" i="1"/>
  <c r="H85" i="1"/>
  <c r="H101" i="1"/>
  <c r="M17" i="5"/>
  <c r="M26" i="5"/>
  <c r="M34" i="5"/>
  <c r="G65" i="1"/>
  <c r="F64" i="1"/>
  <c r="F68" i="1"/>
  <c r="G68" i="1" s="1"/>
  <c r="G69" i="1"/>
</calcChain>
</file>

<file path=xl/sharedStrings.xml><?xml version="1.0" encoding="utf-8"?>
<sst xmlns="http://schemas.openxmlformats.org/spreadsheetml/2006/main" count="96" uniqueCount="33">
  <si>
    <t>Rank</t>
  </si>
  <si>
    <t>U1</t>
  </si>
  <si>
    <t>U2</t>
  </si>
  <si>
    <t>U3</t>
  </si>
  <si>
    <t>U4</t>
  </si>
  <si>
    <t>Membros</t>
  </si>
  <si>
    <t>Time</t>
  </si>
  <si>
    <t>t1</t>
  </si>
  <si>
    <t>t2</t>
  </si>
  <si>
    <t>t3</t>
  </si>
  <si>
    <t>t4</t>
  </si>
  <si>
    <t>total</t>
  </si>
  <si>
    <t>Error</t>
  </si>
  <si>
    <t>Group ID</t>
  </si>
  <si>
    <t>Users</t>
  </si>
  <si>
    <t>Task</t>
  </si>
  <si>
    <t>Total</t>
  </si>
  <si>
    <t>Load</t>
  </si>
  <si>
    <t>%</t>
  </si>
  <si>
    <t>User</t>
  </si>
  <si>
    <t>Trans</t>
  </si>
  <si>
    <t>Rot</t>
  </si>
  <si>
    <t>Scale</t>
  </si>
  <si>
    <t>Cam</t>
  </si>
  <si>
    <t>Idle Task</t>
  </si>
  <si>
    <t>Usando load by worked time</t>
  </si>
  <si>
    <t>soma de todas as ações de cada usuário</t>
  </si>
  <si>
    <t>Task 1</t>
  </si>
  <si>
    <t>Task 2</t>
  </si>
  <si>
    <t>Task 3</t>
  </si>
  <si>
    <t>Task 4</t>
  </si>
  <si>
    <t>Team ID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</si>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</sst>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name val="Arial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(Sheet1!$B$20:$B$20,Sheet1!$I$22:$I$22,Sheet1!$P$23:$P$23,Sheet1!$W$22:$W$22)</c:f>
              <c:numCache>
                <c:formatCode>General</c:formatCode>
                <c:ptCount val="4"/>
                <c:pt idx="0">
                  <c:v>54.435920000000031</c:v>
                </c:pt>
                <c:pt idx="1">
                  <c:v>27.010581666666667</c:v>
                </c:pt>
                <c:pt idx="2">
                  <c:v>31.657281666666666</c:v>
                </c:pt>
                <c:pt idx="3">
                  <c:v>32.771057999999996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(Sheet1!$C$20:$C$20,Sheet1!$J$22:$J$22,Sheet1!$Q$23:$Q$23,Sheet1!$X$22:$X$22)</c:f>
              <c:numCache>
                <c:formatCode>General</c:formatCode>
                <c:ptCount val="4"/>
                <c:pt idx="0">
                  <c:v>36.843119999999999</c:v>
                </c:pt>
                <c:pt idx="1">
                  <c:v>22.479763333333334</c:v>
                </c:pt>
                <c:pt idx="2">
                  <c:v>28.853416666666664</c:v>
                </c:pt>
                <c:pt idx="3">
                  <c:v>24.499086000000023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(Sheet1!$D$20:$D$20,Sheet1!$K$22:$K$22,Sheet1!$R$23:$R$23,Sheet1!$Y$22:$Y$22)</c:f>
              <c:numCache>
                <c:formatCode>General</c:formatCode>
                <c:ptCount val="4"/>
                <c:pt idx="0">
                  <c:v>138.41059999999999</c:v>
                </c:pt>
                <c:pt idx="1">
                  <c:v>98.505266666666671</c:v>
                </c:pt>
                <c:pt idx="2">
                  <c:v>122.70790000000001</c:v>
                </c:pt>
                <c:pt idx="3">
                  <c:v>126.62708000000001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(Sheet1!$E$20:$E$20,Sheet1!$L$22:$L$22,Sheet1!$S$23:$S$23,Sheet1!$Z$22:$Z$22)</c:f>
              <c:numCache>
                <c:formatCode>General</c:formatCode>
                <c:ptCount val="4"/>
                <c:pt idx="0">
                  <c:v>114.72774000000001</c:v>
                </c:pt>
                <c:pt idx="1">
                  <c:v>91.575400000000016</c:v>
                </c:pt>
                <c:pt idx="2">
                  <c:v>86.84171666666667</c:v>
                </c:pt>
                <c:pt idx="3">
                  <c:v>79.389787999999996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866160288"/>
        <c:axId val="-1866158112"/>
      </c:barChart>
      <c:catAx>
        <c:axId val="-18661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866158112"/>
        <c:crosses val="autoZero"/>
        <c:auto val="1"/>
        <c:lblAlgn val="ctr"/>
        <c:lblOffset val="100"/>
        <c:noMultiLvlLbl val="1"/>
      </c:catAx>
      <c:valAx>
        <c:axId val="-1866158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8661602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Sheet1!$B$15:$B$19</c:f>
              <c:numCache>
                <c:formatCode>General</c:formatCode>
                <c:ptCount val="5"/>
                <c:pt idx="0">
                  <c:v>44.600999999999999</c:v>
                </c:pt>
                <c:pt idx="1">
                  <c:v>86.269800000000004</c:v>
                </c:pt>
                <c:pt idx="2">
                  <c:v>37.223500000000101</c:v>
                </c:pt>
                <c:pt idx="3">
                  <c:v>71.428799999999995</c:v>
                </c:pt>
                <c:pt idx="4">
                  <c:v>32.656500000000101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Sheet1!$C$15:$C$19</c:f>
              <c:numCache>
                <c:formatCode>General</c:formatCode>
                <c:ptCount val="5"/>
                <c:pt idx="0">
                  <c:v>27.73</c:v>
                </c:pt>
                <c:pt idx="1">
                  <c:v>26.6007</c:v>
                </c:pt>
                <c:pt idx="2">
                  <c:v>32.5</c:v>
                </c:pt>
                <c:pt idx="3">
                  <c:v>55.888500000000001</c:v>
                </c:pt>
                <c:pt idx="4">
                  <c:v>41.496400000000001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Sheet1!$D$15:$D$19</c:f>
              <c:numCache>
                <c:formatCode>General</c:formatCode>
                <c:ptCount val="5"/>
                <c:pt idx="0">
                  <c:v>44.506</c:v>
                </c:pt>
                <c:pt idx="1">
                  <c:v>129.53569999999999</c:v>
                </c:pt>
                <c:pt idx="2">
                  <c:v>130.7602</c:v>
                </c:pt>
                <c:pt idx="3">
                  <c:v>281.59559999999999</c:v>
                </c:pt>
                <c:pt idx="4">
                  <c:v>105.6555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Sheet1!$E$15:$E$19</c:f>
              <c:numCache>
                <c:formatCode>General</c:formatCode>
                <c:ptCount val="5"/>
                <c:pt idx="0">
                  <c:v>56.698999999999998</c:v>
                </c:pt>
                <c:pt idx="1">
                  <c:v>88.656499999999895</c:v>
                </c:pt>
                <c:pt idx="2">
                  <c:v>63.443000000000197</c:v>
                </c:pt>
                <c:pt idx="3">
                  <c:v>225.20609999999999</c:v>
                </c:pt>
                <c:pt idx="4">
                  <c:v>139.63409999999999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789700112"/>
        <c:axId val="-1789696848"/>
      </c:barChart>
      <c:catAx>
        <c:axId val="-17897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696848"/>
        <c:crosses val="autoZero"/>
        <c:auto val="1"/>
        <c:lblAlgn val="ctr"/>
        <c:lblOffset val="100"/>
        <c:noMultiLvlLbl val="1"/>
      </c:catAx>
      <c:valAx>
        <c:axId val="-1789696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7001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Sheet1!$B$26:$B$30</c:f>
              <c:numCache>
                <c:formatCode>General</c:formatCode>
                <c:ptCount val="5"/>
                <c:pt idx="0">
                  <c:v>4.2803804999999997</c:v>
                </c:pt>
                <c:pt idx="1">
                  <c:v>3.8696700000000002</c:v>
                </c:pt>
                <c:pt idx="2">
                  <c:v>1.317529</c:v>
                </c:pt>
                <c:pt idx="3">
                  <c:v>4.0249214999999996</c:v>
                </c:pt>
                <c:pt idx="4">
                  <c:v>4.4561235000000003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Sheet1!$C$26:$C$30</c:f>
              <c:numCache>
                <c:formatCode>General</c:formatCode>
                <c:ptCount val="5"/>
                <c:pt idx="0">
                  <c:v>16.953009999999999</c:v>
                </c:pt>
                <c:pt idx="1">
                  <c:v>6.6428469999999997</c:v>
                </c:pt>
                <c:pt idx="2">
                  <c:v>9.2202839999999995</c:v>
                </c:pt>
                <c:pt idx="3">
                  <c:v>8.5762990000000006</c:v>
                </c:pt>
                <c:pt idx="4">
                  <c:v>9.0029179999999993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Sheet1!$D$26:$D$30</c:f>
              <c:numCache>
                <c:formatCode>General</c:formatCode>
                <c:ptCount val="5"/>
                <c:pt idx="0">
                  <c:v>9.0700601249999995</c:v>
                </c:pt>
                <c:pt idx="1">
                  <c:v>7.381541125</c:v>
                </c:pt>
                <c:pt idx="2">
                  <c:v>6.5539776249999999</c:v>
                </c:pt>
                <c:pt idx="3">
                  <c:v>3.3415054999999998</c:v>
                </c:pt>
                <c:pt idx="4">
                  <c:v>7.6483241250000003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Sheet1!$E$26:$E$30</c:f>
              <c:numCache>
                <c:formatCode>General</c:formatCode>
                <c:ptCount val="5"/>
                <c:pt idx="0">
                  <c:v>8.5298186250000008</c:v>
                </c:pt>
                <c:pt idx="1">
                  <c:v>5.7055247500000004</c:v>
                </c:pt>
                <c:pt idx="2">
                  <c:v>5.2162069999999998</c:v>
                </c:pt>
                <c:pt idx="3">
                  <c:v>3.2996590000000001</c:v>
                </c:pt>
                <c:pt idx="4">
                  <c:v>8.4553831250000009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789698480"/>
        <c:axId val="-1789695760"/>
      </c:barChart>
      <c:catAx>
        <c:axId val="-178969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695760"/>
        <c:crosses val="autoZero"/>
        <c:auto val="1"/>
        <c:lblAlgn val="ctr"/>
        <c:lblOffset val="100"/>
        <c:noMultiLvlLbl val="1"/>
      </c:catAx>
      <c:valAx>
        <c:axId val="-178969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698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(Sheet1!$B$31:$B$31,Sheet1!$I$33:$I$33,Sheet1!$P$33:$P$33,Sheet1!$W$30:$W$30)</c:f>
              <c:numCache>
                <c:formatCode>General</c:formatCode>
                <c:ptCount val="4"/>
                <c:pt idx="0">
                  <c:v>3.5897249000000002</c:v>
                </c:pt>
                <c:pt idx="1">
                  <c:v>2.6150864999999999</c:v>
                </c:pt>
                <c:pt idx="2">
                  <c:v>1.8838331666666663</c:v>
                </c:pt>
                <c:pt idx="3">
                  <c:v>2.0465585000000002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(Sheet1!$C$31:$C$31,Sheet1!$J$33:$J$33,Sheet1!$Q$33:$Q$33,Sheet1!$X$30:$X$30)</c:f>
              <c:numCache>
                <c:formatCode>General</c:formatCode>
                <c:ptCount val="4"/>
                <c:pt idx="0">
                  <c:v>10.079071600000001</c:v>
                </c:pt>
                <c:pt idx="1">
                  <c:v>7.1750250000000007</c:v>
                </c:pt>
                <c:pt idx="2">
                  <c:v>4.5321239999999996</c:v>
                </c:pt>
                <c:pt idx="3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(Sheet1!$D$31:$D$31,Sheet1!$K$33:$K$33,Sheet1!$R$33:$R$33,Sheet1!$Y$30:$Y$30)</c:f>
              <c:numCache>
                <c:formatCode>General</c:formatCode>
                <c:ptCount val="4"/>
                <c:pt idx="0">
                  <c:v>6.7990816999999995</c:v>
                </c:pt>
                <c:pt idx="1">
                  <c:v>4.7727628041666668</c:v>
                </c:pt>
                <c:pt idx="2">
                  <c:v>3.6668193729166667</c:v>
                </c:pt>
                <c:pt idx="3">
                  <c:v>2.3768975999999999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(Sheet1!$E$31:$E$31,Sheet1!$L$33:$L$33,Sheet1!$S$33:$S$33,Sheet1!$Z$30:$Z$30)</c:f>
              <c:numCache>
                <c:formatCode>General</c:formatCode>
                <c:ptCount val="4"/>
                <c:pt idx="0">
                  <c:v>6.2413185000000002</c:v>
                </c:pt>
                <c:pt idx="1">
                  <c:v>4.309356283333333</c:v>
                </c:pt>
                <c:pt idx="2">
                  <c:v>3.9209870812499994</c:v>
                </c:pt>
                <c:pt idx="3">
                  <c:v>1.9180386250000001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789695216"/>
        <c:axId val="-1789706096"/>
      </c:barChart>
      <c:catAx>
        <c:axId val="-178969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706096"/>
        <c:crosses val="autoZero"/>
        <c:auto val="1"/>
        <c:lblAlgn val="ctr"/>
        <c:lblOffset val="100"/>
        <c:noMultiLvlLbl val="1"/>
      </c:catAx>
      <c:valAx>
        <c:axId val="-1789706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695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Sheet1!$W$16:$W$20</c:f>
              <c:numCache>
                <c:formatCode>General</c:formatCode>
                <c:ptCount val="5"/>
                <c:pt idx="0">
                  <c:v>47.198</c:v>
                </c:pt>
                <c:pt idx="1">
                  <c:v>22.002949999999998</c:v>
                </c:pt>
                <c:pt idx="2">
                  <c:v>21.09751</c:v>
                </c:pt>
                <c:pt idx="3">
                  <c:v>54.20073</c:v>
                </c:pt>
                <c:pt idx="4">
                  <c:v>19.356100000000001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Sheet1!$X$16:$X$20</c:f>
              <c:numCache>
                <c:formatCode>General</c:formatCode>
                <c:ptCount val="5"/>
                <c:pt idx="0">
                  <c:v>21.408000000000001</c:v>
                </c:pt>
                <c:pt idx="1">
                  <c:v>16.251000000000001</c:v>
                </c:pt>
                <c:pt idx="2">
                  <c:v>16.957630000000002</c:v>
                </c:pt>
                <c:pt idx="3">
                  <c:v>37.122300000000003</c:v>
                </c:pt>
                <c:pt idx="4">
                  <c:v>30.756500000000099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Sheet1!$Y$16:$Y$20</c:f>
              <c:numCache>
                <c:formatCode>General</c:formatCode>
                <c:ptCount val="5"/>
                <c:pt idx="0">
                  <c:v>162.96199999999999</c:v>
                </c:pt>
                <c:pt idx="1">
                  <c:v>74.453400000000002</c:v>
                </c:pt>
                <c:pt idx="2">
                  <c:v>56.404800000000002</c:v>
                </c:pt>
                <c:pt idx="3">
                  <c:v>127.1752</c:v>
                </c:pt>
                <c:pt idx="4">
                  <c:v>212.14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Sheet1!$Z$16:$Z$20</c:f>
              <c:numCache>
                <c:formatCode>General</c:formatCode>
                <c:ptCount val="5"/>
                <c:pt idx="0">
                  <c:v>87.067369999999997</c:v>
                </c:pt>
                <c:pt idx="1">
                  <c:v>71.80547</c:v>
                </c:pt>
                <c:pt idx="2">
                  <c:v>63.907600000000002</c:v>
                </c:pt>
                <c:pt idx="3">
                  <c:v>60.767499999999998</c:v>
                </c:pt>
                <c:pt idx="4">
                  <c:v>113.401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789699024"/>
        <c:axId val="-1789704464"/>
      </c:barChart>
      <c:catAx>
        <c:axId val="-178969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704464"/>
        <c:crosses val="autoZero"/>
        <c:auto val="1"/>
        <c:lblAlgn val="ctr"/>
        <c:lblOffset val="100"/>
        <c:noMultiLvlLbl val="1"/>
      </c:catAx>
      <c:valAx>
        <c:axId val="-1789704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699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Sheet1!$W$26:$W$30</c:f>
              <c:numCache>
                <c:formatCode>General</c:formatCode>
                <c:ptCount val="5"/>
                <c:pt idx="0">
                  <c:v>1.5549139999999999</c:v>
                </c:pt>
                <c:pt idx="1">
                  <c:v>1.4022025</c:v>
                </c:pt>
                <c:pt idx="2">
                  <c:v>3.1454575</c:v>
                </c:pt>
                <c:pt idx="3">
                  <c:v>1.623129</c:v>
                </c:pt>
                <c:pt idx="4">
                  <c:v>2.0465585000000002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Sheet1!$X$26:$X$30</c:f>
              <c:numCache>
                <c:formatCode>General</c:formatCode>
                <c:ptCount val="5"/>
                <c:pt idx="0">
                  <c:v>3.538198</c:v>
                </c:pt>
                <c:pt idx="1">
                  <c:v>4.5014099999999999</c:v>
                </c:pt>
                <c:pt idx="2">
                  <c:v>6.0652189999999999</c:v>
                </c:pt>
                <c:pt idx="3">
                  <c:v>2.7681269999999998</c:v>
                </c:pt>
                <c:pt idx="4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Sheet1!$Y$26:$Y$30</c:f>
              <c:numCache>
                <c:formatCode>General</c:formatCode>
                <c:ptCount val="5"/>
                <c:pt idx="0">
                  <c:v>2.3899652499999999</c:v>
                </c:pt>
                <c:pt idx="1">
                  <c:v>3.3375392499999998</c:v>
                </c:pt>
                <c:pt idx="2">
                  <c:v>3.0237669999999999</c:v>
                </c:pt>
                <c:pt idx="3">
                  <c:v>1.7761807375000001</c:v>
                </c:pt>
                <c:pt idx="4">
                  <c:v>2.3768975999999999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Sheet1!$Z$26:$Z$30</c:f>
              <c:numCache>
                <c:formatCode>General</c:formatCode>
                <c:ptCount val="5"/>
                <c:pt idx="0">
                  <c:v>2.1107922499999998</c:v>
                </c:pt>
                <c:pt idx="1">
                  <c:v>2.2889878874999998</c:v>
                </c:pt>
                <c:pt idx="2">
                  <c:v>3.2575604999999999</c:v>
                </c:pt>
                <c:pt idx="3">
                  <c:v>1.903549325</c:v>
                </c:pt>
                <c:pt idx="4">
                  <c:v>1.9180386250000001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789703920"/>
        <c:axId val="-1789705552"/>
      </c:barChart>
      <c:catAx>
        <c:axId val="-178970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705552"/>
        <c:crosses val="autoZero"/>
        <c:auto val="1"/>
        <c:lblAlgn val="ctr"/>
        <c:lblOffset val="100"/>
        <c:noMultiLvlLbl val="1"/>
      </c:catAx>
      <c:valAx>
        <c:axId val="-1789705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89703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(Sheet1!$D$20:$D$20,Sheet1!$K$22:$K$22,Sheet1!$R$23:$R$23,Sheet1!$Y$22:$Y$22)</c:f>
              <c:numCache>
                <c:formatCode>General</c:formatCode>
                <c:ptCount val="4"/>
                <c:pt idx="0">
                  <c:v>138.41059999999999</c:v>
                </c:pt>
                <c:pt idx="1">
                  <c:v>98.505266666666671</c:v>
                </c:pt>
                <c:pt idx="2">
                  <c:v>122.70790000000001</c:v>
                </c:pt>
                <c:pt idx="3">
                  <c:v>126.62708000000001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(Sheet1!$E$20:$E$20,Sheet1!$L$22:$L$22,Sheet1!$S$23:$S$23,Sheet1!$Z$22:$Z$22)</c:f>
              <c:numCache>
                <c:formatCode>General</c:formatCode>
                <c:ptCount val="4"/>
                <c:pt idx="0">
                  <c:v>114.72774000000001</c:v>
                </c:pt>
                <c:pt idx="1">
                  <c:v>91.575400000000016</c:v>
                </c:pt>
                <c:pt idx="2">
                  <c:v>86.84171666666667</c:v>
                </c:pt>
                <c:pt idx="3">
                  <c:v>79.389787999999996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866164640"/>
        <c:axId val="-1866163008"/>
      </c:barChart>
      <c:catAx>
        <c:axId val="-18661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866163008"/>
        <c:crosses val="autoZero"/>
        <c:auto val="1"/>
        <c:lblAlgn val="ctr"/>
        <c:lblOffset val="100"/>
        <c:noMultiLvlLbl val="1"/>
      </c:catAx>
      <c:valAx>
        <c:axId val="-1866163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866164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(Sheet1!$B$20:$B$20,Sheet1!$I$22:$I$22,Sheet1!$P$23:$P$23,Sheet1!$W$22:$W$22)</c:f>
              <c:numCache>
                <c:formatCode>General</c:formatCode>
                <c:ptCount val="4"/>
                <c:pt idx="0">
                  <c:v>54.435920000000031</c:v>
                </c:pt>
                <c:pt idx="1">
                  <c:v>27.010581666666667</c:v>
                </c:pt>
                <c:pt idx="2">
                  <c:v>31.657281666666666</c:v>
                </c:pt>
                <c:pt idx="3">
                  <c:v>32.771057999999996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(Sheet1!$C$20:$C$20,Sheet1!$J$22:$J$22,Sheet1!$Q$23:$Q$23,Sheet1!$X$22:$X$22)</c:f>
              <c:numCache>
                <c:formatCode>General</c:formatCode>
                <c:ptCount val="4"/>
                <c:pt idx="0">
                  <c:v>36.843119999999999</c:v>
                </c:pt>
                <c:pt idx="1">
                  <c:v>22.479763333333334</c:v>
                </c:pt>
                <c:pt idx="2">
                  <c:v>28.853416666666664</c:v>
                </c:pt>
                <c:pt idx="3">
                  <c:v>24.499086000000023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(Sheet1!$D$20:$D$20,Sheet1!$K$22:$K$22,Sheet1!$R$23:$R$23,Sheet1!$Y$22:$Y$22)</c:f>
              <c:numCache>
                <c:formatCode>General</c:formatCode>
                <c:ptCount val="4"/>
                <c:pt idx="0">
                  <c:v>138.41059999999999</c:v>
                </c:pt>
                <c:pt idx="1">
                  <c:v>98.505266666666671</c:v>
                </c:pt>
                <c:pt idx="2">
                  <c:v>122.70790000000001</c:v>
                </c:pt>
                <c:pt idx="3">
                  <c:v>126.62708000000001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(Sheet1!$E$20:$E$20,Sheet1!$L$22:$L$22,Sheet1!$S$23:$S$23,Sheet1!$Z$22:$Z$22)</c:f>
              <c:numCache>
                <c:formatCode>General</c:formatCode>
                <c:ptCount val="4"/>
                <c:pt idx="0">
                  <c:v>114.72774000000001</c:v>
                </c:pt>
                <c:pt idx="1">
                  <c:v>91.575400000000016</c:v>
                </c:pt>
                <c:pt idx="2">
                  <c:v>86.84171666666667</c:v>
                </c:pt>
                <c:pt idx="3">
                  <c:v>79.389787999999996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04388448"/>
        <c:axId val="-2104387904"/>
      </c:barChart>
      <c:catAx>
        <c:axId val="-21043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104387904"/>
        <c:crosses val="autoZero"/>
        <c:auto val="1"/>
        <c:lblAlgn val="ctr"/>
        <c:lblOffset val="100"/>
        <c:noMultiLvlLbl val="1"/>
      </c:catAx>
      <c:valAx>
        <c:axId val="-2104387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104388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(Sheet1!$D$20:$D$20,Sheet1!$K$22:$K$22,Sheet1!$R$23:$R$23,Sheet1!$Y$22:$Y$22)</c:f>
              <c:numCache>
                <c:formatCode>General</c:formatCode>
                <c:ptCount val="4"/>
                <c:pt idx="0">
                  <c:v>138.41059999999999</c:v>
                </c:pt>
                <c:pt idx="1">
                  <c:v>98.505266666666671</c:v>
                </c:pt>
                <c:pt idx="2">
                  <c:v>122.70790000000001</c:v>
                </c:pt>
                <c:pt idx="3">
                  <c:v>126.62708000000001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(Sheet1!$E$20:$E$20,Sheet1!$L$22:$L$22,Sheet1!$S$23:$S$23,Sheet1!$Z$22:$Z$22)</c:f>
              <c:numCache>
                <c:formatCode>General</c:formatCode>
                <c:ptCount val="4"/>
                <c:pt idx="0">
                  <c:v>114.72774000000001</c:v>
                </c:pt>
                <c:pt idx="1">
                  <c:v>91.575400000000016</c:v>
                </c:pt>
                <c:pt idx="2">
                  <c:v>86.84171666666667</c:v>
                </c:pt>
                <c:pt idx="3">
                  <c:v>79.389787999999996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04386272"/>
        <c:axId val="-2104385728"/>
      </c:barChart>
      <c:catAx>
        <c:axId val="-21043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104385728"/>
        <c:crosses val="autoZero"/>
        <c:auto val="1"/>
        <c:lblAlgn val="ctr"/>
        <c:lblOffset val="100"/>
        <c:noMultiLvlLbl val="1"/>
      </c:catAx>
      <c:valAx>
        <c:axId val="-2104385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104386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(Sheet1!$B$31:$B$31,Sheet1!$I$33:$I$33,Sheet1!$P$33:$P$33,Sheet1!$W$30:$W$30)</c:f>
              <c:numCache>
                <c:formatCode>General</c:formatCode>
                <c:ptCount val="4"/>
                <c:pt idx="0">
                  <c:v>3.5897249000000002</c:v>
                </c:pt>
                <c:pt idx="1">
                  <c:v>2.6150864999999999</c:v>
                </c:pt>
                <c:pt idx="2">
                  <c:v>1.8838331666666663</c:v>
                </c:pt>
                <c:pt idx="3">
                  <c:v>2.0465585000000002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(Sheet1!$C$31:$C$31,Sheet1!$J$33:$J$33,Sheet1!$Q$33:$Q$33,Sheet1!$X$30:$X$30)</c:f>
              <c:numCache>
                <c:formatCode>General</c:formatCode>
                <c:ptCount val="4"/>
                <c:pt idx="0">
                  <c:v>10.079071600000001</c:v>
                </c:pt>
                <c:pt idx="1">
                  <c:v>7.1750250000000007</c:v>
                </c:pt>
                <c:pt idx="2">
                  <c:v>4.5321239999999996</c:v>
                </c:pt>
                <c:pt idx="3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(Sheet1!$D$31:$D$31,Sheet1!$K$33:$K$33,Sheet1!$R$33:$R$33,Sheet1!$Y$30:$Y$30)</c:f>
              <c:numCache>
                <c:formatCode>General</c:formatCode>
                <c:ptCount val="4"/>
                <c:pt idx="0">
                  <c:v>6.7990816999999995</c:v>
                </c:pt>
                <c:pt idx="1">
                  <c:v>4.7727628041666668</c:v>
                </c:pt>
                <c:pt idx="2">
                  <c:v>3.6668193729166667</c:v>
                </c:pt>
                <c:pt idx="3">
                  <c:v>2.3768975999999999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(Sheet1!$E$31:$E$31,Sheet1!$L$33:$L$33,Sheet1!$S$33:$S$33,Sheet1!$Z$30:$Z$30)</c:f>
              <c:numCache>
                <c:formatCode>General</c:formatCode>
                <c:ptCount val="4"/>
                <c:pt idx="0">
                  <c:v>6.2413185000000002</c:v>
                </c:pt>
                <c:pt idx="1">
                  <c:v>4.309356283333333</c:v>
                </c:pt>
                <c:pt idx="2">
                  <c:v>3.9209870812499994</c:v>
                </c:pt>
                <c:pt idx="3">
                  <c:v>1.9180386250000001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04389536"/>
        <c:axId val="-2104384096"/>
      </c:barChart>
      <c:catAx>
        <c:axId val="-21043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104384096"/>
        <c:crosses val="autoZero"/>
        <c:auto val="1"/>
        <c:lblAlgn val="ctr"/>
        <c:lblOffset val="100"/>
        <c:noMultiLvlLbl val="1"/>
      </c:catAx>
      <c:valAx>
        <c:axId val="-2104384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1043895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Sheet1!$P$17:$P$22</c:f>
              <c:numCache>
                <c:formatCode>General</c:formatCode>
                <c:ptCount val="6"/>
                <c:pt idx="0">
                  <c:v>58.66863</c:v>
                </c:pt>
                <c:pt idx="1">
                  <c:v>29.0093</c:v>
                </c:pt>
                <c:pt idx="2">
                  <c:v>36.213000000000001</c:v>
                </c:pt>
                <c:pt idx="3">
                  <c:v>21.441099999999999</c:v>
                </c:pt>
                <c:pt idx="4">
                  <c:v>20.202860000000001</c:v>
                </c:pt>
                <c:pt idx="5">
                  <c:v>24.408799999999999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Sheet1!$Q$17:$Q$22</c:f>
              <c:numCache>
                <c:formatCode>General</c:formatCode>
                <c:ptCount val="6"/>
                <c:pt idx="0">
                  <c:v>16.398800000000001</c:v>
                </c:pt>
                <c:pt idx="1">
                  <c:v>49.160299999999999</c:v>
                </c:pt>
                <c:pt idx="2">
                  <c:v>22.413499999999999</c:v>
                </c:pt>
                <c:pt idx="3">
                  <c:v>17.186800000000002</c:v>
                </c:pt>
                <c:pt idx="4">
                  <c:v>25.701000000000001</c:v>
                </c:pt>
                <c:pt idx="5">
                  <c:v>42.260100000000001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Sheet1!$R$17:$R$22</c:f>
              <c:numCache>
                <c:formatCode>General</c:formatCode>
                <c:ptCount val="6"/>
                <c:pt idx="0">
                  <c:v>127.23090000000001</c:v>
                </c:pt>
                <c:pt idx="1">
                  <c:v>120.67140000000001</c:v>
                </c:pt>
                <c:pt idx="2">
                  <c:v>76.8215</c:v>
                </c:pt>
                <c:pt idx="3">
                  <c:v>86.813199999999995</c:v>
                </c:pt>
                <c:pt idx="4">
                  <c:v>283.41379999999998</c:v>
                </c:pt>
                <c:pt idx="5">
                  <c:v>41.296599999999998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Sheet1!$S$17:$S$22</c:f>
              <c:numCache>
                <c:formatCode>General</c:formatCode>
                <c:ptCount val="6"/>
                <c:pt idx="0">
                  <c:v>82.563800000000001</c:v>
                </c:pt>
                <c:pt idx="1">
                  <c:v>91.111699999999999</c:v>
                </c:pt>
                <c:pt idx="2">
                  <c:v>55.290199999999999</c:v>
                </c:pt>
                <c:pt idx="3">
                  <c:v>61.244300000000003</c:v>
                </c:pt>
                <c:pt idx="4">
                  <c:v>192.72399999999999</c:v>
                </c:pt>
                <c:pt idx="5">
                  <c:v>38.116300000000003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83146800"/>
        <c:axId val="-2083139184"/>
      </c:barChart>
      <c:catAx>
        <c:axId val="-208314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3139184"/>
        <c:crosses val="autoZero"/>
        <c:auto val="1"/>
        <c:lblAlgn val="ctr"/>
        <c:lblOffset val="100"/>
        <c:noMultiLvlLbl val="1"/>
      </c:catAx>
      <c:valAx>
        <c:axId val="-2083139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3146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Sheet1!$P$27:$P$32</c:f>
              <c:numCache>
                <c:formatCode>General</c:formatCode>
                <c:ptCount val="6"/>
                <c:pt idx="0">
                  <c:v>0.86734199999999995</c:v>
                </c:pt>
                <c:pt idx="1">
                  <c:v>2.3593199999999999</c:v>
                </c:pt>
                <c:pt idx="2">
                  <c:v>2.2592534999999998</c:v>
                </c:pt>
                <c:pt idx="3">
                  <c:v>1.3007379999999999</c:v>
                </c:pt>
                <c:pt idx="4">
                  <c:v>2.3293385</c:v>
                </c:pt>
                <c:pt idx="5">
                  <c:v>2.1870069999999999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Sheet1!$Q$27:$Q$32</c:f>
              <c:numCache>
                <c:formatCode>General</c:formatCode>
                <c:ptCount val="6"/>
                <c:pt idx="0">
                  <c:v>3.243309</c:v>
                </c:pt>
                <c:pt idx="1">
                  <c:v>4.0609010000000003</c:v>
                </c:pt>
                <c:pt idx="2">
                  <c:v>3.3171179999999998</c:v>
                </c:pt>
                <c:pt idx="3">
                  <c:v>3.357939</c:v>
                </c:pt>
                <c:pt idx="4">
                  <c:v>4.309965</c:v>
                </c:pt>
                <c:pt idx="5">
                  <c:v>8.9035119999999992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Sheet1!$R$27:$R$32</c:f>
              <c:numCache>
                <c:formatCode>General</c:formatCode>
                <c:ptCount val="6"/>
                <c:pt idx="0">
                  <c:v>2.9722909999999998</c:v>
                </c:pt>
                <c:pt idx="1">
                  <c:v>3.9785115000000002</c:v>
                </c:pt>
                <c:pt idx="2">
                  <c:v>4.4401487499999996</c:v>
                </c:pt>
                <c:pt idx="3">
                  <c:v>3.179115575</c:v>
                </c:pt>
                <c:pt idx="4">
                  <c:v>2.6522025375</c:v>
                </c:pt>
                <c:pt idx="5">
                  <c:v>4.7786468749999997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Sheet1!$S$27:$S$32</c:f>
              <c:numCache>
                <c:formatCode>General</c:formatCode>
                <c:ptCount val="6"/>
                <c:pt idx="0">
                  <c:v>3.7013743749999999</c:v>
                </c:pt>
                <c:pt idx="1">
                  <c:v>3.4108908750000002</c:v>
                </c:pt>
                <c:pt idx="2">
                  <c:v>4.6283156249999999</c:v>
                </c:pt>
                <c:pt idx="3">
                  <c:v>4.2478688624999998</c:v>
                </c:pt>
                <c:pt idx="4">
                  <c:v>2.9534967499999998</c:v>
                </c:pt>
                <c:pt idx="5">
                  <c:v>4.5839759999999998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83142448"/>
        <c:axId val="-2083141904"/>
      </c:barChart>
      <c:catAx>
        <c:axId val="-208314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3141904"/>
        <c:crosses val="autoZero"/>
        <c:auto val="1"/>
        <c:lblAlgn val="ctr"/>
        <c:lblOffset val="100"/>
        <c:noMultiLvlLbl val="1"/>
      </c:catAx>
      <c:valAx>
        <c:axId val="-2083141904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314244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Sheet1!$I$27:$I$32</c:f>
              <c:numCache>
                <c:formatCode>General</c:formatCode>
                <c:ptCount val="6"/>
                <c:pt idx="0">
                  <c:v>1.9236329999999999</c:v>
                </c:pt>
                <c:pt idx="1">
                  <c:v>3.0045790000000001</c:v>
                </c:pt>
                <c:pt idx="2">
                  <c:v>2.1928545000000002</c:v>
                </c:pt>
                <c:pt idx="3">
                  <c:v>2.5768675000000001</c:v>
                </c:pt>
                <c:pt idx="4">
                  <c:v>4.6016430000000001</c:v>
                </c:pt>
                <c:pt idx="5">
                  <c:v>1.3909419999999999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Sheet1!$J$27:$J$32</c:f>
              <c:numCache>
                <c:formatCode>General</c:formatCode>
                <c:ptCount val="6"/>
                <c:pt idx="0">
                  <c:v>11.75348</c:v>
                </c:pt>
                <c:pt idx="1">
                  <c:v>4.0698590000000001</c:v>
                </c:pt>
                <c:pt idx="2">
                  <c:v>5.5475719999999997</c:v>
                </c:pt>
                <c:pt idx="3">
                  <c:v>8.6452939999999998</c:v>
                </c:pt>
                <c:pt idx="4">
                  <c:v>8.8915089999999992</c:v>
                </c:pt>
                <c:pt idx="5">
                  <c:v>4.142436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Sheet1!$K$27:$K$32</c:f>
              <c:numCache>
                <c:formatCode>General</c:formatCode>
                <c:ptCount val="6"/>
                <c:pt idx="0">
                  <c:v>3.2513255750000001</c:v>
                </c:pt>
                <c:pt idx="1">
                  <c:v>4.8494388749999997</c:v>
                </c:pt>
                <c:pt idx="2">
                  <c:v>6.0378924999999999</c:v>
                </c:pt>
                <c:pt idx="3">
                  <c:v>4.7263713750000003</c:v>
                </c:pt>
                <c:pt idx="4">
                  <c:v>5.0717617500000003</c:v>
                </c:pt>
                <c:pt idx="5">
                  <c:v>4.6997867500000003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Sheet1!$L$27:$L$32</c:f>
              <c:numCache>
                <c:formatCode>General</c:formatCode>
                <c:ptCount val="6"/>
                <c:pt idx="0">
                  <c:v>3.595758</c:v>
                </c:pt>
                <c:pt idx="1">
                  <c:v>4.5123028249999999</c:v>
                </c:pt>
                <c:pt idx="2">
                  <c:v>4.3395510000000002</c:v>
                </c:pt>
                <c:pt idx="3">
                  <c:v>3.7078388750000002</c:v>
                </c:pt>
                <c:pt idx="4">
                  <c:v>5.5406810000000002</c:v>
                </c:pt>
                <c:pt idx="5">
                  <c:v>4.1600060000000001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82494432"/>
        <c:axId val="-2082502592"/>
      </c:barChart>
      <c:catAx>
        <c:axId val="-20824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2502592"/>
        <c:crosses val="autoZero"/>
        <c:auto val="1"/>
        <c:lblAlgn val="ctr"/>
        <c:lblOffset val="100"/>
        <c:noMultiLvlLbl val="1"/>
      </c:catAx>
      <c:valAx>
        <c:axId val="-2082502592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249443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Sheet1!$I$16:$I$21</c:f>
              <c:numCache>
                <c:formatCode>General</c:formatCode>
                <c:ptCount val="6"/>
                <c:pt idx="0">
                  <c:v>19.920999999999999</c:v>
                </c:pt>
                <c:pt idx="1">
                  <c:v>13.649800000000001</c:v>
                </c:pt>
                <c:pt idx="2">
                  <c:v>16.450299999999999</c:v>
                </c:pt>
                <c:pt idx="3">
                  <c:v>17.209499999999998</c:v>
                </c:pt>
                <c:pt idx="4">
                  <c:v>59.334499999999998</c:v>
                </c:pt>
                <c:pt idx="5">
                  <c:v>35.498390000000001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Sheet1!$J$16:$J$21</c:f>
              <c:numCache>
                <c:formatCode>General</c:formatCode>
                <c:ptCount val="6"/>
                <c:pt idx="0">
                  <c:v>23.758299999999998</c:v>
                </c:pt>
                <c:pt idx="1">
                  <c:v>15.9533</c:v>
                </c:pt>
                <c:pt idx="2">
                  <c:v>14.4999</c:v>
                </c:pt>
                <c:pt idx="3">
                  <c:v>29.627600000000001</c:v>
                </c:pt>
                <c:pt idx="4">
                  <c:v>16.484100000000002</c:v>
                </c:pt>
                <c:pt idx="5">
                  <c:v>34.55538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Sheet1!$K$16:$K$21</c:f>
              <c:numCache>
                <c:formatCode>General</c:formatCode>
                <c:ptCount val="6"/>
                <c:pt idx="0">
                  <c:v>86.013000000000005</c:v>
                </c:pt>
                <c:pt idx="1">
                  <c:v>87.261899999999997</c:v>
                </c:pt>
                <c:pt idx="2">
                  <c:v>69.364900000000006</c:v>
                </c:pt>
                <c:pt idx="3">
                  <c:v>139.3775</c:v>
                </c:pt>
                <c:pt idx="4">
                  <c:v>109.5334</c:v>
                </c:pt>
                <c:pt idx="5">
                  <c:v>99.480900000000005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Sheet1!$L$16:$L$21</c:f>
              <c:numCache>
                <c:formatCode>General</c:formatCode>
                <c:ptCount val="6"/>
                <c:pt idx="0">
                  <c:v>90.59442</c:v>
                </c:pt>
                <c:pt idx="1">
                  <c:v>113.11968</c:v>
                </c:pt>
                <c:pt idx="2">
                  <c:v>58.419699999999999</c:v>
                </c:pt>
                <c:pt idx="3">
                  <c:v>111.04040000000001</c:v>
                </c:pt>
                <c:pt idx="4">
                  <c:v>83.165000000000006</c:v>
                </c:pt>
                <c:pt idx="5">
                  <c:v>93.113200000000006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82500416"/>
        <c:axId val="-2082490624"/>
      </c:barChart>
      <c:catAx>
        <c:axId val="-20825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2490624"/>
        <c:crosses val="autoZero"/>
        <c:auto val="1"/>
        <c:lblAlgn val="ctr"/>
        <c:lblOffset val="100"/>
        <c:noMultiLvlLbl val="1"/>
      </c:catAx>
      <c:valAx>
        <c:axId val="-2082490624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8250041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730440</xdr:colOff>
      <xdr:row>78</xdr:row>
      <xdr:rowOff>63000</xdr:rowOff>
    </xdr:from>
    <xdr:to>
      <xdr:col>18</xdr:col>
      <xdr:colOff>505080</xdr:colOff>
      <xdr:row>98</xdr:row>
      <xdr:rowOff>50760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74520</xdr:colOff>
      <xdr:row>99</xdr:row>
      <xdr:rowOff>9360</xdr:rowOff>
    </xdr:from>
    <xdr:to>
      <xdr:col>27</xdr:col>
      <xdr:colOff>521640</xdr:colOff>
      <xdr:row>118</xdr:row>
      <xdr:rowOff>159840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15480</xdr:colOff>
      <xdr:row>99</xdr:row>
      <xdr:rowOff>144000</xdr:rowOff>
    </xdr:from>
    <xdr:to>
      <xdr:col>18</xdr:col>
      <xdr:colOff>570960</xdr:colOff>
      <xdr:row>119</xdr:row>
      <xdr:rowOff>131760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87480</xdr:colOff>
      <xdr:row>78</xdr:row>
      <xdr:rowOff>9360</xdr:rowOff>
    </xdr:from>
    <xdr:to>
      <xdr:col>27</xdr:col>
      <xdr:colOff>534600</xdr:colOff>
      <xdr:row>97</xdr:row>
      <xdr:rowOff>159840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315000</xdr:colOff>
      <xdr:row>79</xdr:row>
      <xdr:rowOff>68040</xdr:rowOff>
    </xdr:from>
    <xdr:to>
      <xdr:col>8</xdr:col>
      <xdr:colOff>325800</xdr:colOff>
      <xdr:row>99</xdr:row>
      <xdr:rowOff>53280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460800</xdr:colOff>
      <xdr:row>34</xdr:row>
      <xdr:rowOff>94680</xdr:rowOff>
    </xdr:from>
    <xdr:to>
      <xdr:col>23</xdr:col>
      <xdr:colOff>246960</xdr:colOff>
      <xdr:row>54</xdr:row>
      <xdr:rowOff>79920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585360</xdr:colOff>
      <xdr:row>54</xdr:row>
      <xdr:rowOff>139680</xdr:rowOff>
    </xdr:from>
    <xdr:to>
      <xdr:col>23</xdr:col>
      <xdr:colOff>370080</xdr:colOff>
      <xdr:row>74</xdr:row>
      <xdr:rowOff>127440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566640</xdr:colOff>
      <xdr:row>54</xdr:row>
      <xdr:rowOff>67320</xdr:rowOff>
    </xdr:from>
    <xdr:to>
      <xdr:col>15</xdr:col>
      <xdr:colOff>617040</xdr:colOff>
      <xdr:row>74</xdr:row>
      <xdr:rowOff>52920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567000</xdr:colOff>
      <xdr:row>34</xdr:row>
      <xdr:rowOff>14040</xdr:rowOff>
    </xdr:from>
    <xdr:to>
      <xdr:col>15</xdr:col>
      <xdr:colOff>617040</xdr:colOff>
      <xdr:row>53</xdr:row>
      <xdr:rowOff>162360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34</xdr:row>
      <xdr:rowOff>360</xdr:rowOff>
    </xdr:from>
    <xdr:to>
      <xdr:col>8</xdr:col>
      <xdr:colOff>10800</xdr:colOff>
      <xdr:row>53</xdr:row>
      <xdr:rowOff>148320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12960</xdr:colOff>
      <xdr:row>54</xdr:row>
      <xdr:rowOff>126360</xdr:rowOff>
    </xdr:from>
    <xdr:to>
      <xdr:col>8</xdr:col>
      <xdr:colOff>24120</xdr:colOff>
      <xdr:row>74</xdr:row>
      <xdr:rowOff>112320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301680</xdr:colOff>
      <xdr:row>102</xdr:row>
      <xdr:rowOff>13680</xdr:rowOff>
    </xdr:from>
    <xdr:to>
      <xdr:col>8</xdr:col>
      <xdr:colOff>312840</xdr:colOff>
      <xdr:row>121</xdr:row>
      <xdr:rowOff>161640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501480</xdr:colOff>
      <xdr:row>33</xdr:row>
      <xdr:rowOff>160920</xdr:rowOff>
    </xdr:from>
    <xdr:to>
      <xdr:col>30</xdr:col>
      <xdr:colOff>412200</xdr:colOff>
      <xdr:row>53</xdr:row>
      <xdr:rowOff>149040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23</xdr:col>
      <xdr:colOff>477000</xdr:colOff>
      <xdr:row>54</xdr:row>
      <xdr:rowOff>123120</xdr:rowOff>
    </xdr:from>
    <xdr:to>
      <xdr:col>30</xdr:col>
      <xdr:colOff>387720</xdr:colOff>
      <xdr:row>74</xdr:row>
      <xdr:rowOff>111240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70" zoomScale="80" zoomScaleNormal="80" workbookViewId="0">
      <selection activeCell="I69" sqref="I69"/>
    </sheetView>
  </sheetViews>
  <sheetFormatPr defaultRowHeight="12.75" x14ac:dyDescent="0.2"/>
  <sheetData>
    <row r="1" spans="1:9" x14ac:dyDescent="0.2">
      <c r="D1">
        <v>0.5</v>
      </c>
    </row>
    <row r="2" spans="1:9" x14ac:dyDescent="0.2">
      <c r="D2" t="s">
        <v>0</v>
      </c>
    </row>
    <row r="3" spans="1:9" x14ac:dyDescent="0.2">
      <c r="A3">
        <v>0.5</v>
      </c>
      <c r="B3">
        <v>0.5</v>
      </c>
      <c r="C3">
        <v>0.5</v>
      </c>
      <c r="D3">
        <f>(MAX(A3-D1,0)+MAX(B3-D1,0))/(1-D1)</f>
        <v>0</v>
      </c>
      <c r="E3">
        <f t="shared" ref="E3:E8" si="0">VAR(A3:B3)</f>
        <v>0</v>
      </c>
      <c r="F3">
        <f t="shared" ref="F3:F8" si="1">VAR(A3:C3)</f>
        <v>0</v>
      </c>
      <c r="G3">
        <f t="shared" ref="G3:G8" si="2">SQRT(E3*E3)</f>
        <v>0</v>
      </c>
      <c r="H3">
        <f t="shared" ref="H3:H8" si="3">3*F3</f>
        <v>0</v>
      </c>
      <c r="I3">
        <f t="shared" ref="I3:I8" si="4">STDEV(A3:C3)</f>
        <v>0</v>
      </c>
    </row>
    <row r="4" spans="1:9" x14ac:dyDescent="0.2">
      <c r="A4">
        <v>0.6</v>
      </c>
      <c r="B4">
        <v>0.4</v>
      </c>
      <c r="C4">
        <v>0.4</v>
      </c>
      <c r="D4">
        <f>(MAX(A4-D1,0)+MAX(B4-D1,0))/(1-D1)</f>
        <v>0.19999999999999996</v>
      </c>
      <c r="E4">
        <f t="shared" si="0"/>
        <v>2.0000000000000018E-2</v>
      </c>
      <c r="F4">
        <f t="shared" si="1"/>
        <v>1.3333333333333419E-2</v>
      </c>
      <c r="G4">
        <f t="shared" si="2"/>
        <v>2.0000000000000018E-2</v>
      </c>
      <c r="H4">
        <f t="shared" si="3"/>
        <v>4.0000000000000258E-2</v>
      </c>
      <c r="I4">
        <f t="shared" si="4"/>
        <v>0.11547005383792552</v>
      </c>
    </row>
    <row r="5" spans="1:9" x14ac:dyDescent="0.2">
      <c r="A5">
        <v>0.7</v>
      </c>
      <c r="B5">
        <v>0.3</v>
      </c>
      <c r="C5">
        <v>0.3</v>
      </c>
      <c r="D5">
        <f>(MAX(A5-D1,0)+MAX(B5-D1,0))/(1-D1)</f>
        <v>0.39999999999999991</v>
      </c>
      <c r="E5">
        <f t="shared" si="0"/>
        <v>7.999999999999996E-2</v>
      </c>
      <c r="F5">
        <f t="shared" si="1"/>
        <v>5.3333333333333288E-2</v>
      </c>
      <c r="G5">
        <f t="shared" si="2"/>
        <v>7.999999999999996E-2</v>
      </c>
      <c r="H5">
        <f t="shared" si="3"/>
        <v>0.15999999999999986</v>
      </c>
      <c r="I5">
        <f t="shared" si="4"/>
        <v>0.23094010767585021</v>
      </c>
    </row>
    <row r="6" spans="1:9" x14ac:dyDescent="0.2">
      <c r="A6">
        <v>0.8</v>
      </c>
      <c r="B6">
        <v>0.2</v>
      </c>
      <c r="C6">
        <v>0.2</v>
      </c>
      <c r="D6">
        <f>(MAX(A6-D1,0)+MAX(B6-D1,0))/(1-D1)</f>
        <v>0.60000000000000009</v>
      </c>
      <c r="E6">
        <f t="shared" si="0"/>
        <v>0.18000000000000016</v>
      </c>
      <c r="F6">
        <f t="shared" si="1"/>
        <v>0.12000000000000011</v>
      </c>
      <c r="G6">
        <f t="shared" si="2"/>
        <v>0.18000000000000016</v>
      </c>
      <c r="H6">
        <f t="shared" si="3"/>
        <v>0.36000000000000032</v>
      </c>
      <c r="I6">
        <f t="shared" si="4"/>
        <v>0.34641016151377563</v>
      </c>
    </row>
    <row r="7" spans="1:9" x14ac:dyDescent="0.2">
      <c r="A7">
        <v>0.9</v>
      </c>
      <c r="B7">
        <v>0.1</v>
      </c>
      <c r="C7">
        <v>0.1</v>
      </c>
      <c r="D7">
        <f>(MAX(A7-D1,0)+MAX(B7-D1,0))/(1-D1)</f>
        <v>0.8</v>
      </c>
      <c r="E7">
        <f t="shared" si="0"/>
        <v>0.32000000000000006</v>
      </c>
      <c r="F7">
        <f t="shared" si="1"/>
        <v>0.21333333333333335</v>
      </c>
      <c r="G7">
        <f t="shared" si="2"/>
        <v>0.32000000000000006</v>
      </c>
      <c r="H7">
        <f t="shared" si="3"/>
        <v>0.64</v>
      </c>
      <c r="I7">
        <f t="shared" si="4"/>
        <v>0.46188021535170065</v>
      </c>
    </row>
    <row r="8" spans="1:9" x14ac:dyDescent="0.2">
      <c r="A8">
        <v>1</v>
      </c>
      <c r="B8">
        <v>0</v>
      </c>
      <c r="C8">
        <v>0</v>
      </c>
      <c r="D8">
        <f>(MAX(A8-D1,0)+MAX(B8-D1,0))/(1-D1)</f>
        <v>1</v>
      </c>
      <c r="E8">
        <f t="shared" si="0"/>
        <v>0.5</v>
      </c>
      <c r="F8">
        <f t="shared" si="1"/>
        <v>0.33333333333333337</v>
      </c>
      <c r="G8">
        <f t="shared" si="2"/>
        <v>0.5</v>
      </c>
      <c r="H8">
        <f t="shared" si="3"/>
        <v>1</v>
      </c>
      <c r="I8">
        <f t="shared" si="4"/>
        <v>0.57735026918962584</v>
      </c>
    </row>
    <row r="17" spans="1:7" x14ac:dyDescent="0.2">
      <c r="A17">
        <v>0.25</v>
      </c>
      <c r="B17">
        <v>0.25</v>
      </c>
      <c r="C17">
        <v>0.25</v>
      </c>
      <c r="D17">
        <v>0.25</v>
      </c>
      <c r="F17">
        <v>0.25</v>
      </c>
      <c r="G17">
        <f t="shared" ref="G17:G26" si="5">(MAX(A17-F17,0)+MAX(B17-F17,0)+MAX(C17-F17,0)+MAX(D17-F17,0))/(1-F17)</f>
        <v>0</v>
      </c>
    </row>
    <row r="18" spans="1:7" x14ac:dyDescent="0.2">
      <c r="A18">
        <v>0.6</v>
      </c>
      <c r="B18">
        <v>0.3</v>
      </c>
      <c r="C18">
        <v>0.1</v>
      </c>
      <c r="D18">
        <v>0</v>
      </c>
      <c r="F18">
        <v>0.25</v>
      </c>
      <c r="G18">
        <f t="shared" si="5"/>
        <v>0.53333333333333333</v>
      </c>
    </row>
    <row r="19" spans="1:7" x14ac:dyDescent="0.2">
      <c r="A19">
        <v>0.4</v>
      </c>
      <c r="B19">
        <v>0.3</v>
      </c>
      <c r="C19">
        <v>0.2</v>
      </c>
      <c r="D19">
        <v>0.1</v>
      </c>
      <c r="F19">
        <v>0.25</v>
      </c>
      <c r="G19">
        <f t="shared" si="5"/>
        <v>0.26666666666666666</v>
      </c>
    </row>
    <row r="20" spans="1:7" x14ac:dyDescent="0.2">
      <c r="A20">
        <v>0.8</v>
      </c>
      <c r="B20">
        <v>0.1</v>
      </c>
      <c r="C20">
        <v>0.1</v>
      </c>
      <c r="D20">
        <v>0</v>
      </c>
      <c r="F20">
        <v>0.25</v>
      </c>
      <c r="G20">
        <f t="shared" si="5"/>
        <v>0.73333333333333339</v>
      </c>
    </row>
    <row r="21" spans="1:7" x14ac:dyDescent="0.2">
      <c r="A21">
        <v>0.9</v>
      </c>
      <c r="B21">
        <v>0.05</v>
      </c>
      <c r="C21">
        <v>0.05</v>
      </c>
      <c r="D21">
        <v>0</v>
      </c>
      <c r="F21">
        <v>0.25</v>
      </c>
      <c r="G21">
        <f t="shared" si="5"/>
        <v>0.8666666666666667</v>
      </c>
    </row>
    <row r="22" spans="1:7" x14ac:dyDescent="0.2">
      <c r="A22">
        <v>0.4</v>
      </c>
      <c r="B22">
        <v>0.4</v>
      </c>
      <c r="C22">
        <v>0.1</v>
      </c>
      <c r="D22">
        <v>0.1</v>
      </c>
      <c r="F22">
        <v>0.25</v>
      </c>
      <c r="G22">
        <f t="shared" si="5"/>
        <v>0.40000000000000008</v>
      </c>
    </row>
    <row r="23" spans="1:7" x14ac:dyDescent="0.2">
      <c r="A23">
        <v>0.3</v>
      </c>
      <c r="B23">
        <v>0.3</v>
      </c>
      <c r="C23">
        <v>0.3</v>
      </c>
      <c r="D23">
        <v>0.1</v>
      </c>
      <c r="F23">
        <v>0.25</v>
      </c>
      <c r="G23">
        <f t="shared" si="5"/>
        <v>0.19999999999999996</v>
      </c>
    </row>
    <row r="24" spans="1:7" x14ac:dyDescent="0.2">
      <c r="A24">
        <v>0.5</v>
      </c>
      <c r="B24">
        <v>0.5</v>
      </c>
      <c r="C24">
        <v>0</v>
      </c>
      <c r="D24">
        <v>0</v>
      </c>
      <c r="F24">
        <v>0.25</v>
      </c>
      <c r="G24">
        <f t="shared" si="5"/>
        <v>0.66666666666666663</v>
      </c>
    </row>
    <row r="25" spans="1:7" x14ac:dyDescent="0.2">
      <c r="A25">
        <v>0.5</v>
      </c>
      <c r="B25">
        <v>0.3</v>
      </c>
      <c r="C25">
        <v>0.2</v>
      </c>
      <c r="D25">
        <v>0</v>
      </c>
      <c r="F25">
        <v>0.25</v>
      </c>
      <c r="G25">
        <f t="shared" si="5"/>
        <v>0.39999999999999997</v>
      </c>
    </row>
    <row r="26" spans="1:7" x14ac:dyDescent="0.2">
      <c r="A26">
        <v>0.1</v>
      </c>
      <c r="B26">
        <v>0.3</v>
      </c>
      <c r="C26">
        <v>0.8</v>
      </c>
      <c r="D26">
        <v>0.7</v>
      </c>
      <c r="F26">
        <f>SUM(A26:D26)/4</f>
        <v>0.47500000000000003</v>
      </c>
      <c r="G26">
        <f t="shared" si="5"/>
        <v>1.0476190476190477</v>
      </c>
    </row>
    <row r="33" spans="1:16" x14ac:dyDescent="0.2">
      <c r="A33" t="s">
        <v>1</v>
      </c>
      <c r="B33" t="s">
        <v>2</v>
      </c>
      <c r="C33" t="s">
        <v>3</v>
      </c>
      <c r="I33" t="s">
        <v>1</v>
      </c>
      <c r="J33" t="s">
        <v>2</v>
      </c>
      <c r="K33" t="s">
        <v>3</v>
      </c>
      <c r="L33" t="s">
        <v>4</v>
      </c>
    </row>
    <row r="34" spans="1:16" x14ac:dyDescent="0.2">
      <c r="A34">
        <v>0.85609397939999998</v>
      </c>
      <c r="B34">
        <v>8.5168869300000005E-2</v>
      </c>
      <c r="C34">
        <v>0.16152716589999999</v>
      </c>
      <c r="F34">
        <f t="shared" ref="F34:F39" si="6">SUM(A34:D34)/COUNT(A34:D34)</f>
        <v>0.36759667153333336</v>
      </c>
      <c r="G34">
        <f t="shared" ref="G34:G39" si="7">(MAX(A34-F34,0)+MAX(B34-F34,0)+MAX(C34-F34,0)+MAX(D34-F34,0))/(1-F34)</f>
        <v>0.77244582037713749</v>
      </c>
      <c r="H34">
        <f t="shared" ref="H34:H39" si="8">VAR(A34:C34)</f>
        <v>0.18042986220964904</v>
      </c>
      <c r="I34">
        <v>0.20344544710000001</v>
      </c>
      <c r="J34">
        <v>0.14930270709999999</v>
      </c>
      <c r="K34">
        <v>0.12879409350000001</v>
      </c>
      <c r="L34">
        <v>0.76866283840000005</v>
      </c>
      <c r="O34">
        <f>SUM(J34:M34)/COUNT(J34:M34)</f>
        <v>0.34891987966666665</v>
      </c>
      <c r="P34">
        <f>(MAX(J34-O34,0)+MAX(K34-O34,0)+MAX(L34-O34,0)+MAX(M34-O34,0))/(1-O34)</f>
        <v>0.64468710627877512</v>
      </c>
    </row>
    <row r="35" spans="1:16" x14ac:dyDescent="0.2">
      <c r="A35">
        <v>0.76417910450000004</v>
      </c>
      <c r="B35">
        <v>0</v>
      </c>
      <c r="C35">
        <v>0.24179104479999999</v>
      </c>
      <c r="F35">
        <f t="shared" si="6"/>
        <v>0.33532338309999998</v>
      </c>
      <c r="G35">
        <f t="shared" si="7"/>
        <v>0.64520958086377367</v>
      </c>
      <c r="H35">
        <f t="shared" si="8"/>
        <v>0.1525536496695048</v>
      </c>
      <c r="I35">
        <v>0.72255192879999997</v>
      </c>
      <c r="J35">
        <v>0.34272997030000002</v>
      </c>
      <c r="K35">
        <v>0</v>
      </c>
      <c r="L35">
        <v>5.0445103900000003E-2</v>
      </c>
      <c r="O35">
        <f>SUM(J35:M35)/COUNT(J35:M35)</f>
        <v>0.13105835806666669</v>
      </c>
      <c r="P35">
        <f>(MAX(J35-O35,0)+MAX(K35-O35,0)+MAX(L35-O35,0)+MAX(M35-O35,0))/(1-O35)</f>
        <v>0.24359704037474722</v>
      </c>
    </row>
    <row r="36" spans="1:16" x14ac:dyDescent="0.2">
      <c r="A36">
        <v>0.28610354220000001</v>
      </c>
      <c r="B36">
        <v>0.27247956400000001</v>
      </c>
      <c r="C36">
        <v>0.57220708450000002</v>
      </c>
      <c r="F36">
        <f t="shared" si="6"/>
        <v>0.37693006356666664</v>
      </c>
      <c r="G36">
        <f t="shared" si="7"/>
        <v>0.31341107878060398</v>
      </c>
      <c r="H36">
        <f t="shared" si="8"/>
        <v>2.8646239373946669E-2</v>
      </c>
      <c r="I36">
        <v>0.21148825069999999</v>
      </c>
      <c r="J36">
        <v>0.53785900779999996</v>
      </c>
      <c r="K36">
        <v>0.30809399479999999</v>
      </c>
      <c r="L36">
        <v>0.1044386423</v>
      </c>
      <c r="O36">
        <f>SUM(J36:M36)/COUNT(J36:M36)</f>
        <v>0.31679721496666663</v>
      </c>
      <c r="P36">
        <f>(MAX(J36-O36,0)+MAX(K36-O36,0)+MAX(L36-O36,0)+MAX(M36-O36,0))/(1-O36)</f>
        <v>0.32356687893558245</v>
      </c>
    </row>
    <row r="37" spans="1:16" x14ac:dyDescent="0.2">
      <c r="A37">
        <v>0.231292517</v>
      </c>
      <c r="B37">
        <v>0.51247165530000005</v>
      </c>
      <c r="C37">
        <v>0.4467120181</v>
      </c>
      <c r="F37">
        <f t="shared" si="6"/>
        <v>0.39682539680000001</v>
      </c>
      <c r="G37">
        <f t="shared" si="7"/>
        <v>0.27443609018318166</v>
      </c>
      <c r="H37">
        <f t="shared" si="8"/>
        <v>2.1631933192329811E-2</v>
      </c>
      <c r="I37">
        <v>0</v>
      </c>
      <c r="J37">
        <v>0</v>
      </c>
      <c r="K37">
        <v>1.13207547E-2</v>
      </c>
      <c r="L37">
        <v>0.99433962259999997</v>
      </c>
      <c r="O37">
        <f>SUM(J37:M37)/COUNT(J37:M37)</f>
        <v>0.33522012576666665</v>
      </c>
      <c r="P37">
        <f>(MAX(J37-O37,0)+MAX(K37-O37,0)+MAX(L37-O37,0)+MAX(M37-O37,0))/(1-O37)</f>
        <v>0.99148533579400577</v>
      </c>
    </row>
    <row r="38" spans="1:16" x14ac:dyDescent="0.2">
      <c r="A38">
        <v>1.953125E-2</v>
      </c>
      <c r="B38">
        <v>0.986328125</v>
      </c>
      <c r="C38">
        <v>1.5625E-2</v>
      </c>
      <c r="F38">
        <f t="shared" si="6"/>
        <v>0.34049479166666669</v>
      </c>
      <c r="G38">
        <f t="shared" si="7"/>
        <v>0.97926949654491613</v>
      </c>
      <c r="H38">
        <f t="shared" si="8"/>
        <v>0.312829335530599</v>
      </c>
    </row>
    <row r="39" spans="1:16" x14ac:dyDescent="0.2">
      <c r="A39">
        <v>0.3700189753</v>
      </c>
      <c r="B39">
        <v>0.78747628079999998</v>
      </c>
      <c r="C39">
        <v>9.4876660299999999E-2</v>
      </c>
      <c r="F39">
        <f t="shared" si="6"/>
        <v>0.41745730546666665</v>
      </c>
      <c r="G39">
        <f t="shared" si="7"/>
        <v>0.63517915305718531</v>
      </c>
      <c r="H39">
        <f t="shared" si="8"/>
        <v>0.12161135495593728</v>
      </c>
    </row>
    <row r="41" spans="1:16" x14ac:dyDescent="0.2">
      <c r="A41">
        <v>0.1116504854</v>
      </c>
      <c r="B41">
        <v>0.8883495146</v>
      </c>
      <c r="C41">
        <v>0</v>
      </c>
      <c r="F41">
        <f t="shared" ref="F41:F46" si="9">SUM(A41:D41)/COUNT(A41:D41)</f>
        <v>0.33333333333333331</v>
      </c>
      <c r="G41">
        <f t="shared" ref="G41:G46" si="10">(MAX(A41-F41,0)+MAX(B41-F41,0)+MAX(C41-F41,0)+MAX(D41-F41,0))/(1-F41)</f>
        <v>0.8325242719</v>
      </c>
      <c r="I41">
        <v>0.22666666669999999</v>
      </c>
      <c r="J41">
        <v>0.73777777779999998</v>
      </c>
      <c r="K41">
        <v>0.1288888889</v>
      </c>
      <c r="L41">
        <v>4.4444443999999998E-3</v>
      </c>
      <c r="O41">
        <f>SUM(J41:M41)/COUNT(J41:M41)</f>
        <v>0.29037037036666669</v>
      </c>
      <c r="P41">
        <f>(MAX(J41-O41,0)+MAX(K41-O41,0)+MAX(L41-O41,0)+MAX(M41-O41,0))/(1-O41)</f>
        <v>0.63048016704785759</v>
      </c>
    </row>
    <row r="42" spans="1:16" x14ac:dyDescent="0.2">
      <c r="A42">
        <v>1.05263158E-2</v>
      </c>
      <c r="B42">
        <v>0</v>
      </c>
      <c r="C42">
        <v>0.98947368420000004</v>
      </c>
      <c r="F42">
        <f t="shared" si="9"/>
        <v>0.33333333333333331</v>
      </c>
      <c r="G42">
        <f t="shared" si="10"/>
        <v>0.98421052630000005</v>
      </c>
      <c r="I42">
        <v>0</v>
      </c>
      <c r="J42">
        <v>0</v>
      </c>
      <c r="K42">
        <v>0.84931506850000005</v>
      </c>
      <c r="L42">
        <v>0.15068493150000001</v>
      </c>
      <c r="O42">
        <f>SUM(J42:M42)/COUNT(J42:M42)</f>
        <v>0.33333333333333331</v>
      </c>
      <c r="P42">
        <f>(MAX(J42-O42,0)+MAX(K42-O42,0)+MAX(L42-O42,0)+MAX(M42-O42,0))/(1-O42)</f>
        <v>0.77397260274999991</v>
      </c>
    </row>
    <row r="43" spans="1:16" x14ac:dyDescent="0.2">
      <c r="A43">
        <v>0.79729729729999999</v>
      </c>
      <c r="B43">
        <v>0.2702702703</v>
      </c>
      <c r="C43">
        <v>0</v>
      </c>
      <c r="F43">
        <f t="shared" si="9"/>
        <v>0.35585585586666668</v>
      </c>
      <c r="G43">
        <f t="shared" si="10"/>
        <v>0.68531468531359963</v>
      </c>
      <c r="I43">
        <v>0.89084507040000005</v>
      </c>
      <c r="J43">
        <v>0.21830985920000001</v>
      </c>
      <c r="K43">
        <v>0.1971830986</v>
      </c>
      <c r="L43">
        <v>0</v>
      </c>
      <c r="O43">
        <f>SUM(J43:M43)/COUNT(J43:M43)</f>
        <v>0.13849765259999999</v>
      </c>
      <c r="P43">
        <f>(MAX(J43-O43,0)+MAX(K43-O43,0)+MAX(L43-O43,0)+MAX(M43-O43,0))/(1-O43)</f>
        <v>0.16076294280332917</v>
      </c>
    </row>
    <row r="44" spans="1:16" x14ac:dyDescent="0.2">
      <c r="A44">
        <v>0.48108108109999997</v>
      </c>
      <c r="B44">
        <v>0</v>
      </c>
      <c r="C44">
        <v>0.51891891889999997</v>
      </c>
      <c r="F44">
        <f t="shared" si="9"/>
        <v>0.33333333333333331</v>
      </c>
      <c r="G44">
        <f t="shared" si="10"/>
        <v>0.49999999999999989</v>
      </c>
      <c r="I44">
        <v>1</v>
      </c>
      <c r="J44">
        <v>0</v>
      </c>
      <c r="K44">
        <v>0</v>
      </c>
      <c r="L44">
        <v>0</v>
      </c>
      <c r="O44">
        <f>SUM(J44:M44)/COUNT(J44:M44)</f>
        <v>0</v>
      </c>
      <c r="P44">
        <f>(MAX(J44-O44,0)+MAX(K44-O44,0)+MAX(L44-O44,0)+MAX(M44-O44,0))/(1-O44)</f>
        <v>0</v>
      </c>
    </row>
    <row r="45" spans="1:16" x14ac:dyDescent="0.2">
      <c r="A45">
        <v>1.7211704000000001E-3</v>
      </c>
      <c r="B45">
        <v>1.7211704000000001E-3</v>
      </c>
      <c r="C45">
        <v>0.99827882960000003</v>
      </c>
      <c r="F45">
        <f t="shared" si="9"/>
        <v>0.33390705679999999</v>
      </c>
      <c r="G45">
        <f t="shared" si="10"/>
        <v>0.99741602066562773</v>
      </c>
    </row>
    <row r="46" spans="1:16" x14ac:dyDescent="0.2">
      <c r="A46">
        <v>0</v>
      </c>
      <c r="B46">
        <v>0.41071428570000001</v>
      </c>
      <c r="C46">
        <v>0.58928571429999999</v>
      </c>
      <c r="F46">
        <f t="shared" si="9"/>
        <v>0.33333333333333331</v>
      </c>
      <c r="G46">
        <f t="shared" si="10"/>
        <v>0.5</v>
      </c>
    </row>
    <row r="48" spans="1:16" x14ac:dyDescent="0.2">
      <c r="A48">
        <v>0.18633540370000001</v>
      </c>
      <c r="B48">
        <v>0.3043478261</v>
      </c>
      <c r="C48">
        <v>0.52795031059999997</v>
      </c>
      <c r="F48">
        <f t="shared" ref="F48:F53" si="11">SUM(A48:D48)/COUNT(A48:D48)</f>
        <v>0.33954451346666664</v>
      </c>
      <c r="G48">
        <f t="shared" ref="G48:G53" si="12">(MAX(A48-F48,0)+MAX(B48-F48,0)+MAX(C48-F48,0)+MAX(D48-F48,0))/(1-F48)</f>
        <v>0.28526645773246134</v>
      </c>
      <c r="I48">
        <v>0.255</v>
      </c>
      <c r="J48">
        <v>0.13</v>
      </c>
      <c r="K48">
        <v>0.67</v>
      </c>
      <c r="L48">
        <v>0</v>
      </c>
      <c r="O48">
        <f>SUM(J48:M48)/COUNT(J48:M48)</f>
        <v>0.26666666666666666</v>
      </c>
      <c r="P48">
        <f>(MAX(J48-O48,0)+MAX(K48-O48,0)+MAX(L48-O48,0)+MAX(M48-O48,0))/(1-O48)</f>
        <v>0.55000000000000004</v>
      </c>
    </row>
    <row r="49" spans="1:16" x14ac:dyDescent="0.2">
      <c r="A49">
        <v>1</v>
      </c>
      <c r="B49">
        <v>0</v>
      </c>
      <c r="C49">
        <v>0</v>
      </c>
      <c r="F49">
        <f t="shared" si="11"/>
        <v>0.33333333333333331</v>
      </c>
      <c r="G49">
        <f t="shared" si="12"/>
        <v>1</v>
      </c>
      <c r="I49">
        <v>0</v>
      </c>
      <c r="J49">
        <v>5.2631578900000003E-2</v>
      </c>
      <c r="K49">
        <v>0</v>
      </c>
      <c r="L49">
        <v>1</v>
      </c>
      <c r="O49">
        <f>SUM(J49:M49)/COUNT(J49:M49)</f>
        <v>0.3508771929666667</v>
      </c>
      <c r="P49">
        <f>(MAX(J49-O49,0)+MAX(K49-O49,0)+MAX(L49-O49,0)+MAX(M49-O49,0))/(1-O49)</f>
        <v>1</v>
      </c>
    </row>
    <row r="50" spans="1:16" x14ac:dyDescent="0.2">
      <c r="A50">
        <v>0.22981366459999999</v>
      </c>
      <c r="B50">
        <v>0.52795031059999997</v>
      </c>
      <c r="C50">
        <v>0.3043478261</v>
      </c>
      <c r="F50">
        <f t="shared" si="11"/>
        <v>0.3540372671</v>
      </c>
      <c r="G50">
        <f t="shared" si="12"/>
        <v>0.26923076927244821</v>
      </c>
      <c r="I50">
        <v>0.50299401200000005</v>
      </c>
      <c r="J50">
        <v>0.15568862280000001</v>
      </c>
      <c r="K50">
        <v>0.19161676650000001</v>
      </c>
      <c r="L50">
        <v>0.16766467069999999</v>
      </c>
      <c r="O50">
        <f>SUM(J50:M50)/COUNT(J50:M50)</f>
        <v>0.17165668666666667</v>
      </c>
      <c r="P50">
        <f>(MAX(J50-O50,0)+MAX(K50-O50,0)+MAX(L50-O50,0)+MAX(M50-O50,0))/(1-O50)</f>
        <v>2.4096385534896219E-2</v>
      </c>
    </row>
    <row r="51" spans="1:16" x14ac:dyDescent="0.2">
      <c r="A51">
        <v>0.82727272730000001</v>
      </c>
      <c r="B51">
        <v>6.3636363599999995E-2</v>
      </c>
      <c r="C51">
        <v>0.1272727273</v>
      </c>
      <c r="F51">
        <f t="shared" si="11"/>
        <v>0.33939393940000001</v>
      </c>
      <c r="G51">
        <f t="shared" si="12"/>
        <v>0.7385321101306288</v>
      </c>
      <c r="I51">
        <v>0</v>
      </c>
      <c r="J51">
        <v>0</v>
      </c>
      <c r="K51">
        <v>1</v>
      </c>
      <c r="L51">
        <v>0</v>
      </c>
      <c r="O51">
        <f>SUM(J51:M51)/COUNT(J51:M51)</f>
        <v>0.33333333333333331</v>
      </c>
      <c r="P51">
        <f>(MAX(J51-O51,0)+MAX(K51-O51,0)+MAX(L51-O51,0)+MAX(M51-O51,0))/(1-O51)</f>
        <v>1</v>
      </c>
    </row>
    <row r="52" spans="1:16" x14ac:dyDescent="0.2">
      <c r="A52">
        <v>1</v>
      </c>
      <c r="B52">
        <v>0</v>
      </c>
      <c r="C52">
        <v>0</v>
      </c>
      <c r="F52">
        <f t="shared" si="11"/>
        <v>0.33333333333333331</v>
      </c>
      <c r="G52">
        <f t="shared" si="12"/>
        <v>1</v>
      </c>
    </row>
    <row r="53" spans="1:16" x14ac:dyDescent="0.2">
      <c r="A53">
        <v>0.33333333329999998</v>
      </c>
      <c r="B53">
        <v>1.75438596E-2</v>
      </c>
      <c r="C53">
        <v>0.70175438599999995</v>
      </c>
      <c r="F53">
        <f t="shared" si="11"/>
        <v>0.35087719296666658</v>
      </c>
      <c r="G53">
        <f t="shared" si="12"/>
        <v>0.54054054060577061</v>
      </c>
    </row>
    <row r="55" spans="1:16" x14ac:dyDescent="0.2">
      <c r="A55">
        <v>0.66494845359999999</v>
      </c>
      <c r="B55">
        <v>0.37628865979999998</v>
      </c>
      <c r="C55">
        <v>0</v>
      </c>
      <c r="F55">
        <f t="shared" ref="F55:F60" si="13">SUM(A55:D55)/COUNT(A55:D55)</f>
        <v>0.34707903779999999</v>
      </c>
      <c r="G55">
        <f t="shared" ref="G55:G60" si="14">(MAX(A55-F55,0)+MAX(B55-F55,0)+MAX(C55-F55,0)+MAX(D55-F55,0))/(1-F55)</f>
        <v>0.53157894736680877</v>
      </c>
      <c r="I55">
        <v>0.12596401030000001</v>
      </c>
      <c r="J55">
        <v>0.5526992288</v>
      </c>
      <c r="K55">
        <v>0.42930591260000001</v>
      </c>
      <c r="L55">
        <v>0.36503856039999999</v>
      </c>
      <c r="O55">
        <f>SUM(J55:M55)/COUNT(J55:M55)</f>
        <v>0.44901456726666661</v>
      </c>
      <c r="P55">
        <f>(MAX(J55-O55,0)+MAX(K55-O55,0)+MAX(L55-O55,0)+MAX(M55-O55,0))/(1-O55)</f>
        <v>0.18818040436926545</v>
      </c>
    </row>
    <row r="56" spans="1:16" x14ac:dyDescent="0.2">
      <c r="A56">
        <v>0</v>
      </c>
      <c r="B56">
        <v>0.87191011240000005</v>
      </c>
      <c r="C56">
        <v>0.13483146069999999</v>
      </c>
      <c r="F56">
        <f t="shared" si="13"/>
        <v>0.33558052436666669</v>
      </c>
      <c r="G56">
        <f t="shared" si="14"/>
        <v>0.80721533263620415</v>
      </c>
      <c r="I56">
        <v>0</v>
      </c>
      <c r="J56">
        <v>0</v>
      </c>
      <c r="K56">
        <v>0.82802547770000001</v>
      </c>
      <c r="L56">
        <v>0.17197452229999999</v>
      </c>
      <c r="O56">
        <f>SUM(J56:M56)/COUNT(J56:M56)</f>
        <v>0.33333333333333331</v>
      </c>
      <c r="P56">
        <f>(MAX(J56-O56,0)+MAX(K56-O56,0)+MAX(L56-O56,0)+MAX(M56-O56,0))/(1-O56)</f>
        <v>0.74203821655000002</v>
      </c>
    </row>
    <row r="57" spans="1:16" x14ac:dyDescent="0.2">
      <c r="A57">
        <v>0</v>
      </c>
      <c r="B57">
        <v>1</v>
      </c>
      <c r="C57">
        <v>0</v>
      </c>
      <c r="F57">
        <f t="shared" si="13"/>
        <v>0.33333333333333331</v>
      </c>
      <c r="G57">
        <f t="shared" si="14"/>
        <v>1</v>
      </c>
      <c r="I57">
        <v>0.28869047619999999</v>
      </c>
      <c r="J57">
        <v>0.30654761899999999</v>
      </c>
      <c r="K57">
        <v>0.62202380950000002</v>
      </c>
      <c r="L57">
        <v>4.7619047599999999E-2</v>
      </c>
      <c r="O57">
        <f>SUM(J57:M57)/COUNT(J57:M57)</f>
        <v>0.32539682536666664</v>
      </c>
      <c r="P57">
        <f>(MAX(J57-O57,0)+MAX(K57-O57,0)+MAX(L57-O57,0)+MAX(M57-O57,0))/(1-O57)</f>
        <v>0.43970588234269553</v>
      </c>
    </row>
    <row r="58" spans="1:16" x14ac:dyDescent="0.2">
      <c r="A58">
        <v>6.22009569E-2</v>
      </c>
      <c r="B58">
        <v>0</v>
      </c>
      <c r="C58">
        <v>1</v>
      </c>
      <c r="F58">
        <f t="shared" si="13"/>
        <v>0.35406698563333333</v>
      </c>
      <c r="G58">
        <f t="shared" si="14"/>
        <v>1</v>
      </c>
      <c r="I58">
        <v>0.26535626540000001</v>
      </c>
      <c r="J58">
        <v>0.99262899260000004</v>
      </c>
      <c r="K58">
        <v>0</v>
      </c>
      <c r="L58">
        <v>0</v>
      </c>
      <c r="O58">
        <f>SUM(J58:M58)/COUNT(J58:M58)</f>
        <v>0.33087633086666668</v>
      </c>
      <c r="P58">
        <f>(MAX(J58-O58,0)+MAX(K58-O58,0)+MAX(L58-O58,0)+MAX(M58-O58,0))/(1-O58)</f>
        <v>0.98898408808412486</v>
      </c>
    </row>
    <row r="59" spans="1:16" x14ac:dyDescent="0.2">
      <c r="A59">
        <v>0.99456521740000003</v>
      </c>
      <c r="B59">
        <v>0</v>
      </c>
      <c r="C59">
        <v>0.1480978261</v>
      </c>
      <c r="F59">
        <f t="shared" si="13"/>
        <v>0.38088768116666666</v>
      </c>
      <c r="G59">
        <f t="shared" si="14"/>
        <v>0.99122165326924605</v>
      </c>
    </row>
    <row r="60" spans="1:16" x14ac:dyDescent="0.2">
      <c r="A60">
        <v>1</v>
      </c>
      <c r="B60">
        <v>0</v>
      </c>
      <c r="C60">
        <v>0</v>
      </c>
      <c r="F60">
        <f t="shared" si="13"/>
        <v>0.33333333333333331</v>
      </c>
      <c r="G60">
        <f t="shared" si="14"/>
        <v>1</v>
      </c>
    </row>
    <row r="64" spans="1:16" x14ac:dyDescent="0.2">
      <c r="A64">
        <f t="shared" ref="A64:C69" si="15">AVERAGE(A34,A41,A48,A55)</f>
        <v>0.45475708052499997</v>
      </c>
      <c r="B64">
        <f t="shared" si="15"/>
        <v>0.41353871744999998</v>
      </c>
      <c r="C64">
        <f t="shared" si="15"/>
        <v>0.172369369125</v>
      </c>
      <c r="F64">
        <f t="shared" ref="F64:F69" si="16">SUM(A64:D64)/COUNT(A64:D64)</f>
        <v>0.34688838903333324</v>
      </c>
      <c r="G64">
        <f t="shared" ref="G64:G69" si="17">(MAX(A64-F64,0)+MAX(B64-F64,0)+MAX(C64-F64,0)+MAX(D64-F64,0))/(1-F64)</f>
        <v>0.26721163271011039</v>
      </c>
    </row>
    <row r="65" spans="1:17" x14ac:dyDescent="0.2">
      <c r="A65">
        <f t="shared" si="15"/>
        <v>0.44367635507500003</v>
      </c>
      <c r="B65">
        <f t="shared" si="15"/>
        <v>0.21797752810000001</v>
      </c>
      <c r="C65">
        <f t="shared" si="15"/>
        <v>0.34152404742500003</v>
      </c>
      <c r="F65">
        <f t="shared" si="16"/>
        <v>0.33439264353333337</v>
      </c>
      <c r="G65">
        <f t="shared" si="17"/>
        <v>0.17490058410909906</v>
      </c>
    </row>
    <row r="66" spans="1:17" x14ac:dyDescent="0.2">
      <c r="A66">
        <f t="shared" si="15"/>
        <v>0.32830362602499996</v>
      </c>
      <c r="B66">
        <f t="shared" si="15"/>
        <v>0.517675036225</v>
      </c>
      <c r="C66">
        <f t="shared" si="15"/>
        <v>0.21913872765</v>
      </c>
      <c r="F66">
        <f t="shared" si="16"/>
        <v>0.35503912996666664</v>
      </c>
      <c r="G66">
        <f t="shared" si="17"/>
        <v>0.2521639898090684</v>
      </c>
    </row>
    <row r="67" spans="1:17" x14ac:dyDescent="0.2">
      <c r="A67">
        <f t="shared" si="15"/>
        <v>0.40046182057500002</v>
      </c>
      <c r="B67">
        <f t="shared" si="15"/>
        <v>0.14402700472500002</v>
      </c>
      <c r="C67">
        <f t="shared" si="15"/>
        <v>0.52322591607500002</v>
      </c>
      <c r="F67">
        <f t="shared" si="16"/>
        <v>0.35590491379166672</v>
      </c>
      <c r="G67">
        <f t="shared" si="17"/>
        <v>0.32895439447295283</v>
      </c>
      <c r="J67">
        <v>1</v>
      </c>
      <c r="K67">
        <v>1.953125E-2</v>
      </c>
      <c r="L67">
        <v>0.986328125</v>
      </c>
      <c r="M67">
        <v>1.5625E-2</v>
      </c>
      <c r="O67">
        <v>0.85609397939999998</v>
      </c>
      <c r="P67">
        <v>8.5168869300000005E-2</v>
      </c>
      <c r="Q67">
        <v>0.16152716589999999</v>
      </c>
    </row>
    <row r="68" spans="1:17" x14ac:dyDescent="0.2">
      <c r="A68">
        <f t="shared" si="15"/>
        <v>0.50395440945000003</v>
      </c>
      <c r="B68">
        <f t="shared" si="15"/>
        <v>0.24701232384999999</v>
      </c>
      <c r="C68">
        <f t="shared" si="15"/>
        <v>0.29050041392500003</v>
      </c>
      <c r="F68">
        <f t="shared" si="16"/>
        <v>0.3471557157416667</v>
      </c>
      <c r="G68">
        <f t="shared" si="17"/>
        <v>0.24017778433407774</v>
      </c>
      <c r="J68">
        <v>1</v>
      </c>
      <c r="K68">
        <v>1.7211704000000001E-3</v>
      </c>
      <c r="L68">
        <v>1.7211704000000001E-3</v>
      </c>
      <c r="M68">
        <v>0.99827882960000003</v>
      </c>
      <c r="O68">
        <v>0.1116504854</v>
      </c>
      <c r="P68">
        <v>0.8883495146</v>
      </c>
      <c r="Q68">
        <v>0</v>
      </c>
    </row>
    <row r="69" spans="1:17" x14ac:dyDescent="0.2">
      <c r="A69">
        <f t="shared" si="15"/>
        <v>0.42583807714999999</v>
      </c>
      <c r="B69">
        <f t="shared" si="15"/>
        <v>0.30393360652500001</v>
      </c>
      <c r="C69">
        <f t="shared" si="15"/>
        <v>0.34647919014999995</v>
      </c>
      <c r="F69">
        <f t="shared" si="16"/>
        <v>0.35875029127499997</v>
      </c>
      <c r="G69">
        <f t="shared" si="17"/>
        <v>0.10462037637161818</v>
      </c>
      <c r="J69">
        <v>1</v>
      </c>
      <c r="K69">
        <v>1</v>
      </c>
      <c r="L69">
        <v>0</v>
      </c>
      <c r="M69">
        <v>0</v>
      </c>
      <c r="O69">
        <v>0.18633540370000001</v>
      </c>
      <c r="P69">
        <v>0.3043478261</v>
      </c>
      <c r="Q69">
        <v>0.52795031059999997</v>
      </c>
    </row>
    <row r="71" spans="1:17" x14ac:dyDescent="0.2">
      <c r="A71">
        <v>0.53106212424849697</v>
      </c>
      <c r="B71">
        <v>0.158316633266533</v>
      </c>
      <c r="C71">
        <v>0.60721442885771604</v>
      </c>
      <c r="F71">
        <f t="shared" ref="F71:F77" si="18">SUM(A71:D71)/COUNT(A71:D71)</f>
        <v>0.43219772879091534</v>
      </c>
      <c r="G71">
        <f t="shared" ref="G71:G77" si="19">(MAX(A71-F71,0)+MAX(B71-F71,0)+MAX(C71-F71,0)+MAX(D71-F71,0))/(1-F71)</f>
        <v>0.48235294117647115</v>
      </c>
    </row>
    <row r="72" spans="1:17" x14ac:dyDescent="0.2">
      <c r="A72">
        <v>0.77405857740585804</v>
      </c>
      <c r="B72">
        <v>0.239888423988842</v>
      </c>
      <c r="C72">
        <v>0.23709902370990199</v>
      </c>
      <c r="F72">
        <f t="shared" si="18"/>
        <v>0.41701534170153404</v>
      </c>
      <c r="G72">
        <f t="shared" si="19"/>
        <v>0.61244019138756045</v>
      </c>
      <c r="K72">
        <f>SUM(K67:K70)</f>
        <v>1.0212524204</v>
      </c>
      <c r="L72">
        <f>SUM(L67:L70)</f>
        <v>0.98804929539999997</v>
      </c>
      <c r="M72">
        <f>SUM(M67:M70)</f>
        <v>1.0139038296</v>
      </c>
      <c r="O72">
        <f>SUM(O67:O70)</f>
        <v>1.1540798685</v>
      </c>
      <c r="P72">
        <f>SUM(P67:P70)</f>
        <v>1.27786621</v>
      </c>
      <c r="Q72">
        <f>SUM(Q67:Q70)</f>
        <v>0.68947747650000002</v>
      </c>
    </row>
    <row r="73" spans="1:17" x14ac:dyDescent="0.2">
      <c r="A73">
        <v>0.481012658227848</v>
      </c>
      <c r="B73">
        <v>0.60253164556962002</v>
      </c>
      <c r="C73">
        <v>0.253164556962025</v>
      </c>
      <c r="F73">
        <f t="shared" si="18"/>
        <v>0.44556962025316427</v>
      </c>
      <c r="G73">
        <f t="shared" si="19"/>
        <v>0.34703196347031989</v>
      </c>
    </row>
    <row r="74" spans="1:17" x14ac:dyDescent="0.2">
      <c r="A74">
        <v>0.2</v>
      </c>
      <c r="B74">
        <v>0.26557377049180297</v>
      </c>
      <c r="C74">
        <v>0.71803278688524597</v>
      </c>
      <c r="F74">
        <f t="shared" si="18"/>
        <v>0.39453551912568297</v>
      </c>
      <c r="G74">
        <f t="shared" si="19"/>
        <v>0.53429602888086658</v>
      </c>
    </row>
    <row r="75" spans="1:17" x14ac:dyDescent="0.2">
      <c r="A75">
        <v>0.39490445859872603</v>
      </c>
      <c r="B75">
        <v>0.25796178343949</v>
      </c>
      <c r="C75">
        <v>0.70063694267515897</v>
      </c>
      <c r="F75">
        <f t="shared" si="18"/>
        <v>0.45116772823779172</v>
      </c>
      <c r="G75">
        <f t="shared" si="19"/>
        <v>0.45454545454545425</v>
      </c>
    </row>
    <row r="76" spans="1:17" x14ac:dyDescent="0.2">
      <c r="A76">
        <v>0.24505928853754899</v>
      </c>
      <c r="B76">
        <v>0.814229249011858</v>
      </c>
      <c r="C76">
        <v>0.114624505928854</v>
      </c>
      <c r="F76">
        <f t="shared" si="18"/>
        <v>0.39130434782608697</v>
      </c>
      <c r="G76">
        <f t="shared" si="19"/>
        <v>0.6948051948051952</v>
      </c>
    </row>
    <row r="77" spans="1:17" x14ac:dyDescent="0.2">
      <c r="A77">
        <v>0.48806366047745398</v>
      </c>
      <c r="B77">
        <v>0.774535809018568</v>
      </c>
      <c r="C77">
        <v>0.14323607427055701</v>
      </c>
      <c r="F77">
        <f t="shared" si="18"/>
        <v>0.46861184792219296</v>
      </c>
      <c r="G77">
        <f t="shared" si="19"/>
        <v>0.61231281198003418</v>
      </c>
      <c r="H77">
        <f>AVERAGE(G71:G77)</f>
        <v>0.53396922660655732</v>
      </c>
    </row>
    <row r="79" spans="1:17" x14ac:dyDescent="0.2">
      <c r="A79">
        <v>0.66213151927437597</v>
      </c>
      <c r="B79">
        <v>0.19727891156462601</v>
      </c>
      <c r="C79">
        <v>0.58730158730158699</v>
      </c>
      <c r="F79">
        <f t="shared" ref="F79:F85" si="20">SUM(A79:D79)/COUNT(A79:D79)</f>
        <v>0.48223733938019636</v>
      </c>
      <c r="G79">
        <f t="shared" ref="G79:G85" si="21">(MAX(A79-F79,0)+MAX(B79-F79,0)+MAX(C79-F79,0)+MAX(D79-F79,0))/(1-F79)</f>
        <v>0.55036496350364872</v>
      </c>
    </row>
    <row r="80" spans="1:17" x14ac:dyDescent="0.2">
      <c r="A80">
        <v>0.72199170124481304</v>
      </c>
      <c r="B80">
        <v>0.58091286307053902</v>
      </c>
      <c r="C80">
        <v>0.17842323651452299</v>
      </c>
      <c r="F80">
        <f t="shared" si="20"/>
        <v>0.49377593360995836</v>
      </c>
      <c r="G80">
        <f t="shared" si="21"/>
        <v>0.62295081967213017</v>
      </c>
    </row>
    <row r="81" spans="1:15" x14ac:dyDescent="0.2">
      <c r="A81">
        <v>0.51183970856102001</v>
      </c>
      <c r="B81">
        <v>0.265938069216758</v>
      </c>
      <c r="C81">
        <v>0.54098360655737698</v>
      </c>
      <c r="F81">
        <f t="shared" si="20"/>
        <v>0.43958712811171835</v>
      </c>
      <c r="G81">
        <f t="shared" si="21"/>
        <v>0.30985915492957705</v>
      </c>
      <c r="K81" s="2">
        <f>MDETERM(K67:M69)</f>
        <v>0.98460359293906252</v>
      </c>
      <c r="L81" s="2"/>
      <c r="M81" s="2"/>
      <c r="N81" s="2"/>
      <c r="O81" s="2">
        <f>MDETERM(O67:Q69)</f>
        <v>0.37524252809898223</v>
      </c>
    </row>
    <row r="82" spans="1:15" x14ac:dyDescent="0.2">
      <c r="A82">
        <v>0.24215246636771301</v>
      </c>
      <c r="B82">
        <v>0.29596412556053903</v>
      </c>
      <c r="C82">
        <v>0.65919282511210697</v>
      </c>
      <c r="F82">
        <f t="shared" si="20"/>
        <v>0.39910313901345296</v>
      </c>
      <c r="G82">
        <f t="shared" si="21"/>
        <v>0.43283582089552125</v>
      </c>
    </row>
    <row r="83" spans="1:15" x14ac:dyDescent="0.2">
      <c r="A83">
        <v>0.43772241992882599</v>
      </c>
      <c r="B83">
        <v>0.26690391459074703</v>
      </c>
      <c r="C83">
        <v>0.65124555160142295</v>
      </c>
      <c r="F83">
        <f t="shared" si="20"/>
        <v>0.4519572953736653</v>
      </c>
      <c r="G83">
        <f t="shared" si="21"/>
        <v>0.36363636363636281</v>
      </c>
    </row>
    <row r="84" spans="1:15" x14ac:dyDescent="0.2">
      <c r="A84">
        <v>0.25077399380804899</v>
      </c>
      <c r="B84">
        <v>0.73993808049535603</v>
      </c>
      <c r="C84">
        <v>0.253869969040248</v>
      </c>
      <c r="F84">
        <f t="shared" si="20"/>
        <v>0.41486068111455099</v>
      </c>
      <c r="G84">
        <f t="shared" si="21"/>
        <v>0.55555555555555558</v>
      </c>
    </row>
    <row r="85" spans="1:15" x14ac:dyDescent="0.2">
      <c r="A85">
        <v>0.46677740863787398</v>
      </c>
      <c r="B85">
        <v>0.71760797342192695</v>
      </c>
      <c r="C85">
        <v>0.23754152823920299</v>
      </c>
      <c r="F85">
        <f t="shared" si="20"/>
        <v>0.47397563676633464</v>
      </c>
      <c r="G85">
        <f t="shared" si="21"/>
        <v>0.46315789473684194</v>
      </c>
      <c r="H85">
        <f>AVERAGE(G79:G85)</f>
        <v>0.47119436756137684</v>
      </c>
    </row>
    <row r="87" spans="1:15" x14ac:dyDescent="0.2">
      <c r="A87">
        <v>0.58448275862068899</v>
      </c>
      <c r="B87">
        <v>0.44741379310344898</v>
      </c>
      <c r="C87">
        <v>0.35258620689655201</v>
      </c>
      <c r="F87">
        <f t="shared" ref="F87:F93" si="22">SUM(A87:D87)/COUNT(A87:D87)</f>
        <v>0.46149425287356333</v>
      </c>
      <c r="G87">
        <f t="shared" ref="G87:G93" si="23">(MAX(A87-F87,0)+MAX(B87-F87,0)+MAX(C87-F87,0)+MAX(D87-F87,0))/(1-F87)</f>
        <v>0.22838847385272004</v>
      </c>
    </row>
    <row r="88" spans="1:15" x14ac:dyDescent="0.2">
      <c r="A88">
        <v>0.67888307155322802</v>
      </c>
      <c r="B88">
        <v>0.40255962769051701</v>
      </c>
      <c r="C88">
        <v>0.26468877254217499</v>
      </c>
      <c r="F88">
        <f t="shared" si="22"/>
        <v>0.44871049059530671</v>
      </c>
      <c r="G88">
        <f t="shared" si="23"/>
        <v>0.41751670770313015</v>
      </c>
    </row>
    <row r="89" spans="1:15" x14ac:dyDescent="0.2">
      <c r="A89">
        <v>0.68863142650253495</v>
      </c>
      <c r="B89">
        <v>0.29326574945691603</v>
      </c>
      <c r="C89">
        <v>0.32005792903692998</v>
      </c>
      <c r="F89">
        <f t="shared" si="22"/>
        <v>0.43398503499879365</v>
      </c>
      <c r="G89">
        <f t="shared" si="23"/>
        <v>0.44989339019189817</v>
      </c>
    </row>
    <row r="90" spans="1:15" x14ac:dyDescent="0.2">
      <c r="A90">
        <v>0.36384704519119299</v>
      </c>
      <c r="B90">
        <v>0.30127462340672101</v>
      </c>
      <c r="C90">
        <v>0.54692931633835395</v>
      </c>
      <c r="F90">
        <f t="shared" si="22"/>
        <v>0.40401699497875598</v>
      </c>
      <c r="G90">
        <f t="shared" si="23"/>
        <v>0.23979261179520348</v>
      </c>
    </row>
    <row r="91" spans="1:15" x14ac:dyDescent="0.2">
      <c r="A91">
        <v>0.50126582278481002</v>
      </c>
      <c r="B91">
        <v>0.32405063291139302</v>
      </c>
      <c r="C91">
        <v>0.518987341772152</v>
      </c>
      <c r="F91">
        <f t="shared" si="22"/>
        <v>0.44810126582278498</v>
      </c>
      <c r="G91">
        <f t="shared" si="23"/>
        <v>0.22477064220183432</v>
      </c>
    </row>
    <row r="92" spans="1:15" x14ac:dyDescent="0.2">
      <c r="A92">
        <v>0.40913740197749698</v>
      </c>
      <c r="B92">
        <v>0.46164336856461002</v>
      </c>
      <c r="C92">
        <v>0.32151380838731602</v>
      </c>
      <c r="F92">
        <f t="shared" si="22"/>
        <v>0.39743152630980766</v>
      </c>
      <c r="G92">
        <f t="shared" si="23"/>
        <v>0.12599019238023462</v>
      </c>
    </row>
    <row r="93" spans="1:15" x14ac:dyDescent="0.2">
      <c r="A93">
        <v>0.46592709984152098</v>
      </c>
      <c r="B93">
        <v>0.700475435816165</v>
      </c>
      <c r="C93">
        <v>0.305863708399367</v>
      </c>
      <c r="F93">
        <f t="shared" si="22"/>
        <v>0.49075541468568429</v>
      </c>
      <c r="G93">
        <f t="shared" si="23"/>
        <v>0.41182572614107898</v>
      </c>
      <c r="H93">
        <f>AVERAGE(G87:G93)</f>
        <v>0.29973967775229993</v>
      </c>
    </row>
    <row r="96" spans="1:15" x14ac:dyDescent="0.2">
      <c r="A96">
        <v>0.739845261121857</v>
      </c>
      <c r="B96">
        <v>0.35106382978723399</v>
      </c>
      <c r="C96">
        <v>0.18858800773694401</v>
      </c>
      <c r="F96">
        <f t="shared" ref="F96:F101" si="24">SUM(A96:D96)/COUNT(A96:D96)</f>
        <v>0.42649903288201169</v>
      </c>
      <c r="G96">
        <f t="shared" ref="G96:G101" si="25">(MAX(A96-F96,0)+MAX(B96-F96,0)+MAX(C96-F96,0)+MAX(D96-F96,0))/(1-F96)</f>
        <v>0.54637436762225988</v>
      </c>
    </row>
    <row r="97" spans="1:8" x14ac:dyDescent="0.2">
      <c r="A97">
        <v>0.58555885262116802</v>
      </c>
      <c r="B97">
        <v>0.38377843719089999</v>
      </c>
      <c r="C97">
        <v>0.23244312561819999</v>
      </c>
      <c r="F97">
        <f t="shared" si="24"/>
        <v>0.40059347181008936</v>
      </c>
      <c r="G97">
        <f t="shared" si="25"/>
        <v>0.30858085808580965</v>
      </c>
    </row>
    <row r="98" spans="1:8" x14ac:dyDescent="0.2">
      <c r="A98">
        <v>0.33444259567387702</v>
      </c>
      <c r="B98">
        <v>0.44758735440931802</v>
      </c>
      <c r="C98">
        <v>0.43094841930116501</v>
      </c>
      <c r="F98">
        <f t="shared" si="24"/>
        <v>0.40432612312812005</v>
      </c>
      <c r="G98">
        <f t="shared" si="25"/>
        <v>0.11731843575418999</v>
      </c>
    </row>
    <row r="99" spans="1:8" x14ac:dyDescent="0.2">
      <c r="A99">
        <v>0.39021164021164001</v>
      </c>
      <c r="B99">
        <v>0.30820105820105798</v>
      </c>
      <c r="C99">
        <v>0.682539682539683</v>
      </c>
      <c r="F99">
        <f t="shared" si="24"/>
        <v>0.46031746031746029</v>
      </c>
      <c r="G99">
        <f t="shared" si="25"/>
        <v>0.41176470588235381</v>
      </c>
    </row>
    <row r="100" spans="1:8" x14ac:dyDescent="0.2">
      <c r="A100">
        <v>0.45417789757412402</v>
      </c>
      <c r="B100">
        <v>0.45417789757412402</v>
      </c>
      <c r="C100">
        <v>0.31671159029649598</v>
      </c>
      <c r="F100">
        <f t="shared" si="24"/>
        <v>0.40835579514824799</v>
      </c>
      <c r="G100">
        <f t="shared" si="25"/>
        <v>0.15489749430523925</v>
      </c>
    </row>
    <row r="101" spans="1:8" x14ac:dyDescent="0.2">
      <c r="A101">
        <v>0.454237288135593</v>
      </c>
      <c r="B101">
        <v>0.74406779661016997</v>
      </c>
      <c r="C101">
        <v>0.20847457627118601</v>
      </c>
      <c r="F101">
        <f t="shared" si="24"/>
        <v>0.46892655367231634</v>
      </c>
      <c r="G101">
        <f t="shared" si="25"/>
        <v>0.51808510638297978</v>
      </c>
      <c r="H101">
        <f>AVERAGE(G95:G101)</f>
        <v>0.34283682800547205</v>
      </c>
    </row>
  </sheetData>
  <conditionalFormatting sqref="G34:G60">
    <cfRule type="colorScale" priority="2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O67:Q70">
    <cfRule type="colorScale" priority="3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K67:M69">
    <cfRule type="colorScale" priority="4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81"/>
  <sheetViews>
    <sheetView tabSelected="1" zoomScale="80" zoomScaleNormal="80" workbookViewId="0">
      <selection activeCell="B78" sqref="B78"/>
    </sheetView>
  </sheetViews>
  <sheetFormatPr defaultRowHeight="12.75" x14ac:dyDescent="0.2"/>
  <cols>
    <col min="7" max="7" width="3.140625"/>
    <col min="8" max="8" width="8.7109375"/>
    <col min="14" max="14" width="2.28515625"/>
    <col min="16" max="16" width="12.7109375"/>
    <col min="21" max="21" width="2.140625"/>
    <col min="27" max="27" width="14.5703125"/>
  </cols>
  <sheetData>
    <row r="3" spans="1:27" x14ac:dyDescent="0.2">
      <c r="A3" t="s">
        <v>5</v>
      </c>
      <c r="B3">
        <v>1</v>
      </c>
      <c r="C3">
        <v>2</v>
      </c>
      <c r="D3">
        <v>3</v>
      </c>
      <c r="E3">
        <v>4</v>
      </c>
    </row>
    <row r="4" spans="1:27" x14ac:dyDescent="0.2">
      <c r="B4">
        <v>7</v>
      </c>
      <c r="C4">
        <v>1</v>
      </c>
      <c r="D4">
        <v>2</v>
      </c>
      <c r="E4">
        <v>3</v>
      </c>
    </row>
    <row r="5" spans="1:27" x14ac:dyDescent="0.2">
      <c r="B5">
        <v>8</v>
      </c>
      <c r="C5">
        <v>4</v>
      </c>
      <c r="D5">
        <v>9</v>
      </c>
      <c r="E5">
        <v>12</v>
      </c>
    </row>
    <row r="6" spans="1:27" x14ac:dyDescent="0.2">
      <c r="B6">
        <v>14</v>
      </c>
      <c r="C6">
        <v>5</v>
      </c>
      <c r="D6">
        <v>10</v>
      </c>
      <c r="E6">
        <v>19</v>
      </c>
    </row>
    <row r="7" spans="1:27" x14ac:dyDescent="0.2">
      <c r="B7">
        <v>21</v>
      </c>
      <c r="C7">
        <v>6</v>
      </c>
      <c r="D7">
        <v>15</v>
      </c>
      <c r="E7">
        <v>20</v>
      </c>
    </row>
    <row r="8" spans="1:27" x14ac:dyDescent="0.2">
      <c r="B8">
        <v>23</v>
      </c>
      <c r="C8">
        <v>11</v>
      </c>
      <c r="D8">
        <v>16</v>
      </c>
      <c r="E8">
        <v>25</v>
      </c>
    </row>
    <row r="9" spans="1:27" x14ac:dyDescent="0.2">
      <c r="C9">
        <v>13</v>
      </c>
      <c r="D9">
        <v>17</v>
      </c>
    </row>
    <row r="10" spans="1:27" x14ac:dyDescent="0.2">
      <c r="C10">
        <v>22</v>
      </c>
      <c r="D10">
        <v>18</v>
      </c>
    </row>
    <row r="13" spans="1:27" x14ac:dyDescent="0.2">
      <c r="A13" s="3">
        <v>1</v>
      </c>
      <c r="B13" s="3"/>
      <c r="C13" s="3"/>
      <c r="D13" s="3"/>
      <c r="H13">
        <v>2</v>
      </c>
    </row>
    <row r="14" spans="1:27" x14ac:dyDescent="0.2">
      <c r="A14" s="3" t="s">
        <v>6</v>
      </c>
      <c r="B14" s="3" t="s">
        <v>7</v>
      </c>
      <c r="C14" s="3" t="s">
        <v>8</v>
      </c>
      <c r="D14" t="s">
        <v>9</v>
      </c>
      <c r="E14" t="s">
        <v>10</v>
      </c>
      <c r="F14" t="s">
        <v>11</v>
      </c>
      <c r="H14" s="3" t="s">
        <v>6</v>
      </c>
      <c r="I14" s="3" t="s">
        <v>7</v>
      </c>
      <c r="J14" s="3" t="s">
        <v>8</v>
      </c>
      <c r="K14" t="s">
        <v>9</v>
      </c>
      <c r="L14" t="s">
        <v>10</v>
      </c>
      <c r="M14" t="s">
        <v>11</v>
      </c>
      <c r="O14">
        <v>3</v>
      </c>
      <c r="V14">
        <v>4</v>
      </c>
    </row>
    <row r="15" spans="1:27" x14ac:dyDescent="0.2">
      <c r="A15">
        <v>7</v>
      </c>
      <c r="B15">
        <v>44.600999999999999</v>
      </c>
      <c r="C15">
        <v>27.73</v>
      </c>
      <c r="D15">
        <v>44.506</v>
      </c>
      <c r="E15">
        <v>56.698999999999998</v>
      </c>
      <c r="F15">
        <f>SUM(Sheet1!B15:E15)</f>
        <v>173.536</v>
      </c>
      <c r="H15">
        <v>1</v>
      </c>
      <c r="I15">
        <v>40.564500000000002</v>
      </c>
      <c r="J15">
        <v>25.5688</v>
      </c>
      <c r="K15">
        <v>108.8574</v>
      </c>
      <c r="L15" s="4">
        <v>108.8574</v>
      </c>
      <c r="M15">
        <f>SUM(Sheet1!I15:L15)</f>
        <v>283.84809999999999</v>
      </c>
      <c r="O15" s="3" t="s">
        <v>6</v>
      </c>
      <c r="P15" s="3" t="s">
        <v>7</v>
      </c>
      <c r="Q15" s="3" t="s">
        <v>8</v>
      </c>
      <c r="R15" t="s">
        <v>9</v>
      </c>
      <c r="S15" t="s">
        <v>10</v>
      </c>
      <c r="T15" t="s">
        <v>11</v>
      </c>
      <c r="V15" s="3" t="s">
        <v>6</v>
      </c>
      <c r="W15" s="3" t="s">
        <v>7</v>
      </c>
      <c r="X15" s="3" t="s">
        <v>8</v>
      </c>
      <c r="Y15" t="s">
        <v>9</v>
      </c>
      <c r="Z15" t="s">
        <v>10</v>
      </c>
      <c r="AA15" t="s">
        <v>11</v>
      </c>
    </row>
    <row r="16" spans="1:27" x14ac:dyDescent="0.2">
      <c r="A16">
        <v>8</v>
      </c>
      <c r="B16">
        <v>86.269800000000004</v>
      </c>
      <c r="C16">
        <v>26.6007</v>
      </c>
      <c r="D16">
        <v>129.53569999999999</v>
      </c>
      <c r="E16">
        <v>88.656499999999895</v>
      </c>
      <c r="F16">
        <f>SUM(Sheet1!B16:E16)</f>
        <v>331.06269999999989</v>
      </c>
      <c r="H16">
        <v>4</v>
      </c>
      <c r="I16">
        <v>19.920999999999999</v>
      </c>
      <c r="J16">
        <v>23.758299999999998</v>
      </c>
      <c r="K16">
        <v>86.013000000000005</v>
      </c>
      <c r="L16">
        <v>90.59442</v>
      </c>
      <c r="M16">
        <f>SUM(Sheet1!I16:L16)</f>
        <v>220.28672</v>
      </c>
      <c r="O16">
        <v>2</v>
      </c>
      <c r="P16" s="5">
        <v>41.7517</v>
      </c>
      <c r="Q16" s="5">
        <v>30.2577</v>
      </c>
      <c r="R16">
        <v>83.810400000000001</v>
      </c>
      <c r="S16">
        <v>83.810400000000001</v>
      </c>
      <c r="T16">
        <f>SUM(Sheet1!P16:S16)</f>
        <v>239.6302</v>
      </c>
      <c r="V16">
        <v>3</v>
      </c>
      <c r="W16" s="5">
        <v>47.198</v>
      </c>
      <c r="X16" s="5">
        <v>21.408000000000001</v>
      </c>
      <c r="Y16" s="5">
        <v>162.96199999999999</v>
      </c>
      <c r="Z16" s="5">
        <v>87.067369999999997</v>
      </c>
      <c r="AA16">
        <f>SUM(Sheet1!W16:Z16)</f>
        <v>318.63536999999997</v>
      </c>
    </row>
    <row r="17" spans="1:27" x14ac:dyDescent="0.2">
      <c r="A17">
        <v>14</v>
      </c>
      <c r="B17">
        <v>37.223500000000101</v>
      </c>
      <c r="C17">
        <v>32.5</v>
      </c>
      <c r="D17">
        <v>130.7602</v>
      </c>
      <c r="E17">
        <v>63.443000000000197</v>
      </c>
      <c r="F17">
        <f>SUM(Sheet1!B17:E17)</f>
        <v>263.92670000000032</v>
      </c>
      <c r="H17">
        <v>5</v>
      </c>
      <c r="I17">
        <v>13.649800000000001</v>
      </c>
      <c r="J17" s="5">
        <v>15.9533</v>
      </c>
      <c r="K17">
        <v>87.261899999999997</v>
      </c>
      <c r="L17">
        <v>113.11968</v>
      </c>
      <c r="M17">
        <f>SUM(Sheet1!I17:L17)</f>
        <v>229.98468</v>
      </c>
      <c r="O17">
        <v>9</v>
      </c>
      <c r="P17" s="5">
        <v>58.66863</v>
      </c>
      <c r="Q17" s="5">
        <v>16.398800000000001</v>
      </c>
      <c r="R17" s="5">
        <v>127.23090000000001</v>
      </c>
      <c r="S17" s="5">
        <v>82.563800000000001</v>
      </c>
      <c r="T17">
        <f>SUM(Sheet1!P17:S17)</f>
        <v>284.86213000000004</v>
      </c>
      <c r="V17">
        <v>12</v>
      </c>
      <c r="W17" s="5">
        <v>22.002949999999998</v>
      </c>
      <c r="X17" s="5">
        <v>16.251000000000001</v>
      </c>
      <c r="Y17" s="5">
        <v>74.453400000000002</v>
      </c>
      <c r="Z17" s="5">
        <v>71.80547</v>
      </c>
      <c r="AA17">
        <f>SUM(Sheet1!W17:Z17)</f>
        <v>184.51282</v>
      </c>
    </row>
    <row r="18" spans="1:27" x14ac:dyDescent="0.2">
      <c r="A18">
        <v>21</v>
      </c>
      <c r="B18">
        <v>71.428799999999995</v>
      </c>
      <c r="C18">
        <v>55.888500000000001</v>
      </c>
      <c r="D18">
        <v>281.59559999999999</v>
      </c>
      <c r="E18">
        <v>225.20609999999999</v>
      </c>
      <c r="F18">
        <f>SUM(Sheet1!B18:E18)</f>
        <v>634.11899999999991</v>
      </c>
      <c r="H18">
        <v>6</v>
      </c>
      <c r="I18" s="5">
        <v>16.450299999999999</v>
      </c>
      <c r="J18" s="5">
        <v>14.4999</v>
      </c>
      <c r="K18" s="5">
        <v>69.364900000000006</v>
      </c>
      <c r="L18" s="5">
        <v>58.419699999999999</v>
      </c>
      <c r="M18">
        <f>SUM(Sheet1!I18:L18)</f>
        <v>158.73480000000001</v>
      </c>
      <c r="O18">
        <v>10</v>
      </c>
      <c r="P18" s="5">
        <v>29.0093</v>
      </c>
      <c r="Q18" s="5">
        <v>49.160299999999999</v>
      </c>
      <c r="R18" s="5">
        <v>120.67140000000001</v>
      </c>
      <c r="S18" s="5">
        <v>91.111699999999999</v>
      </c>
      <c r="T18">
        <f>SUM(Sheet1!P18:S18)</f>
        <v>289.95269999999999</v>
      </c>
      <c r="V18">
        <v>19</v>
      </c>
      <c r="W18" s="5">
        <v>21.09751</v>
      </c>
      <c r="X18" s="5">
        <v>16.957630000000002</v>
      </c>
      <c r="Y18" s="5">
        <v>56.404800000000002</v>
      </c>
      <c r="Z18" s="5">
        <v>63.907600000000002</v>
      </c>
      <c r="AA18">
        <f>SUM(Sheet1!W18:Z18)</f>
        <v>158.36754000000002</v>
      </c>
    </row>
    <row r="19" spans="1:27" x14ac:dyDescent="0.2">
      <c r="A19">
        <v>23</v>
      </c>
      <c r="B19">
        <v>32.656500000000101</v>
      </c>
      <c r="C19">
        <v>41.496400000000001</v>
      </c>
      <c r="D19">
        <v>105.6555</v>
      </c>
      <c r="E19">
        <v>139.63409999999999</v>
      </c>
      <c r="F19">
        <f>SUM(Sheet1!B19:E19)</f>
        <v>319.44250000000011</v>
      </c>
      <c r="H19">
        <v>11</v>
      </c>
      <c r="I19" s="5">
        <v>17.209499999999998</v>
      </c>
      <c r="J19" s="5">
        <v>29.627600000000001</v>
      </c>
      <c r="K19" s="5">
        <v>139.3775</v>
      </c>
      <c r="L19" s="5">
        <v>111.04040000000001</v>
      </c>
      <c r="M19">
        <f>SUM(Sheet1!I19:L19)</f>
        <v>297.255</v>
      </c>
      <c r="O19">
        <v>15</v>
      </c>
      <c r="P19" s="5">
        <v>36.213000000000001</v>
      </c>
      <c r="Q19" s="5">
        <v>22.413499999999999</v>
      </c>
      <c r="R19" s="5">
        <v>76.8215</v>
      </c>
      <c r="S19" s="5">
        <v>55.290199999999999</v>
      </c>
      <c r="T19">
        <f>SUM(Sheet1!P19:S19)</f>
        <v>190.73820000000001</v>
      </c>
      <c r="V19">
        <v>20</v>
      </c>
      <c r="W19" s="5">
        <v>54.20073</v>
      </c>
      <c r="X19" s="5">
        <v>37.122300000000003</v>
      </c>
      <c r="Y19" s="5">
        <v>127.1752</v>
      </c>
      <c r="Z19" s="5">
        <v>60.767499999999998</v>
      </c>
      <c r="AA19">
        <f>SUM(Sheet1!W19:Z19)</f>
        <v>279.26573000000002</v>
      </c>
    </row>
    <row r="20" spans="1:27" x14ac:dyDescent="0.2">
      <c r="B20">
        <f>AVERAGE(Sheet1!B15:B19)</f>
        <v>54.435920000000031</v>
      </c>
      <c r="C20">
        <f>AVERAGE(Sheet1!C15:C19)</f>
        <v>36.843119999999999</v>
      </c>
      <c r="D20">
        <f>AVERAGE(Sheet1!D15:D19)</f>
        <v>138.41059999999999</v>
      </c>
      <c r="E20">
        <f>AVERAGE(Sheet1!E15:E19)</f>
        <v>114.72774000000001</v>
      </c>
      <c r="F20">
        <f>AVERAGE(Sheet1!F15:F19)</f>
        <v>344.41738000000004</v>
      </c>
      <c r="H20">
        <v>13</v>
      </c>
      <c r="I20" s="5">
        <v>59.334499999999998</v>
      </c>
      <c r="J20" s="5">
        <v>16.484100000000002</v>
      </c>
      <c r="K20" s="5">
        <v>109.5334</v>
      </c>
      <c r="L20" s="5">
        <v>83.165000000000006</v>
      </c>
      <c r="M20">
        <f>SUM(Sheet1!I20:L20)</f>
        <v>268.517</v>
      </c>
      <c r="O20">
        <v>16</v>
      </c>
      <c r="P20" s="5">
        <v>21.441099999999999</v>
      </c>
      <c r="Q20" s="5">
        <v>17.186800000000002</v>
      </c>
      <c r="R20" s="5">
        <v>86.813199999999995</v>
      </c>
      <c r="S20" s="5">
        <v>61.244300000000003</v>
      </c>
      <c r="T20">
        <f>SUM(Sheet1!P20:S20)</f>
        <v>186.68539999999999</v>
      </c>
      <c r="V20">
        <v>25</v>
      </c>
      <c r="W20">
        <v>19.356100000000001</v>
      </c>
      <c r="X20">
        <v>30.756500000000099</v>
      </c>
      <c r="Y20">
        <v>212.14</v>
      </c>
      <c r="Z20">
        <v>113.401</v>
      </c>
    </row>
    <row r="21" spans="1:27" x14ac:dyDescent="0.2">
      <c r="D21">
        <f>Sheet1!D20/Sheet1!E20</f>
        <v>1.2064266235872856</v>
      </c>
      <c r="H21">
        <v>22</v>
      </c>
      <c r="I21" s="5">
        <v>35.498390000000001</v>
      </c>
      <c r="J21" s="5">
        <v>34.55538</v>
      </c>
      <c r="K21" s="5">
        <v>99.480900000000005</v>
      </c>
      <c r="L21" s="5">
        <v>93.113200000000006</v>
      </c>
      <c r="M21">
        <f>SUM(Sheet1!I21:L21)</f>
        <v>262.64787000000001</v>
      </c>
      <c r="O21">
        <v>17</v>
      </c>
      <c r="P21" s="5">
        <v>20.202860000000001</v>
      </c>
      <c r="Q21" s="5">
        <v>25.701000000000001</v>
      </c>
      <c r="R21" s="5">
        <v>283.41379999999998</v>
      </c>
      <c r="S21" s="5">
        <v>192.72399999999999</v>
      </c>
      <c r="T21">
        <f>SUM(Sheet1!P21:S21)</f>
        <v>522.04165999999998</v>
      </c>
    </row>
    <row r="22" spans="1:27" x14ac:dyDescent="0.2">
      <c r="I22">
        <f>AVERAGE(Sheet1!I16:I21)</f>
        <v>27.010581666666667</v>
      </c>
      <c r="J22">
        <f>AVERAGE(Sheet1!J16:J21)</f>
        <v>22.479763333333334</v>
      </c>
      <c r="K22">
        <f>AVERAGE(Sheet1!K16:K21)</f>
        <v>98.505266666666671</v>
      </c>
      <c r="L22">
        <f>AVERAGE(Sheet1!L16:L21)</f>
        <v>91.575400000000016</v>
      </c>
      <c r="M22">
        <f>AVERAGE(Sheet1!M15:M21)</f>
        <v>245.89631000000003</v>
      </c>
      <c r="O22">
        <v>18</v>
      </c>
      <c r="P22" s="5">
        <v>24.408799999999999</v>
      </c>
      <c r="Q22" s="5">
        <v>42.260100000000001</v>
      </c>
      <c r="R22" s="5">
        <v>41.296599999999998</v>
      </c>
      <c r="S22" s="5">
        <v>38.116300000000003</v>
      </c>
      <c r="T22">
        <f>SUM(Sheet1!P22:S22)</f>
        <v>146.08180000000002</v>
      </c>
      <c r="W22">
        <f>AVERAGE(Sheet1!W16:W20)</f>
        <v>32.771057999999996</v>
      </c>
      <c r="X22">
        <f>AVERAGE(Sheet1!X16:X20)</f>
        <v>24.499086000000023</v>
      </c>
      <c r="Y22">
        <f>AVERAGE(Sheet1!Y16:Y20)</f>
        <v>126.62708000000001</v>
      </c>
      <c r="Z22">
        <f>AVERAGE(Sheet1!Z16:Z20)</f>
        <v>79.389787999999996</v>
      </c>
      <c r="AA22">
        <f>AVERAGE(Sheet1!AA16:AA20)</f>
        <v>235.19536500000004</v>
      </c>
    </row>
    <row r="23" spans="1:27" x14ac:dyDescent="0.2">
      <c r="K23">
        <f>Sheet1!K22/Sheet1!L22</f>
        <v>1.0756738891303412</v>
      </c>
      <c r="P23">
        <f>AVERAGE(Sheet1!P17:P22)</f>
        <v>31.657281666666666</v>
      </c>
      <c r="Q23">
        <f>AVERAGE(Sheet1!Q17:Q22)</f>
        <v>28.853416666666664</v>
      </c>
      <c r="R23">
        <f>AVERAGE(Sheet1!R17:R22)</f>
        <v>122.70790000000001</v>
      </c>
      <c r="S23">
        <f>AVERAGE(Sheet1!S17:S22)</f>
        <v>86.84171666666667</v>
      </c>
      <c r="T23">
        <f>AVERAGE(Sheet1!T16:T22)</f>
        <v>265.71315571428573</v>
      </c>
    </row>
    <row r="24" spans="1:27" x14ac:dyDescent="0.2">
      <c r="R24">
        <f>Sheet1!R23/Sheet1!S23</f>
        <v>1.4130063834528068</v>
      </c>
    </row>
    <row r="25" spans="1:27" x14ac:dyDescent="0.2">
      <c r="A25" s="3" t="s">
        <v>12</v>
      </c>
      <c r="B25" s="3" t="s">
        <v>7</v>
      </c>
      <c r="C25" s="3" t="s">
        <v>8</v>
      </c>
      <c r="D25" t="s">
        <v>9</v>
      </c>
      <c r="E25" t="s">
        <v>10</v>
      </c>
      <c r="F25" t="s">
        <v>11</v>
      </c>
      <c r="H25" s="3" t="s">
        <v>12</v>
      </c>
      <c r="I25" s="3" t="s">
        <v>7</v>
      </c>
      <c r="J25" s="3" t="s">
        <v>8</v>
      </c>
      <c r="K25" t="s">
        <v>9</v>
      </c>
      <c r="L25" t="s">
        <v>10</v>
      </c>
      <c r="M25" t="s">
        <v>11</v>
      </c>
      <c r="O25" s="3" t="s">
        <v>12</v>
      </c>
      <c r="P25" s="3" t="s">
        <v>7</v>
      </c>
      <c r="Q25" s="3" t="s">
        <v>8</v>
      </c>
      <c r="R25" t="s">
        <v>9</v>
      </c>
      <c r="S25" t="s">
        <v>10</v>
      </c>
      <c r="T25" t="s">
        <v>11</v>
      </c>
      <c r="V25" s="3" t="s">
        <v>12</v>
      </c>
      <c r="W25" s="3" t="s">
        <v>7</v>
      </c>
      <c r="X25" s="3" t="s">
        <v>8</v>
      </c>
      <c r="Y25" t="s">
        <v>9</v>
      </c>
      <c r="Z25" t="s">
        <v>10</v>
      </c>
      <c r="AA25" t="s">
        <v>11</v>
      </c>
    </row>
    <row r="26" spans="1:27" x14ac:dyDescent="0.2">
      <c r="A26">
        <v>7</v>
      </c>
      <c r="B26" s="5">
        <v>4.2803804999999997</v>
      </c>
      <c r="C26" s="5">
        <v>16.953009999999999</v>
      </c>
      <c r="D26" s="5">
        <v>9.0700601249999995</v>
      </c>
      <c r="E26" s="5">
        <v>8.5298186250000008</v>
      </c>
      <c r="F26">
        <f>SUM(Sheet1!B26:E26)</f>
        <v>38.833269250000001</v>
      </c>
      <c r="H26">
        <v>1</v>
      </c>
      <c r="I26" s="5">
        <v>2.1509339999999999</v>
      </c>
      <c r="J26" s="5">
        <v>7.1680400000000004</v>
      </c>
      <c r="K26" s="5">
        <v>4.0136106250000001</v>
      </c>
      <c r="L26" s="4">
        <v>4.0136106250000001</v>
      </c>
      <c r="M26">
        <f>SUM(Sheet1!I26:L26)</f>
        <v>17.346195250000001</v>
      </c>
      <c r="O26">
        <v>2</v>
      </c>
      <c r="P26" s="5">
        <v>2.6198070000000002</v>
      </c>
      <c r="Q26" s="5">
        <v>1.5762959999999999</v>
      </c>
      <c r="R26" s="5">
        <v>3.5077465000000001</v>
      </c>
      <c r="S26" s="4">
        <v>3.1814095</v>
      </c>
      <c r="T26">
        <f>SUM(Sheet1!P26:S26)</f>
        <v>10.885259000000001</v>
      </c>
      <c r="V26">
        <v>3</v>
      </c>
      <c r="W26" s="5">
        <v>1.5549139999999999</v>
      </c>
      <c r="X26" s="5">
        <v>3.538198</v>
      </c>
      <c r="Y26" s="5">
        <v>2.3899652499999999</v>
      </c>
      <c r="Z26" s="5">
        <v>2.1107922499999998</v>
      </c>
      <c r="AA26">
        <f>SUM(Sheet1!W26:Z26)</f>
        <v>9.5938694999999985</v>
      </c>
    </row>
    <row r="27" spans="1:27" x14ac:dyDescent="0.2">
      <c r="A27">
        <v>8</v>
      </c>
      <c r="B27" s="5">
        <v>3.8696700000000002</v>
      </c>
      <c r="C27" s="5">
        <v>6.6428469999999997</v>
      </c>
      <c r="D27" s="5">
        <v>7.381541125</v>
      </c>
      <c r="E27" s="5">
        <v>5.7055247500000004</v>
      </c>
      <c r="F27">
        <f>SUM(Sheet1!B27:E27)</f>
        <v>23.599582875000003</v>
      </c>
      <c r="H27">
        <v>4</v>
      </c>
      <c r="I27" s="5">
        <v>1.9236329999999999</v>
      </c>
      <c r="J27" s="5">
        <v>11.75348</v>
      </c>
      <c r="K27" s="5">
        <v>3.2513255750000001</v>
      </c>
      <c r="L27" s="5">
        <v>3.595758</v>
      </c>
      <c r="M27">
        <f>SUM(Sheet1!I27:L27)</f>
        <v>20.524196575000001</v>
      </c>
      <c r="O27">
        <v>9</v>
      </c>
      <c r="P27" s="5">
        <v>0.86734199999999995</v>
      </c>
      <c r="Q27" s="5">
        <v>3.243309</v>
      </c>
      <c r="R27" s="5">
        <v>2.9722909999999998</v>
      </c>
      <c r="S27" s="5">
        <v>3.7013743749999999</v>
      </c>
      <c r="T27">
        <f>SUM(Sheet1!P27:S27)</f>
        <v>10.784316375</v>
      </c>
      <c r="V27">
        <v>12</v>
      </c>
      <c r="W27" s="5">
        <v>1.4022025</v>
      </c>
      <c r="X27" s="5">
        <v>4.5014099999999999</v>
      </c>
      <c r="Y27" s="5">
        <v>3.3375392499999998</v>
      </c>
      <c r="Z27" s="5">
        <v>2.2889878874999998</v>
      </c>
      <c r="AA27">
        <f>SUM(Sheet1!W27:Z27)</f>
        <v>11.5301396375</v>
      </c>
    </row>
    <row r="28" spans="1:27" x14ac:dyDescent="0.2">
      <c r="A28">
        <v>14</v>
      </c>
      <c r="B28" s="5">
        <v>1.317529</v>
      </c>
      <c r="C28" s="5">
        <v>9.2202839999999995</v>
      </c>
      <c r="D28" s="5">
        <v>6.5539776249999999</v>
      </c>
      <c r="E28" s="5">
        <v>5.2162069999999998</v>
      </c>
      <c r="F28">
        <f>SUM(Sheet1!B28:E28)</f>
        <v>22.307997625000002</v>
      </c>
      <c r="H28">
        <v>5</v>
      </c>
      <c r="I28" s="5">
        <v>3.0045790000000001</v>
      </c>
      <c r="J28" s="5">
        <v>4.0698590000000001</v>
      </c>
      <c r="K28" s="5">
        <v>4.8494388749999997</v>
      </c>
      <c r="L28" s="5">
        <v>4.5123028249999999</v>
      </c>
      <c r="M28">
        <f>SUM(Sheet1!I28:L28)</f>
        <v>16.4361797</v>
      </c>
      <c r="O28">
        <v>10</v>
      </c>
      <c r="P28" s="5">
        <v>2.3593199999999999</v>
      </c>
      <c r="Q28" s="5">
        <v>4.0609010000000003</v>
      </c>
      <c r="R28" s="5">
        <v>3.9785115000000002</v>
      </c>
      <c r="S28" s="5">
        <v>3.4108908750000002</v>
      </c>
      <c r="T28">
        <f>SUM(Sheet1!P28:S28)</f>
        <v>13.809623374999999</v>
      </c>
      <c r="V28">
        <v>19</v>
      </c>
      <c r="W28" s="5">
        <v>3.1454575</v>
      </c>
      <c r="X28" s="5">
        <v>6.0652189999999999</v>
      </c>
      <c r="Y28" s="5">
        <v>3.0237669999999999</v>
      </c>
      <c r="Z28" s="5">
        <v>3.2575604999999999</v>
      </c>
      <c r="AA28">
        <f>SUM(Sheet1!W28:Z28)</f>
        <v>15.492004</v>
      </c>
    </row>
    <row r="29" spans="1:27" x14ac:dyDescent="0.2">
      <c r="A29">
        <v>21</v>
      </c>
      <c r="B29" s="5">
        <v>4.0249214999999996</v>
      </c>
      <c r="C29" s="5">
        <v>8.5762990000000006</v>
      </c>
      <c r="D29" s="5">
        <v>3.3415054999999998</v>
      </c>
      <c r="E29" s="5">
        <v>3.2996590000000001</v>
      </c>
      <c r="F29">
        <f>SUM(Sheet1!B29:E29)</f>
        <v>19.242384999999999</v>
      </c>
      <c r="H29">
        <v>6</v>
      </c>
      <c r="I29" s="5">
        <v>2.1928545000000002</v>
      </c>
      <c r="J29" s="5">
        <v>5.5475719999999997</v>
      </c>
      <c r="K29" s="5">
        <v>6.0378924999999999</v>
      </c>
      <c r="L29" s="5">
        <v>4.3395510000000002</v>
      </c>
      <c r="M29">
        <f>SUM(Sheet1!I29:L29)</f>
        <v>18.11787</v>
      </c>
      <c r="O29">
        <v>15</v>
      </c>
      <c r="P29" s="5">
        <v>2.2592534999999998</v>
      </c>
      <c r="Q29" s="5">
        <v>3.3171179999999998</v>
      </c>
      <c r="R29" s="5">
        <v>4.4401487499999996</v>
      </c>
      <c r="S29" s="5">
        <v>4.6283156249999999</v>
      </c>
      <c r="T29">
        <f>SUM(Sheet1!P29:S29)</f>
        <v>14.644835874999998</v>
      </c>
      <c r="V29">
        <v>20</v>
      </c>
      <c r="W29" s="5">
        <v>1.623129</v>
      </c>
      <c r="X29" s="5">
        <v>2.7681269999999998</v>
      </c>
      <c r="Y29" s="5">
        <v>1.7761807375000001</v>
      </c>
      <c r="Z29" s="5">
        <v>1.903549325</v>
      </c>
      <c r="AA29">
        <f>SUM(Sheet1!W29:Z29)</f>
        <v>8.0709860624999994</v>
      </c>
    </row>
    <row r="30" spans="1:27" x14ac:dyDescent="0.2">
      <c r="A30">
        <v>23</v>
      </c>
      <c r="B30" s="5">
        <v>4.4561235000000003</v>
      </c>
      <c r="C30" s="5">
        <v>9.0029179999999993</v>
      </c>
      <c r="D30" s="5">
        <v>7.6483241250000003</v>
      </c>
      <c r="E30" s="5">
        <v>8.4553831250000009</v>
      </c>
      <c r="F30">
        <f>SUM(Sheet1!B30:E30)</f>
        <v>29.562748750000001</v>
      </c>
      <c r="H30">
        <v>11</v>
      </c>
      <c r="I30" s="5">
        <v>2.5768675000000001</v>
      </c>
      <c r="J30" s="5">
        <v>8.6452939999999998</v>
      </c>
      <c r="K30" s="5">
        <v>4.7263713750000003</v>
      </c>
      <c r="L30" s="5">
        <v>3.7078388750000002</v>
      </c>
      <c r="M30">
        <f>SUM(Sheet1!I30:L30)</f>
        <v>19.656371750000002</v>
      </c>
      <c r="O30">
        <v>16</v>
      </c>
      <c r="P30" s="5">
        <v>1.3007379999999999</v>
      </c>
      <c r="Q30" s="5">
        <v>3.357939</v>
      </c>
      <c r="R30" s="5">
        <v>3.179115575</v>
      </c>
      <c r="S30" s="5">
        <v>4.2478688624999998</v>
      </c>
      <c r="T30">
        <f>SUM(Sheet1!P30:S30)</f>
        <v>12.085661437500001</v>
      </c>
      <c r="V30">
        <v>25</v>
      </c>
      <c r="W30">
        <v>2.0465585000000002</v>
      </c>
      <c r="X30">
        <v>2.979571</v>
      </c>
      <c r="Y30">
        <v>2.3768975999999999</v>
      </c>
      <c r="Z30">
        <v>1.9180386250000001</v>
      </c>
    </row>
    <row r="31" spans="1:27" x14ac:dyDescent="0.2">
      <c r="B31">
        <f>AVERAGE(Sheet1!B26:B30)</f>
        <v>3.5897249000000002</v>
      </c>
      <c r="C31">
        <f>AVERAGE(Sheet1!C26:C30)</f>
        <v>10.079071600000001</v>
      </c>
      <c r="D31">
        <f>AVERAGE(Sheet1!D26:D30)</f>
        <v>6.7990816999999995</v>
      </c>
      <c r="E31">
        <f>AVERAGE(Sheet1!E26:E30)</f>
        <v>6.2413185000000002</v>
      </c>
      <c r="F31">
        <f>AVERAGE(Sheet1!F26:F30)</f>
        <v>26.7091967</v>
      </c>
      <c r="H31">
        <v>13</v>
      </c>
      <c r="I31" s="5">
        <v>4.6016430000000001</v>
      </c>
      <c r="J31" s="5">
        <v>8.8915089999999992</v>
      </c>
      <c r="K31" s="5">
        <v>5.0717617500000003</v>
      </c>
      <c r="L31" s="5">
        <v>5.5406810000000002</v>
      </c>
      <c r="M31">
        <f>SUM(Sheet1!I31:L31)</f>
        <v>24.105594749999998</v>
      </c>
      <c r="O31">
        <v>17</v>
      </c>
      <c r="P31">
        <f>AVERAGE(Sheet1!P30:Q30)</f>
        <v>2.3293385</v>
      </c>
      <c r="Q31" s="5">
        <v>4.309965</v>
      </c>
      <c r="R31" s="5">
        <v>2.6522025375</v>
      </c>
      <c r="S31" s="5">
        <v>2.9534967499999998</v>
      </c>
      <c r="T31">
        <f>SUM(Sheet1!P31:S31)</f>
        <v>12.245002787499999</v>
      </c>
    </row>
    <row r="32" spans="1:27" x14ac:dyDescent="0.2">
      <c r="D32">
        <f>Sheet1!D31/Sheet1!E31</f>
        <v>1.0893662452893567</v>
      </c>
      <c r="H32">
        <v>22</v>
      </c>
      <c r="I32" s="5">
        <v>1.3909419999999999</v>
      </c>
      <c r="J32" s="5">
        <v>4.142436</v>
      </c>
      <c r="K32" s="5">
        <v>4.6997867500000003</v>
      </c>
      <c r="L32" s="5">
        <v>4.1600060000000001</v>
      </c>
      <c r="M32">
        <f>SUM(Sheet1!I32:L32)</f>
        <v>14.393170749999999</v>
      </c>
      <c r="O32">
        <v>18</v>
      </c>
      <c r="P32" s="5">
        <v>2.1870069999999999</v>
      </c>
      <c r="Q32" s="5">
        <v>8.9035119999999992</v>
      </c>
      <c r="R32" s="5">
        <v>4.7786468749999997</v>
      </c>
      <c r="S32" s="5">
        <v>4.5839759999999998</v>
      </c>
      <c r="T32">
        <f>SUM(Sheet1!P32:S32)</f>
        <v>20.453141875</v>
      </c>
      <c r="W32">
        <f>AVERAGE(Sheet1!W26:W30)</f>
        <v>1.9544522999999998</v>
      </c>
      <c r="X32">
        <f>AVERAGE(Sheet1!X26:X30)</f>
        <v>3.9705050000000002</v>
      </c>
      <c r="Y32">
        <f>AVERAGE(Sheet1!Y26:Y30)</f>
        <v>2.5808699675</v>
      </c>
      <c r="Z32">
        <f>AVERAGE(Sheet1!Z26:Z30)</f>
        <v>2.2957857174999998</v>
      </c>
      <c r="AA32">
        <f>AVERAGE(Sheet1!AA26:AA29)</f>
        <v>11.171749799999999</v>
      </c>
    </row>
    <row r="33" spans="9:25" x14ac:dyDescent="0.2">
      <c r="I33">
        <f>AVERAGE(Sheet1!I27:I32)</f>
        <v>2.6150864999999999</v>
      </c>
      <c r="J33">
        <f>AVERAGE(Sheet1!J27:J32)</f>
        <v>7.1750250000000007</v>
      </c>
      <c r="K33">
        <f>AVERAGE(Sheet1!K27:K32)</f>
        <v>4.7727628041666668</v>
      </c>
      <c r="L33">
        <f>AVERAGE(Sheet1!L27:L32)</f>
        <v>4.309356283333333</v>
      </c>
      <c r="M33">
        <f>AVERAGE(Sheet1!M26:M32)</f>
        <v>18.654225539285711</v>
      </c>
      <c r="P33">
        <f>AVERAGE(Sheet1!P27:P32)</f>
        <v>1.8838331666666663</v>
      </c>
      <c r="Q33">
        <f>AVERAGE(Sheet1!Q27:Q32)</f>
        <v>4.5321239999999996</v>
      </c>
      <c r="R33">
        <f>AVERAGE(Sheet1!R27:R32)</f>
        <v>3.6668193729166667</v>
      </c>
      <c r="S33">
        <f>AVERAGE(Sheet1!S27:S32)</f>
        <v>3.9209870812499994</v>
      </c>
      <c r="T33">
        <f>AVERAGE(Sheet1!T26:T32)</f>
        <v>13.558262960714286</v>
      </c>
      <c r="Y33">
        <f>Sheet1!Y32/Sheet1!Z32</f>
        <v>1.1241772033979038</v>
      </c>
    </row>
    <row r="34" spans="9:25" x14ac:dyDescent="0.2">
      <c r="K34">
        <f>Sheet1!K33/Sheet1!L33</f>
        <v>1.1075349751482799</v>
      </c>
      <c r="R34">
        <f>Sheet1!R33/Sheet1!S33</f>
        <v>0.93517762158698448</v>
      </c>
    </row>
    <row r="78" spans="2:6" x14ac:dyDescent="0.2">
      <c r="B78">
        <v>54.435920000000003</v>
      </c>
      <c r="C78">
        <v>36.843119999999999</v>
      </c>
      <c r="D78">
        <v>174.63184000000001</v>
      </c>
      <c r="E78">
        <v>125.27034</v>
      </c>
      <c r="F78">
        <v>391.18122</v>
      </c>
    </row>
    <row r="79" spans="2:6" x14ac:dyDescent="0.2">
      <c r="B79">
        <v>28.9468557142857</v>
      </c>
      <c r="C79">
        <v>22.921054285714298</v>
      </c>
      <c r="D79">
        <v>113.466528571429</v>
      </c>
      <c r="E79">
        <v>94.044257142857106</v>
      </c>
      <c r="F79">
        <v>259.37869571428598</v>
      </c>
    </row>
    <row r="80" spans="2:6" x14ac:dyDescent="0.2">
      <c r="B80">
        <v>33.0993414285714</v>
      </c>
      <c r="C80">
        <v>29.054028571428599</v>
      </c>
      <c r="D80">
        <v>132.75665714285699</v>
      </c>
      <c r="E80">
        <v>104.423828571429</v>
      </c>
      <c r="F80">
        <v>299.33385571428602</v>
      </c>
    </row>
    <row r="81" spans="2:6" x14ac:dyDescent="0.2">
      <c r="B81">
        <v>36.1247975</v>
      </c>
      <c r="C81">
        <v>22.934732499999999</v>
      </c>
      <c r="D81">
        <v>105.24885</v>
      </c>
      <c r="E81">
        <v>75.599734999999995</v>
      </c>
      <c r="F81">
        <v>239.90811500000001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0" zoomScaleNormal="80" workbookViewId="0">
      <selection activeCell="C12" sqref="C12"/>
    </sheetView>
  </sheetViews>
  <sheetFormatPr defaultRowHeight="12.75" x14ac:dyDescent="0.2"/>
  <sheetData>
    <row r="1" spans="1:14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14" x14ac:dyDescent="0.2">
      <c r="A2">
        <v>3</v>
      </c>
      <c r="B2">
        <v>4</v>
      </c>
      <c r="C2">
        <v>3</v>
      </c>
      <c r="D2">
        <v>1739</v>
      </c>
      <c r="E2">
        <v>1421</v>
      </c>
      <c r="F2">
        <f>WorkLoad_User!E2/WorkLoad_User!D2</f>
        <v>0.81713628522139159</v>
      </c>
    </row>
    <row r="3" spans="1:14" x14ac:dyDescent="0.2">
      <c r="A3">
        <v>20</v>
      </c>
      <c r="B3">
        <v>4</v>
      </c>
      <c r="C3">
        <v>3</v>
      </c>
      <c r="D3">
        <v>2547</v>
      </c>
      <c r="E3">
        <v>1799</v>
      </c>
      <c r="F3">
        <f>WorkLoad_User!E3/WorkLoad_User!D3</f>
        <v>0.70632116215155083</v>
      </c>
    </row>
    <row r="4" spans="1:14" x14ac:dyDescent="0.2">
      <c r="A4">
        <v>12</v>
      </c>
      <c r="B4">
        <v>4</v>
      </c>
      <c r="C4">
        <v>3</v>
      </c>
      <c r="D4">
        <v>1493</v>
      </c>
      <c r="E4">
        <v>861</v>
      </c>
      <c r="F4">
        <f>WorkLoad_User!E4/WorkLoad_User!D4</f>
        <v>0.57669122572002685</v>
      </c>
    </row>
    <row r="5" spans="1:14" x14ac:dyDescent="0.2">
      <c r="A5">
        <v>19</v>
      </c>
      <c r="B5">
        <v>4</v>
      </c>
      <c r="C5">
        <v>3</v>
      </c>
      <c r="D5">
        <v>1132</v>
      </c>
      <c r="E5">
        <v>704</v>
      </c>
      <c r="F5">
        <f>WorkLoad_User!E5/WorkLoad_User!D5</f>
        <v>0.62190812720848054</v>
      </c>
    </row>
    <row r="10" spans="1:14" x14ac:dyDescent="0.2">
      <c r="A10" t="s">
        <v>13</v>
      </c>
      <c r="B10" t="s">
        <v>15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17</v>
      </c>
      <c r="I10" t="s">
        <v>24</v>
      </c>
    </row>
    <row r="11" spans="1:14" ht="15" x14ac:dyDescent="0.25">
      <c r="A11">
        <f>A2</f>
        <v>3</v>
      </c>
      <c r="C11">
        <v>1</v>
      </c>
      <c r="D11">
        <v>248</v>
      </c>
      <c r="E11">
        <v>256</v>
      </c>
      <c r="F11">
        <v>68</v>
      </c>
      <c r="G11">
        <v>256</v>
      </c>
      <c r="H11">
        <f>SUM(WorkLoad_User!D11:G11)</f>
        <v>828</v>
      </c>
      <c r="J11" s="6">
        <f>(WorkLoad_User!D11-0)/(WorkLoad_User!D2-0)</f>
        <v>0.14261069580218516</v>
      </c>
      <c r="K11" s="6">
        <f>(WorkLoad_User!E11-0)/(WorkLoad_User!D2-0)</f>
        <v>0.14721104082806211</v>
      </c>
      <c r="L11" s="6">
        <f>(WorkLoad_User!F11-0)/(WorkLoad_User!D2-0)</f>
        <v>3.9102932719953999E-2</v>
      </c>
      <c r="M11" s="6">
        <f>(WorkLoad_User!G11-0)/(WorkLoad_User!D2-0)</f>
        <v>0.14721104082806211</v>
      </c>
      <c r="N11" s="6">
        <f>(WorkLoad_User!H11-0)/(WorkLoad_User!D2-0)</f>
        <v>0.47613571017826339</v>
      </c>
    </row>
    <row r="12" spans="1:14" ht="15" x14ac:dyDescent="0.25">
      <c r="C12">
        <v>2</v>
      </c>
      <c r="D12">
        <v>182</v>
      </c>
      <c r="E12">
        <v>328</v>
      </c>
      <c r="F12">
        <v>47</v>
      </c>
      <c r="G12">
        <v>328</v>
      </c>
      <c r="H12">
        <f>SUM(WorkLoad_User!D12:G12)</f>
        <v>885</v>
      </c>
      <c r="J12" s="6">
        <f>(WorkLoad_User!D12-0)/(WorkLoad_User!D2-0)</f>
        <v>0.1046578493387004</v>
      </c>
      <c r="K12" s="6">
        <f>(WorkLoad_User!E12-0)/(WorkLoad_User!D2-0)</f>
        <v>0.18861414606095459</v>
      </c>
      <c r="L12" s="6">
        <f>(WorkLoad_User!F12-0)/(WorkLoad_User!D2-0)</f>
        <v>2.7027027027027029E-2</v>
      </c>
      <c r="M12" s="6">
        <f>(WorkLoad_User!G12-0)/(WorkLoad_User!D2-0)</f>
        <v>0.18861414606095459</v>
      </c>
      <c r="N12" s="6">
        <f>(WorkLoad_User!H12-0)/(WorkLoad_User!D2-0)</f>
        <v>0.50891316848763657</v>
      </c>
    </row>
    <row r="13" spans="1:14" ht="15" x14ac:dyDescent="0.25">
      <c r="C13">
        <v>3</v>
      </c>
      <c r="D13">
        <v>157</v>
      </c>
      <c r="E13">
        <v>196</v>
      </c>
      <c r="F13">
        <v>199</v>
      </c>
      <c r="G13">
        <v>196</v>
      </c>
      <c r="H13">
        <f>SUM(WorkLoad_User!D13:G13)</f>
        <v>748</v>
      </c>
      <c r="J13" s="6">
        <f>(WorkLoad_User!D13-0)/(WorkLoad_User!D2-0)</f>
        <v>9.0281771132834962E-2</v>
      </c>
      <c r="K13" s="6">
        <f>(WorkLoad_User!E13-0)/(WorkLoad_User!D2-0)</f>
        <v>0.11270845313398505</v>
      </c>
      <c r="L13" s="6">
        <f>(WorkLoad_User!F13-0)/(WorkLoad_User!D2-0)</f>
        <v>0.1144335825186889</v>
      </c>
      <c r="M13" s="6">
        <f>(WorkLoad_User!G13-0)/(WorkLoad_User!D2-0)</f>
        <v>0.11270845313398505</v>
      </c>
      <c r="N13" s="6">
        <f>(WorkLoad_User!H13-0)/(WorkLoad_User!D2-0)</f>
        <v>0.43013225991949394</v>
      </c>
    </row>
    <row r="14" spans="1:14" ht="15" x14ac:dyDescent="0.25">
      <c r="C14">
        <v>4</v>
      </c>
      <c r="D14">
        <v>937</v>
      </c>
      <c r="E14">
        <v>173</v>
      </c>
      <c r="F14">
        <v>0</v>
      </c>
      <c r="G14">
        <v>0</v>
      </c>
      <c r="H14">
        <f>SUM(WorkLoad_User!D14:G14)</f>
        <v>1110</v>
      </c>
      <c r="J14" s="6">
        <f>(WorkLoad_User!D14-0)/(WorkLoad_User!D2-0)</f>
        <v>0.53881541115583664</v>
      </c>
      <c r="K14" s="6">
        <f>(WorkLoad_User!E14-0)/(WorkLoad_User!D2-0)</f>
        <v>9.9482461184588838E-2</v>
      </c>
      <c r="L14" s="6">
        <f>(WorkLoad_User!F14-0)/(WorkLoad_User!D2-0)</f>
        <v>0</v>
      </c>
      <c r="M14" s="6">
        <f>(WorkLoad_User!G14-0)/(WorkLoad_User!D2-0)</f>
        <v>0</v>
      </c>
      <c r="N14" s="6">
        <f>(WorkLoad_User!H14-0)/(WorkLoad_User!D2-0)</f>
        <v>0.63829787234042556</v>
      </c>
    </row>
    <row r="15" spans="1:14" ht="15" x14ac:dyDescent="0.25">
      <c r="C15">
        <v>1</v>
      </c>
      <c r="D15">
        <v>178</v>
      </c>
      <c r="E15">
        <v>598</v>
      </c>
      <c r="F15">
        <v>28</v>
      </c>
      <c r="G15">
        <v>598</v>
      </c>
      <c r="H15">
        <f>SUM(WorkLoad_User!D15:G15)</f>
        <v>1402</v>
      </c>
      <c r="J15" s="6">
        <f>(WorkLoad_User!D15-0)/(WorkLoad_User!D3-0)</f>
        <v>6.9886140557518656E-2</v>
      </c>
      <c r="K15" s="6">
        <f>(WorkLoad_User!E15-0)/(WorkLoad_User!D3-0)</f>
        <v>0.23478602277188851</v>
      </c>
      <c r="L15" s="6">
        <f>(WorkLoad_User!F15-0)/(WorkLoad_User!D3-0)</f>
        <v>1.099332548095799E-2</v>
      </c>
      <c r="M15" s="6">
        <f>(WorkLoad_User!G15-0)/(WorkLoad_User!D3-0)</f>
        <v>0.23478602277188851</v>
      </c>
      <c r="N15" s="6">
        <f>(WorkLoad_User!H15-0)/(WorkLoad_User!D3-0)</f>
        <v>0.55045151158225358</v>
      </c>
    </row>
    <row r="16" spans="1:14" ht="15" x14ac:dyDescent="0.25">
      <c r="C16">
        <v>2</v>
      </c>
      <c r="D16">
        <v>0</v>
      </c>
      <c r="E16">
        <v>208</v>
      </c>
      <c r="F16">
        <v>0</v>
      </c>
      <c r="G16">
        <v>208</v>
      </c>
      <c r="H16">
        <f>SUM(WorkLoad_User!D16:G16)</f>
        <v>416</v>
      </c>
      <c r="J16" s="6">
        <f>(WorkLoad_User!D16-0)/(WorkLoad_User!D3-0)</f>
        <v>0</v>
      </c>
      <c r="K16" s="6">
        <f>(WorkLoad_User!E16-0)/(WorkLoad_User!D3-0)</f>
        <v>8.1664703572830788E-2</v>
      </c>
      <c r="L16" s="6">
        <f>(WorkLoad_User!F16-0)/(WorkLoad_User!D3-0)</f>
        <v>0</v>
      </c>
      <c r="M16" s="6">
        <f>(WorkLoad_User!G16-0)/(WorkLoad_User!D3-0)</f>
        <v>8.1664703572830788E-2</v>
      </c>
      <c r="N16" s="6">
        <f>(WorkLoad_User!H16-0)/(WorkLoad_User!D3-0)</f>
        <v>0.16332940714566158</v>
      </c>
    </row>
    <row r="17" spans="3:14" ht="15" x14ac:dyDescent="0.25">
      <c r="C17">
        <v>3</v>
      </c>
      <c r="D17">
        <v>57</v>
      </c>
      <c r="E17">
        <v>238</v>
      </c>
      <c r="F17">
        <v>272</v>
      </c>
      <c r="G17">
        <v>238</v>
      </c>
      <c r="H17">
        <f>SUM(WorkLoad_User!D17:G17)</f>
        <v>805</v>
      </c>
      <c r="J17" s="6">
        <f>(WorkLoad_User!D17-0)/(WorkLoad_User!D3-0)</f>
        <v>2.237926972909305E-2</v>
      </c>
      <c r="K17" s="6">
        <f>(WorkLoad_User!E17-0)/(WorkLoad_User!D3-0)</f>
        <v>9.3443266588142906E-2</v>
      </c>
      <c r="L17" s="6">
        <f>(WorkLoad_User!F17-0)/(WorkLoad_User!D3-0)</f>
        <v>0.10679230467216333</v>
      </c>
      <c r="M17" s="6">
        <f>(WorkLoad_User!G17-0)/(WorkLoad_User!D3-0)</f>
        <v>9.3443266588142906E-2</v>
      </c>
      <c r="N17" s="6">
        <f>(WorkLoad_User!H17-0)/(WorkLoad_User!D3-0)</f>
        <v>0.31605810757754221</v>
      </c>
    </row>
    <row r="18" spans="3:14" ht="15" x14ac:dyDescent="0.25">
      <c r="C18">
        <v>4</v>
      </c>
      <c r="D18">
        <v>1220</v>
      </c>
      <c r="E18">
        <v>236</v>
      </c>
      <c r="F18">
        <v>0</v>
      </c>
      <c r="G18">
        <v>76</v>
      </c>
      <c r="H18">
        <f>SUM(WorkLoad_User!D18:G18)</f>
        <v>1532</v>
      </c>
      <c r="J18" s="6">
        <f>(WorkLoad_User!D18-0)/(WorkLoad_User!D3-0)</f>
        <v>0.47899489595602668</v>
      </c>
      <c r="K18" s="6">
        <f>(WorkLoad_User!E18-0)/(WorkLoad_User!D3-0)</f>
        <v>9.2658029053788768E-2</v>
      </c>
      <c r="L18" s="6">
        <f>(WorkLoad_User!F18-0)/(WorkLoad_User!D3-0)</f>
        <v>0</v>
      </c>
      <c r="M18" s="6">
        <f>(WorkLoad_User!D15-0)/(WorkLoad_User!D3-0)</f>
        <v>6.9886140557518656E-2</v>
      </c>
      <c r="N18" s="6">
        <f>(WorkLoad_User!H18-0)/(WorkLoad_User!D3-0)</f>
        <v>0.60149195131527289</v>
      </c>
    </row>
    <row r="19" spans="3:14" ht="15" x14ac:dyDescent="0.25">
      <c r="C19">
        <v>1</v>
      </c>
      <c r="D19">
        <v>447</v>
      </c>
      <c r="E19">
        <v>119</v>
      </c>
      <c r="F19">
        <v>79</v>
      </c>
      <c r="G19">
        <v>119</v>
      </c>
      <c r="H19">
        <f>SUM(WorkLoad_User!D19:G19)</f>
        <v>764</v>
      </c>
      <c r="J19" s="6">
        <f>(WorkLoad_User!D19-0)/(WorkLoad_User!D4-0)</f>
        <v>0.29939718687206968</v>
      </c>
      <c r="K19" s="6">
        <f>(WorkLoad_User!E19-0)/(WorkLoad_User!D4-0)</f>
        <v>7.9705291359678493E-2</v>
      </c>
      <c r="L19" s="6">
        <f>(WorkLoad_User!F19-0)/(WorkLoad_User!D4-0)</f>
        <v>5.2913596784996651E-2</v>
      </c>
      <c r="M19" s="6">
        <f>(WorkLoad_User!G19-0)/(WorkLoad_User!D4-0)</f>
        <v>7.9705291359678493E-2</v>
      </c>
      <c r="N19" s="6">
        <f>(WorkLoad_User!H19-0)/(WorkLoad_User!D4-0)</f>
        <v>0.51172136637642329</v>
      </c>
    </row>
    <row r="20" spans="3:14" ht="15" x14ac:dyDescent="0.25">
      <c r="C20">
        <v>2</v>
      </c>
      <c r="D20">
        <v>95</v>
      </c>
      <c r="E20">
        <v>205</v>
      </c>
      <c r="F20">
        <v>30</v>
      </c>
      <c r="G20">
        <v>205</v>
      </c>
      <c r="H20">
        <f>SUM(WorkLoad_User!D20:G20)</f>
        <v>535</v>
      </c>
      <c r="J20" s="6">
        <f>(WorkLoad_User!D20-0)/(WorkLoad_User!D4-0)</f>
        <v>6.3630274614869392E-2</v>
      </c>
      <c r="K20" s="6">
        <f>(WorkLoad_User!E20-0)/(WorkLoad_User!D4-0)</f>
        <v>0.13730743469524448</v>
      </c>
      <c r="L20" s="6">
        <f>(WorkLoad_User!F20-0)/(WorkLoad_User!D4-0)</f>
        <v>2.0093770931011386E-2</v>
      </c>
      <c r="M20" s="6">
        <f>(WorkLoad_User!G20-0)/(WorkLoad_User!D4-0)</f>
        <v>0.13730743469524448</v>
      </c>
      <c r="N20" s="6">
        <f>(WorkLoad_User!H20-0)/(WorkLoad_User!D4-0)</f>
        <v>0.35833891493636971</v>
      </c>
    </row>
    <row r="21" spans="3:14" ht="15" x14ac:dyDescent="0.25">
      <c r="C21">
        <v>3</v>
      </c>
      <c r="D21">
        <v>0</v>
      </c>
      <c r="E21">
        <v>242</v>
      </c>
      <c r="F21">
        <v>0</v>
      </c>
      <c r="G21">
        <v>242</v>
      </c>
      <c r="H21">
        <f>SUM(WorkLoad_User!D21:G21)</f>
        <v>484</v>
      </c>
      <c r="J21" s="6">
        <f>(WorkLoad_User!D21-0)/(WorkLoad_User!D4-0)</f>
        <v>0</v>
      </c>
      <c r="K21" s="6">
        <f>(WorkLoad_User!E21-0)/(WorkLoad_User!D4-0)</f>
        <v>0.1620897521768252</v>
      </c>
      <c r="L21" s="6">
        <f>(WorkLoad_User!F21-0)/(WorkLoad_User!D4-0)</f>
        <v>0</v>
      </c>
      <c r="M21" s="6">
        <f>(WorkLoad_User!G21-0)/(WorkLoad_User!D4-0)</f>
        <v>0.1620897521768252</v>
      </c>
      <c r="N21" s="6">
        <f>(WorkLoad_User!H21-0)/(WorkLoad_User!D4-0)</f>
        <v>0.32417950435365039</v>
      </c>
    </row>
    <row r="22" spans="3:14" ht="15" x14ac:dyDescent="0.25">
      <c r="C22">
        <v>4</v>
      </c>
      <c r="D22">
        <v>26</v>
      </c>
      <c r="E22">
        <v>144</v>
      </c>
      <c r="F22">
        <v>51</v>
      </c>
      <c r="G22">
        <v>8</v>
      </c>
      <c r="H22">
        <f>SUM(WorkLoad_User!D22:G22)</f>
        <v>229</v>
      </c>
      <c r="J22" s="6">
        <f>(WorkLoad_User!D22-0)/(WorkLoad_User!D4-0)</f>
        <v>1.7414601473543203E-2</v>
      </c>
      <c r="K22" s="6">
        <f>(WorkLoad_User!E22-0)/(WorkLoad_User!D4-0)</f>
        <v>9.645010046885466E-2</v>
      </c>
      <c r="L22" s="6">
        <f>(WorkLoad_User!F22-0)/(WorkLoad_User!D4-0)</f>
        <v>3.415941058271936E-2</v>
      </c>
      <c r="M22" s="6">
        <f>(WorkLoad_User!D19-0)/(WorkLoad_User!D4-0)</f>
        <v>0.29939718687206968</v>
      </c>
      <c r="N22" s="6">
        <f>(WorkLoad_User!H22-0)/(WorkLoad_User!D4-0)</f>
        <v>0.15338245144005358</v>
      </c>
    </row>
    <row r="23" spans="3:14" ht="15" x14ac:dyDescent="0.25">
      <c r="C23">
        <v>1</v>
      </c>
      <c r="D23">
        <v>49</v>
      </c>
      <c r="E23">
        <v>180</v>
      </c>
      <c r="F23">
        <v>117</v>
      </c>
      <c r="G23">
        <v>180</v>
      </c>
      <c r="H23">
        <f>SUM(WorkLoad_User!D23:G23)</f>
        <v>526</v>
      </c>
      <c r="J23" s="6">
        <f>(WorkLoad_User!D23-0)/(WorkLoad_User!D5-0)</f>
        <v>4.3286219081272087E-2</v>
      </c>
      <c r="K23" s="6">
        <f>(WorkLoad_User!E23-0)/(WorkLoad_User!D5-0)</f>
        <v>0.15901060070671377</v>
      </c>
      <c r="L23" s="6">
        <f>(WorkLoad_User!F23-0)/(WorkLoad_User!D5-0)</f>
        <v>0.10335689045936396</v>
      </c>
      <c r="M23" s="6">
        <f>(WorkLoad_User!G23-0)/(WorkLoad_User!D5-0)</f>
        <v>0.15901060070671377</v>
      </c>
      <c r="N23" s="6">
        <f>(WorkLoad_User!H23-0)/(WorkLoad_User!D5-0)</f>
        <v>0.46466431095406363</v>
      </c>
    </row>
    <row r="24" spans="3:14" ht="15" x14ac:dyDescent="0.25">
      <c r="C24">
        <v>2</v>
      </c>
      <c r="D24">
        <v>129</v>
      </c>
      <c r="E24">
        <v>139</v>
      </c>
      <c r="F24">
        <v>79</v>
      </c>
      <c r="G24">
        <v>139</v>
      </c>
      <c r="H24">
        <f>SUM(WorkLoad_User!D24:G24)</f>
        <v>486</v>
      </c>
      <c r="J24" s="6">
        <f>(WorkLoad_User!D24-0)/(WorkLoad_User!D5-0)</f>
        <v>0.11395759717314488</v>
      </c>
      <c r="K24" s="6">
        <f>(WorkLoad_User!E24-0)/(WorkLoad_User!D5-0)</f>
        <v>0.12279151943462897</v>
      </c>
      <c r="L24" s="6">
        <f>(WorkLoad_User!F24-0)/(WorkLoad_User!D5-0)</f>
        <v>6.9787985865724378E-2</v>
      </c>
      <c r="M24" s="6">
        <f>(WorkLoad_User!G24-0)/(WorkLoad_User!D5-0)</f>
        <v>0.12279151943462897</v>
      </c>
      <c r="N24" s="6">
        <f>(WorkLoad_User!H24-0)/(WorkLoad_User!D5-0)</f>
        <v>0.42932862190812721</v>
      </c>
    </row>
    <row r="25" spans="3:14" ht="15" x14ac:dyDescent="0.25">
      <c r="C25">
        <v>3</v>
      </c>
      <c r="D25">
        <v>61</v>
      </c>
      <c r="E25">
        <v>117</v>
      </c>
      <c r="F25">
        <v>0</v>
      </c>
      <c r="G25">
        <v>117</v>
      </c>
      <c r="H25">
        <f>SUM(WorkLoad_User!D25:G25)</f>
        <v>295</v>
      </c>
      <c r="J25" s="6">
        <f>(WorkLoad_User!D25-0)/(WorkLoad_User!D5-0)</f>
        <v>5.3886925795053005E-2</v>
      </c>
      <c r="K25" s="6">
        <f>(WorkLoad_User!E25-0)/(WorkLoad_User!D5-0)</f>
        <v>0.10335689045936396</v>
      </c>
      <c r="L25" s="6">
        <f>(WorkLoad_User!F25-0)/(WorkLoad_User!D5-0)</f>
        <v>0</v>
      </c>
      <c r="M25" s="6">
        <f>(WorkLoad_User!G25-0)/(WorkLoad_User!D5-0)</f>
        <v>0.10335689045936396</v>
      </c>
      <c r="N25" s="6">
        <f>(WorkLoad_User!H25-0)/(WorkLoad_User!D5-0)</f>
        <v>0.26060070671378094</v>
      </c>
    </row>
    <row r="26" spans="3:14" ht="15" x14ac:dyDescent="0.25">
      <c r="C26">
        <v>4</v>
      </c>
      <c r="D26">
        <v>255</v>
      </c>
      <c r="E26">
        <v>212</v>
      </c>
      <c r="F26">
        <v>18</v>
      </c>
      <c r="G26">
        <v>42</v>
      </c>
      <c r="H26">
        <f>SUM(WorkLoad_User!D26:G26)</f>
        <v>527</v>
      </c>
      <c r="J26" s="6">
        <f>(WorkLoad_User!D26-0)/(WorkLoad_User!D5-0)</f>
        <v>0.22526501766784451</v>
      </c>
      <c r="K26" s="6">
        <f>(WorkLoad_User!E26-0)/(WorkLoad_User!D5-0)</f>
        <v>0.1872791519434629</v>
      </c>
      <c r="L26" s="6">
        <f>(WorkLoad_User!F26-0)/(WorkLoad_User!D5-0)</f>
        <v>1.5901060070671377E-2</v>
      </c>
      <c r="M26" s="6">
        <f>(WorkLoad_User!D23-0)/(WorkLoad_User!D5-0)</f>
        <v>4.3286219081272087E-2</v>
      </c>
      <c r="N26" s="6">
        <f>(WorkLoad_User!H26-0)/(WorkLoad_User!D5-0)</f>
        <v>0.46554770318021199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3" sqref="A3"/>
    </sheetView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topLeftCell="S1" zoomScale="80" zoomScaleNormal="80" workbookViewId="0">
      <selection activeCell="AC44" activeCellId="3" sqref="AC17 AC26 AC35 AC44"/>
    </sheetView>
  </sheetViews>
  <sheetFormatPr defaultRowHeight="12.75" x14ac:dyDescent="0.2"/>
  <sheetData>
    <row r="2" spans="1:29" x14ac:dyDescent="0.2">
      <c r="D2" t="s">
        <v>25</v>
      </c>
    </row>
    <row r="3" spans="1:29" x14ac:dyDescent="0.2">
      <c r="D3" t="s">
        <v>26</v>
      </c>
    </row>
    <row r="13" spans="1:29" x14ac:dyDescent="0.2">
      <c r="A13">
        <v>0.999999999999999</v>
      </c>
      <c r="E13">
        <f>AVERAGE(A13:D13)</f>
        <v>0.999999999999999</v>
      </c>
      <c r="H13">
        <v>0.33513513509999998</v>
      </c>
      <c r="I13">
        <v>0.84864864870000001</v>
      </c>
      <c r="L13">
        <f>AVERAGE(H13:I13)</f>
        <v>0.59189189190000002</v>
      </c>
      <c r="M13">
        <f>(MAX(H13-L13,0)+MAX(I13-L13,0)+MAX(J13-L13,0)+MAX(K13-L13,0))/(1-L13)</f>
        <v>0.6291390729661418</v>
      </c>
      <c r="N13">
        <f>VAR(H13:I13)</f>
        <v>0.13184806432490859</v>
      </c>
      <c r="O13">
        <v>0.77405857740585804</v>
      </c>
      <c r="P13">
        <v>0.239888423988842</v>
      </c>
      <c r="Q13">
        <v>0.23709902370990199</v>
      </c>
      <c r="S13">
        <f t="shared" ref="S13:S18" si="0">SUM(O13:R13)/COUNT(O13:R13)</f>
        <v>0.41701534170153404</v>
      </c>
      <c r="T13">
        <f t="shared" ref="T13:T18" si="1">(MAX(O13-S13,0)+MAX(P13-S13,0)+MAX(Q13-S13,0)+MAX(R13-S13,0))/(1-S13)</f>
        <v>0.61244019138756045</v>
      </c>
      <c r="U13">
        <f t="shared" ref="U13:U18" si="2">VAR(O13:Q13)</f>
        <v>9.5611849310139108E-2</v>
      </c>
      <c r="W13">
        <v>0.32524271844660202</v>
      </c>
      <c r="X13">
        <v>0.42071197411003203</v>
      </c>
      <c r="Y13">
        <v>0.375404530744336</v>
      </c>
      <c r="Z13">
        <v>0.351132686084142</v>
      </c>
      <c r="AA13">
        <f>SUM(W13:Z13)/COUNT(W13:Z13)</f>
        <v>0.36812297734627802</v>
      </c>
      <c r="AB13">
        <f>(MAX(W13-AA13,0)+MAX(X13-AA13,0)+MAX(Y13-AA13,0)+MAX(Z13-AA13,0))/(1-AA13)</f>
        <v>9.4750320102432214E-2</v>
      </c>
      <c r="AC13">
        <f>VAR(W13:Z13)</f>
        <v>1.6486700669941191E-3</v>
      </c>
    </row>
    <row r="14" spans="1:29" x14ac:dyDescent="0.2">
      <c r="A14">
        <v>1.0077348066298299</v>
      </c>
      <c r="E14">
        <f>AVERAGE(A14:B14)</f>
        <v>1.0077348066298299</v>
      </c>
      <c r="H14">
        <v>0.83410138248847898</v>
      </c>
      <c r="I14">
        <v>0.35944700460829498</v>
      </c>
      <c r="L14">
        <f>AVERAGE(H14:I14)</f>
        <v>0.59677419354838701</v>
      </c>
      <c r="M14">
        <f>(MAX(H14-L14,0)+MAX(I14-L14,0)+MAX(J14-L14,0)+MAX(K14-L14,0))/(1-L14)</f>
        <v>0.58857142857142797</v>
      </c>
      <c r="N14">
        <f>VAR(H14:I14)</f>
        <v>0.1126483892204122</v>
      </c>
      <c r="O14">
        <v>0.481012658227848</v>
      </c>
      <c r="P14">
        <v>0.60253164556962002</v>
      </c>
      <c r="Q14">
        <v>0.253164556962025</v>
      </c>
      <c r="S14">
        <f t="shared" si="0"/>
        <v>0.44556962025316427</v>
      </c>
      <c r="T14">
        <f t="shared" si="1"/>
        <v>0.34703196347031989</v>
      </c>
      <c r="U14">
        <f t="shared" si="2"/>
        <v>3.1456497356193047E-2</v>
      </c>
      <c r="W14">
        <v>0.43309859154929597</v>
      </c>
      <c r="X14">
        <v>0.51056338028169002</v>
      </c>
      <c r="Y14">
        <v>0.40140845070422598</v>
      </c>
      <c r="Z14">
        <v>0.11971830985915501</v>
      </c>
      <c r="AA14">
        <f>SUM(W14:Z14)/COUNT(W14:Z14)</f>
        <v>0.36619718309859173</v>
      </c>
      <c r="AB14">
        <f>(MAX(W14-AA14,0)+MAX(X14-AA14,0)+MAX(Y14-AA14,0)+MAX(Z14-AA14,0))/(1-AA14)</f>
        <v>0.38888888888888928</v>
      </c>
      <c r="AC14">
        <f>VAR(W14:Z14)</f>
        <v>2.9103021887191754E-2</v>
      </c>
    </row>
    <row r="15" spans="1:29" x14ac:dyDescent="0.2">
      <c r="A15">
        <v>0.999999999999999</v>
      </c>
      <c r="E15">
        <f>AVERAGE(A15:B15)</f>
        <v>0.999999999999999</v>
      </c>
      <c r="H15">
        <v>0.79455782312925205</v>
      </c>
      <c r="I15">
        <v>0.53197278911564605</v>
      </c>
      <c r="L15">
        <f>AVERAGE(H15:I15)</f>
        <v>0.66326530612244905</v>
      </c>
      <c r="M15">
        <f>(MAX(H15-L15,0)+MAX(I15-L15,0)+MAX(J15-L15,0)+MAX(K15-L15,0))/(1-L15)</f>
        <v>0.3898989898989908</v>
      </c>
      <c r="N15">
        <f>VAR(H15:I15)</f>
        <v>3.4475450043963352E-2</v>
      </c>
      <c r="O15">
        <v>0.2</v>
      </c>
      <c r="P15">
        <v>0.26557377049180297</v>
      </c>
      <c r="Q15">
        <v>0.71803278688524597</v>
      </c>
      <c r="S15">
        <f t="shared" si="0"/>
        <v>0.39453551912568297</v>
      </c>
      <c r="T15">
        <f t="shared" si="1"/>
        <v>0.53429602888086658</v>
      </c>
      <c r="U15">
        <f t="shared" si="2"/>
        <v>7.956284153005469E-2</v>
      </c>
      <c r="W15">
        <v>0.19029850746268701</v>
      </c>
      <c r="X15">
        <v>0.42537313432835799</v>
      </c>
      <c r="Y15">
        <v>0.30597014925373101</v>
      </c>
      <c r="Z15">
        <v>0.60447761194029903</v>
      </c>
      <c r="AA15">
        <f>SUM(W15:Z15)/COUNT(W15:Z15)</f>
        <v>0.38152985074626877</v>
      </c>
      <c r="AB15">
        <f>(MAX(W15-AA15,0)+MAX(X15-AA15,0)+MAX(Y15-AA15,0)+MAX(Z15-AA15,0))/(1-AA15)</f>
        <v>0.43137254901960803</v>
      </c>
      <c r="AC15">
        <f>VAR(W15:Z15)</f>
        <v>3.130221096012472E-2</v>
      </c>
    </row>
    <row r="16" spans="1:29" x14ac:dyDescent="0.2">
      <c r="A16">
        <v>1.0019607843137299</v>
      </c>
      <c r="E16">
        <f>AVERAGE(A16:B16)</f>
        <v>1.0019607843137299</v>
      </c>
      <c r="H16">
        <v>0.83855421686747</v>
      </c>
      <c r="I16">
        <v>0.260240963855422</v>
      </c>
      <c r="L16">
        <f>AVERAGE(H16:I16)</f>
        <v>0.54939759036144598</v>
      </c>
      <c r="M16">
        <f>(MAX(H16-L16,0)+MAX(I16-L16,0)+MAX(J16-L16,0)+MAX(K16-L16,0))/(1-L16)</f>
        <v>0.64171122994652419</v>
      </c>
      <c r="N16">
        <f>VAR(H16:I16)</f>
        <v>0.16722310930468853</v>
      </c>
      <c r="O16">
        <v>0.39490445859872603</v>
      </c>
      <c r="P16">
        <v>0.25796178343949</v>
      </c>
      <c r="Q16">
        <v>0.70063694267515897</v>
      </c>
      <c r="S16">
        <f t="shared" si="0"/>
        <v>0.45116772823779172</v>
      </c>
      <c r="T16">
        <f t="shared" si="1"/>
        <v>0.45454545454545425</v>
      </c>
      <c r="U16">
        <f t="shared" si="2"/>
        <v>5.1364490783939787E-2</v>
      </c>
      <c r="W16">
        <v>0.37228915662650602</v>
      </c>
      <c r="X16">
        <v>0.59518072289156598</v>
      </c>
      <c r="Y16">
        <v>0.14457831325301199</v>
      </c>
      <c r="Z16">
        <v>0.47951807228915699</v>
      </c>
      <c r="AA16">
        <f>SUM(W16:Z16)/COUNT(W16:Z16)</f>
        <v>0.39789156626506028</v>
      </c>
      <c r="AB16">
        <f>(MAX(W16-AA16,0)+MAX(X16-AA16,0)+MAX(Y16-AA16,0)+MAX(Z16-AA16,0))/(1-AA16)</f>
        <v>0.46323161580790401</v>
      </c>
      <c r="AC16">
        <f>VAR(W16:Z16)</f>
        <v>3.6802995112981983E-2</v>
      </c>
    </row>
    <row r="17" spans="1:29" x14ac:dyDescent="0.2">
      <c r="A17">
        <v>1</v>
      </c>
      <c r="F17" t="e">
        <f>AVERAGE(F13:F16)</f>
        <v>#DIV/0!</v>
      </c>
      <c r="M17">
        <f>AVERAGE(M13:M16)</f>
        <v>0.5623301803457712</v>
      </c>
      <c r="O17">
        <v>0.24505928853754899</v>
      </c>
      <c r="P17">
        <v>0.814229249011858</v>
      </c>
      <c r="Q17">
        <v>0.114624505928854</v>
      </c>
      <c r="S17">
        <f t="shared" si="0"/>
        <v>0.39130434782608697</v>
      </c>
      <c r="T17">
        <f t="shared" si="1"/>
        <v>0.6948051948051952</v>
      </c>
      <c r="U17">
        <f t="shared" si="2"/>
        <v>0.13840241216078999</v>
      </c>
      <c r="W17">
        <v>0.18047340000000001</v>
      </c>
      <c r="X17">
        <v>0.8047337</v>
      </c>
      <c r="Y17">
        <v>0.49704142000000001</v>
      </c>
      <c r="Z17">
        <v>0</v>
      </c>
      <c r="AA17">
        <f>SUM(W17:Z17)/COUNT(W17:Z17)</f>
        <v>0.37056212999999999</v>
      </c>
      <c r="AB17">
        <f>(MAX(W17-AA17,0)+MAX(X17-AA17,0)+MAX(Y17-AA17,0)+MAX(Z17-AA17,0))/(1-AA17)</f>
        <v>0.89071675970179542</v>
      </c>
      <c r="AC17">
        <f>VAR(W17:Z17)</f>
        <v>0.12598399348610631</v>
      </c>
    </row>
    <row r="18" spans="1:29" x14ac:dyDescent="0.2">
      <c r="O18">
        <v>0.48806366047745398</v>
      </c>
      <c r="P18">
        <v>0.774535809018568</v>
      </c>
      <c r="Q18">
        <v>0.14323607427055701</v>
      </c>
      <c r="S18">
        <f t="shared" si="0"/>
        <v>0.46861184792219296</v>
      </c>
      <c r="T18">
        <f t="shared" si="1"/>
        <v>0.61231281198003418</v>
      </c>
      <c r="U18">
        <f t="shared" si="2"/>
        <v>9.9918618531991021E-2</v>
      </c>
    </row>
    <row r="19" spans="1:29" x14ac:dyDescent="0.2">
      <c r="T19">
        <f>AVERAGE(O12:O18)</f>
        <v>0.43051644054123916</v>
      </c>
    </row>
    <row r="22" spans="1:29" x14ac:dyDescent="0.2">
      <c r="A22">
        <v>1.00313479623824</v>
      </c>
      <c r="E22">
        <f>SUM(A22:D22)/COUNT(A22:D22)</f>
        <v>1.00313479623824</v>
      </c>
      <c r="H22">
        <v>0.58577405857740605</v>
      </c>
      <c r="I22">
        <v>0.73640167364016795</v>
      </c>
      <c r="L22">
        <f>SUM(H22:K22)/COUNT(H22:K22)</f>
        <v>0.661087866108787</v>
      </c>
      <c r="M22">
        <f>(MAX(H22-L22,0)+MAX(I22-L22,0)+MAX(J22-L22,0)+MAX(K22-L22,0))/(1-L22)</f>
        <v>0.22222222222222307</v>
      </c>
      <c r="N22">
        <f>VAR(H22:I22)</f>
        <v>1.1344339209747867E-2</v>
      </c>
      <c r="O22">
        <v>0.72199170124481304</v>
      </c>
      <c r="P22">
        <v>0.58091286307053902</v>
      </c>
      <c r="Q22">
        <v>0.17842323651452299</v>
      </c>
      <c r="S22">
        <f t="shared" ref="S22:S27" si="3">SUM(O22:R22)/COUNT(O22:R22)</f>
        <v>0.49377593360995836</v>
      </c>
      <c r="T22">
        <f t="shared" ref="T22:T27" si="4">(MAX(O22-S22,0)+MAX(P22-S22,0)+MAX(Q22-S22,0)+MAX(R22-S22,0))/(1-S22)</f>
        <v>0.62295081967213017</v>
      </c>
      <c r="U22">
        <f t="shared" ref="U22:U27" si="5">VAR(O22:Q22)</f>
        <v>7.9561302319174798E-2</v>
      </c>
      <c r="W22">
        <v>0.22424242424242499</v>
      </c>
      <c r="X22">
        <v>0.46666666666666701</v>
      </c>
      <c r="Y22">
        <v>0.263636363636364</v>
      </c>
      <c r="Z22">
        <v>0.45454545454545398</v>
      </c>
      <c r="AA22">
        <f>SUM(W22:Z22)/COUNT(W22:Z22)</f>
        <v>0.35227272727272751</v>
      </c>
      <c r="AB22">
        <f>(MAX(W22-AA22,0)+MAX(X22-AA22,0)+MAX(Y22-AA22,0)+MAX(Z22-AA22,0))/(1-AA22)</f>
        <v>0.33450292397660719</v>
      </c>
      <c r="AC22">
        <f>VAR(W22:Z22)</f>
        <v>1.5931282522191486E-2</v>
      </c>
    </row>
    <row r="23" spans="1:29" x14ac:dyDescent="0.2">
      <c r="A23">
        <v>1.0038759689922501</v>
      </c>
      <c r="E23">
        <f>SUM(A23:D23)/COUNT(A23:D23)</f>
        <v>1.0038759689922501</v>
      </c>
      <c r="H23">
        <v>0.88144329896907303</v>
      </c>
      <c r="I23">
        <v>0.68556701030927802</v>
      </c>
      <c r="L23">
        <f>SUM(H23:K23)/COUNT(H23:K23)</f>
        <v>0.78350515463917558</v>
      </c>
      <c r="M23">
        <f>(MAX(H23-L23,0)+MAX(I23-L23,0)+MAX(J23-L23,0)+MAX(K23-L23,0))/(1-L23)</f>
        <v>0.45238095238095555</v>
      </c>
      <c r="N23">
        <f>VAR(H23:I23)</f>
        <v>1.918376022956747E-2</v>
      </c>
      <c r="O23">
        <v>0.51183970856102001</v>
      </c>
      <c r="P23">
        <v>0.265938069216758</v>
      </c>
      <c r="Q23">
        <v>0.54098360655737698</v>
      </c>
      <c r="S23">
        <f t="shared" si="3"/>
        <v>0.43958712811171835</v>
      </c>
      <c r="T23">
        <f t="shared" si="4"/>
        <v>0.30985915492957705</v>
      </c>
      <c r="U23">
        <f t="shared" si="5"/>
        <v>2.2827838438934489E-2</v>
      </c>
      <c r="W23">
        <v>0.50862068965517204</v>
      </c>
      <c r="X23">
        <v>0.39224137931034497</v>
      </c>
      <c r="Y23">
        <v>0.26724137931034497</v>
      </c>
      <c r="Z23">
        <v>0.25862068965517299</v>
      </c>
      <c r="AA23">
        <f>SUM(W23:Z23)/COUNT(W23:Z23)</f>
        <v>0.35668103448275879</v>
      </c>
      <c r="AB23">
        <f>(MAX(W23-AA23,0)+MAX(X23-AA23,0)+MAX(Y23-AA23,0)+MAX(Z23-AA23,0))/(1-AA23)</f>
        <v>0.29145728643216001</v>
      </c>
      <c r="AC23">
        <f>VAR(W23:Z23)</f>
        <v>1.3988493361077992E-2</v>
      </c>
    </row>
    <row r="24" spans="1:29" x14ac:dyDescent="0.2">
      <c r="A24">
        <v>1.0036363636363601</v>
      </c>
      <c r="E24">
        <f>SUM(A24:D24)/COUNT(A24:D24)</f>
        <v>1.0036363636363601</v>
      </c>
      <c r="H24">
        <v>0.68181818181818199</v>
      </c>
      <c r="I24">
        <v>0.73966942148760395</v>
      </c>
      <c r="L24">
        <f>SUM(H24:K24)/COUNT(H24:K24)</f>
        <v>0.71074380165289297</v>
      </c>
      <c r="M24">
        <f>(MAX(H24-L24,0)+MAX(I24-L24,0)+MAX(J24-L24,0)+MAX(K24-L24,0))/(1-L24)</f>
        <v>0.10000000000000096</v>
      </c>
      <c r="N24">
        <v>1.6733829656444699E-3</v>
      </c>
      <c r="O24">
        <v>0.24215246636771301</v>
      </c>
      <c r="P24">
        <v>0.29596412556053903</v>
      </c>
      <c r="Q24">
        <v>0.65919282511210697</v>
      </c>
      <c r="S24">
        <f t="shared" si="3"/>
        <v>0.39910313901345296</v>
      </c>
      <c r="T24">
        <f t="shared" si="4"/>
        <v>0.43283582089552125</v>
      </c>
      <c r="U24">
        <f t="shared" si="5"/>
        <v>5.1458907277443539E-2</v>
      </c>
      <c r="W24">
        <v>0.22265625</v>
      </c>
      <c r="X24">
        <v>0.51171875</v>
      </c>
      <c r="Y24">
        <v>0.2734375</v>
      </c>
      <c r="Z24">
        <v>0.515625</v>
      </c>
      <c r="AA24">
        <f>SUM(W24:Z24)/COUNT(W24:Z24)</f>
        <v>0.380859375</v>
      </c>
      <c r="AB24">
        <f>(MAX(W24-AA24,0)+MAX(X24-AA24,0)+MAX(Y24-AA24,0)+MAX(Z24-AA24,0))/(1-AA24)</f>
        <v>0.42902208201892744</v>
      </c>
      <c r="AC24">
        <f>VAR(W24:Z24)</f>
        <v>2.3951212565104168E-2</v>
      </c>
    </row>
    <row r="25" spans="1:29" x14ac:dyDescent="0.2">
      <c r="A25">
        <v>1</v>
      </c>
      <c r="E25">
        <f>SUM(A25:D25)/COUNT(A25:D25)</f>
        <v>1</v>
      </c>
      <c r="H25">
        <v>0.66666666666666596</v>
      </c>
      <c r="I25">
        <v>0.45601851851851799</v>
      </c>
      <c r="L25">
        <f>SUM(H25:K25)/COUNT(H25:K25)</f>
        <v>0.561342592592592</v>
      </c>
      <c r="M25">
        <f>(MAX(H25-L25,0)+MAX(I25-L25,0)+MAX(J25-L25,0)+MAX(K25-L25,0))/(1-L25)</f>
        <v>0.24010554089709704</v>
      </c>
      <c r="N25">
        <v>2.2186321159122099E-2</v>
      </c>
      <c r="O25">
        <v>0.43772241992882599</v>
      </c>
      <c r="P25">
        <v>0.26690391459074703</v>
      </c>
      <c r="Q25">
        <v>0.65124555160142295</v>
      </c>
      <c r="S25">
        <f t="shared" si="3"/>
        <v>0.4519572953736653</v>
      </c>
      <c r="T25">
        <f t="shared" si="4"/>
        <v>0.36363636363636281</v>
      </c>
      <c r="U25">
        <f t="shared" si="5"/>
        <v>3.7081597244209119E-2</v>
      </c>
      <c r="W25">
        <v>0.165692007797271</v>
      </c>
      <c r="X25">
        <v>0.51267056530214405</v>
      </c>
      <c r="Y25">
        <v>8.7719298245614002E-2</v>
      </c>
      <c r="Z25">
        <v>0.56530214424951297</v>
      </c>
      <c r="AA25">
        <f>SUM(W25:Z25)/COUNT(W25:Z25)</f>
        <v>0.3328460038986355</v>
      </c>
      <c r="AB25">
        <f>(MAX(W25-AA25,0)+MAX(X25-AA25,0)+MAX(Y25-AA25,0)+MAX(Z25-AA25,0))/(1-AA25)</f>
        <v>0.61796932067202348</v>
      </c>
      <c r="AC25">
        <f>VAR(W25:Z25)</f>
        <v>5.8133430102583039E-2</v>
      </c>
    </row>
    <row r="26" spans="1:29" x14ac:dyDescent="0.2">
      <c r="A26">
        <v>1</v>
      </c>
      <c r="F26" t="e">
        <f>AVERAGE(F22:F25)</f>
        <v>#DIV/0!</v>
      </c>
      <c r="M26">
        <f>AVERAGE(M22:M25)</f>
        <v>0.25367717887506919</v>
      </c>
      <c r="O26">
        <v>0.25077399380804899</v>
      </c>
      <c r="P26">
        <v>0.73993808049535603</v>
      </c>
      <c r="Q26">
        <v>0.253869969040248</v>
      </c>
      <c r="S26">
        <f t="shared" si="3"/>
        <v>0.41486068111455099</v>
      </c>
      <c r="T26">
        <f t="shared" si="4"/>
        <v>0.55555555555555558</v>
      </c>
      <c r="U26">
        <f t="shared" si="5"/>
        <v>7.925888295680017E-2</v>
      </c>
      <c r="W26">
        <v>5.9210529999999997E-2</v>
      </c>
      <c r="X26">
        <v>0.6469298</v>
      </c>
      <c r="Y26">
        <v>0.26754385999999997</v>
      </c>
      <c r="Z26">
        <v>0.3070175</v>
      </c>
      <c r="AA26">
        <f>SUM(W26:Z26)/COUNT(W26:Z26)</f>
        <v>0.32017542249999997</v>
      </c>
      <c r="AB26">
        <f>(MAX(W26-AA26,0)+MAX(X26-AA26,0)+MAX(Y26-AA26,0)+MAX(Z26-AA26,0))/(1-AA26)</f>
        <v>0.4806451374582732</v>
      </c>
      <c r="AC26">
        <f>VAR(W26:Z26)</f>
        <v>5.927143687621883E-2</v>
      </c>
    </row>
    <row r="27" spans="1:29" x14ac:dyDescent="0.2">
      <c r="O27">
        <v>0.46677740863787398</v>
      </c>
      <c r="P27">
        <v>0.71760797342192695</v>
      </c>
      <c r="Q27">
        <v>0.23754152823920299</v>
      </c>
      <c r="S27">
        <f t="shared" si="3"/>
        <v>0.47397563676633464</v>
      </c>
      <c r="T27">
        <f t="shared" si="4"/>
        <v>0.46315789473684194</v>
      </c>
      <c r="U27">
        <f t="shared" si="5"/>
        <v>5.7654808813736302E-2</v>
      </c>
    </row>
    <row r="28" spans="1:29" x14ac:dyDescent="0.2">
      <c r="T28">
        <f>AVERAGE(T21:T27)</f>
        <v>0.45799926823766479</v>
      </c>
    </row>
    <row r="30" spans="1:29" x14ac:dyDescent="0.2">
      <c r="A30">
        <v>1.0081900081999999</v>
      </c>
      <c r="E30">
        <f>SUM(A30:D30)/COUNT(A30:D30)</f>
        <v>1.0081900081999999</v>
      </c>
      <c r="F30">
        <f>(MAX(A30-E30,0)+MAX(B30-E30,0)+MAX(C30-E30,0)+MAX(D30-E30,0))/(1-E30)</f>
        <v>0</v>
      </c>
      <c r="H30">
        <v>0.874285714285715</v>
      </c>
      <c r="I30">
        <v>0.42775510204081701</v>
      </c>
      <c r="L30">
        <f>SUM(H30:K30)/COUNT(H30:K30)</f>
        <v>0.65102040816326601</v>
      </c>
      <c r="M30">
        <f>(MAX(H30-L30,0)+MAX(I30-L30,0)+MAX(J30-L30,0)+MAX(K30-L30,0))/(1-L30)</f>
        <v>0.63976608187134631</v>
      </c>
      <c r="N30">
        <f>VAR(H30:I30)</f>
        <v>9.969479383590174E-2</v>
      </c>
      <c r="O30">
        <v>0.67888307155322802</v>
      </c>
      <c r="P30">
        <v>0.40255962769051701</v>
      </c>
      <c r="Q30">
        <v>0.26468877254217499</v>
      </c>
      <c r="S30">
        <f t="shared" ref="S30:S35" si="6">SUM(O30:R30)/COUNT(O30:R30)</f>
        <v>0.44871049059530671</v>
      </c>
      <c r="T30">
        <f t="shared" ref="T30:T35" si="7">(MAX(O30-S30,0)+MAX(P30-S30,0)+MAX(Q30-S30,0)+MAX(R30-S30,0))/(1-S30)</f>
        <v>0.41751670770313015</v>
      </c>
      <c r="U30">
        <f t="shared" ref="U30:U35" si="8">VAR(O30:Q30)</f>
        <v>4.448665594345691E-2</v>
      </c>
    </row>
    <row r="31" spans="1:29" x14ac:dyDescent="0.2">
      <c r="A31">
        <v>1.0020790020000001</v>
      </c>
      <c r="E31">
        <f>SUM(A31:D31)/COUNT(A31:D31)</f>
        <v>1.0020790020000001</v>
      </c>
      <c r="F31">
        <f>(MAX(A31-E31,0)+MAX(B31-E31,0)+MAX(C31-E31,0)+MAX(D31-E31,0))/(1-E31)</f>
        <v>0</v>
      </c>
      <c r="H31">
        <v>0.64355362946912298</v>
      </c>
      <c r="I31">
        <v>0.60455037919826704</v>
      </c>
      <c r="L31">
        <f>SUM(H31:K31)/COUNT(H31:K31)</f>
        <v>0.62405200433369501</v>
      </c>
      <c r="M31">
        <f>(MAX(H31-L31,0)+MAX(I31-L31,0)+MAX(J31-L31,0)+MAX(K31-L31,0))/(1-L31)</f>
        <v>5.1873198847262367E-2</v>
      </c>
      <c r="N31">
        <f>VAR(H31:I31)</f>
        <v>7.6062676584551193E-4</v>
      </c>
      <c r="O31">
        <v>0.68863142650253495</v>
      </c>
      <c r="P31">
        <v>0.29326574945691603</v>
      </c>
      <c r="Q31">
        <v>0.32005792903692998</v>
      </c>
      <c r="S31">
        <f t="shared" si="6"/>
        <v>0.43398503499879365</v>
      </c>
      <c r="T31">
        <f t="shared" si="7"/>
        <v>0.44989339019189817</v>
      </c>
      <c r="U31">
        <f t="shared" si="8"/>
        <v>4.8813043751069429E-2</v>
      </c>
      <c r="W31">
        <v>0.38514891880864999</v>
      </c>
      <c r="X31">
        <v>0.28886168910648702</v>
      </c>
      <c r="Y31">
        <v>0.23133414932680499</v>
      </c>
      <c r="Z31">
        <v>0.54385964912280704</v>
      </c>
      <c r="AA31">
        <f>SUM(W31:Z31)/COUNT(W31:Z31)</f>
        <v>0.36230110159118722</v>
      </c>
      <c r="AB31">
        <f>(MAX(W31-AA31,0)+MAX(X31-AA31,0)+MAX(Y31-AA31,0)+MAX(Z31-AA31,0))/(1-AA31)</f>
        <v>0.32053742802303353</v>
      </c>
      <c r="AC31">
        <f>VAR(W31:Z31)</f>
        <v>1.8677072941637674E-2</v>
      </c>
    </row>
    <row r="32" spans="1:29" x14ac:dyDescent="0.2">
      <c r="A32">
        <v>1</v>
      </c>
      <c r="E32">
        <f>SUM(A32:D32)/COUNT(A32:D32)</f>
        <v>1</v>
      </c>
      <c r="F32" t="e">
        <f>(MAX(A32-E32,0)+MAX(B32-E32,0)+MAX(C32-E32,0)+MAX(D32-E32,0))/(1-E32)</f>
        <v>#DIV/0!</v>
      </c>
      <c r="H32">
        <v>0.81684981684981595</v>
      </c>
      <c r="I32">
        <v>0.39010989010989</v>
      </c>
      <c r="L32">
        <f>SUM(H32:K32)/COUNT(H32:K32)</f>
        <v>0.603479853479853</v>
      </c>
      <c r="M32">
        <f>(MAX(H32-L32,0)+MAX(I32-L32,0)+MAX(J32-L32,0)+MAX(K32-L32,0))/(1-L32)</f>
        <v>0.53810623556581816</v>
      </c>
      <c r="N32">
        <f>VAR(H32:I32)</f>
        <v>9.1053482536998631E-2</v>
      </c>
      <c r="O32">
        <v>0.36384704519119299</v>
      </c>
      <c r="P32">
        <v>0.30127462340672101</v>
      </c>
      <c r="Q32">
        <v>0.54692931633835395</v>
      </c>
      <c r="S32">
        <f t="shared" si="6"/>
        <v>0.40401699497875598</v>
      </c>
      <c r="T32">
        <f t="shared" si="7"/>
        <v>0.23979261179520348</v>
      </c>
      <c r="U32">
        <f t="shared" si="8"/>
        <v>1.6296775689285253E-2</v>
      </c>
      <c r="W32">
        <v>0.61720698254364004</v>
      </c>
      <c r="X32">
        <v>0.25311720698254297</v>
      </c>
      <c r="Y32">
        <v>0.23067331670822899</v>
      </c>
      <c r="Z32">
        <v>0.12718204488778101</v>
      </c>
      <c r="AA32">
        <f>SUM(W32:Z32)/COUNT(W32:Z32)</f>
        <v>0.30704488778054828</v>
      </c>
      <c r="AB32">
        <f>(MAX(W32-AA32,0)+MAX(X32-AA32,0)+MAX(Y32-AA32,0)+MAX(Z32-AA32,0))/(1-AA32)</f>
        <v>0.4475933423301835</v>
      </c>
      <c r="AC32">
        <f>VAR(W32:Z32)</f>
        <v>4.5763992968534416E-2</v>
      </c>
    </row>
    <row r="33" spans="1:29" x14ac:dyDescent="0.2">
      <c r="A33">
        <v>1.0008745081999999</v>
      </c>
      <c r="E33">
        <f>SUM(A33:D33)/COUNT(A33:D33)</f>
        <v>1.0008745081999999</v>
      </c>
      <c r="F33">
        <f>(MAX(A33-E33,0)+MAX(B33-E33,0)+MAX(C33-E33,0)+MAX(D33-E33,0))/(1-E33)</f>
        <v>0</v>
      </c>
      <c r="H33">
        <v>0.89012096774193605</v>
      </c>
      <c r="I33">
        <v>0.23689516129032201</v>
      </c>
      <c r="L33">
        <f>SUM(H33:K33)/COUNT(H33:K33)</f>
        <v>0.563508064516129</v>
      </c>
      <c r="M33">
        <f>(MAX(H33-L33,0)+MAX(I33-L33,0)+MAX(J33-L33,0)+MAX(K33-L33,0))/(1-L33)</f>
        <v>0.74826789838337315</v>
      </c>
      <c r="N33">
        <f>VAR(H33:I33)</f>
        <v>0.21335197710718079</v>
      </c>
      <c r="O33">
        <v>0.50126582278481002</v>
      </c>
      <c r="P33">
        <v>0.32405063291139302</v>
      </c>
      <c r="Q33">
        <v>0.518987341772152</v>
      </c>
      <c r="S33">
        <f t="shared" si="6"/>
        <v>0.44810126582278498</v>
      </c>
      <c r="T33">
        <f t="shared" si="7"/>
        <v>0.22477064220183432</v>
      </c>
      <c r="U33">
        <f t="shared" si="8"/>
        <v>1.1619932703092473E-2</v>
      </c>
      <c r="W33">
        <v>0.28922237380627602</v>
      </c>
      <c r="X33">
        <v>0.36289222373806401</v>
      </c>
      <c r="Y33">
        <v>0.25375170532059999</v>
      </c>
      <c r="Z33">
        <v>0.52387448840382</v>
      </c>
      <c r="AA33">
        <f>SUM(W33:Z33)/COUNT(W33:Z33)</f>
        <v>0.35743519781719002</v>
      </c>
      <c r="AB33">
        <f>(MAX(W33-AA33,0)+MAX(X33-AA33,0)+MAX(Y33-AA33,0)+MAX(Z33-AA33,0))/(1-AA33)</f>
        <v>0.26751592356688003</v>
      </c>
      <c r="AC33">
        <f>VAR(W33:Z33)</f>
        <v>1.4378357519572024E-2</v>
      </c>
    </row>
    <row r="34" spans="1:29" x14ac:dyDescent="0.2">
      <c r="A34">
        <v>1.0019588638000001</v>
      </c>
      <c r="F34" t="e">
        <f>AVERAGE(F30:F33)</f>
        <v>#DIV/0!</v>
      </c>
      <c r="M34">
        <f>AVERAGE(M30:M33)</f>
        <v>0.49450335366694997</v>
      </c>
      <c r="O34">
        <v>0.40913740197749698</v>
      </c>
      <c r="P34">
        <v>0.46164336856461002</v>
      </c>
      <c r="Q34">
        <v>0.32151380838731602</v>
      </c>
      <c r="S34">
        <f t="shared" si="6"/>
        <v>0.39743152630980766</v>
      </c>
      <c r="T34">
        <f t="shared" si="7"/>
        <v>0.12599019238023462</v>
      </c>
      <c r="U34">
        <f t="shared" si="8"/>
        <v>5.0118440527310015E-3</v>
      </c>
      <c r="W34">
        <v>0.40939254721796903</v>
      </c>
      <c r="X34">
        <v>0.309341500765696</v>
      </c>
      <c r="Y34">
        <v>0.110260336906585</v>
      </c>
      <c r="Z34">
        <v>0.62378764675855003</v>
      </c>
      <c r="AA34">
        <f>SUM(W34:Z34)/COUNT(W34:Z34)</f>
        <v>0.36319550791220001</v>
      </c>
      <c r="AB34">
        <f>(MAX(W34-AA34,0)+MAX(X34-AA34,0)+MAX(Y34-AA34,0)+MAX(Z34-AA34,0))/(1-AA34)</f>
        <v>0.48176352705410908</v>
      </c>
      <c r="AC34">
        <f>VAR(W34:Z34)</f>
        <v>4.5639628028836511E-2</v>
      </c>
    </row>
    <row r="35" spans="1:29" x14ac:dyDescent="0.2">
      <c r="O35">
        <v>0.46592709984152098</v>
      </c>
      <c r="P35">
        <v>0.700475435816165</v>
      </c>
      <c r="Q35">
        <v>0.305863708399367</v>
      </c>
      <c r="S35">
        <f t="shared" si="6"/>
        <v>0.49075541468568429</v>
      </c>
      <c r="T35">
        <f t="shared" si="7"/>
        <v>0.41182572614107898</v>
      </c>
      <c r="U35">
        <f t="shared" si="8"/>
        <v>3.9391937767218055E-2</v>
      </c>
      <c r="W35">
        <v>9.2766653699999993E-2</v>
      </c>
      <c r="X35">
        <v>0.31426237369999999</v>
      </c>
      <c r="Y35">
        <v>0.2635880719</v>
      </c>
      <c r="Z35">
        <v>0.51409889399999997</v>
      </c>
      <c r="AA35">
        <f>SUM(W35:Z35)/COUNT(W35:Z35)</f>
        <v>0.296178998325</v>
      </c>
      <c r="AB35">
        <f>(MAX(W35-AA35,0)+MAX(X35-AA35,0)+MAX(Y35-AA35,0)+MAX(Z35-AA35,0))/(1-AA35)</f>
        <v>0.33531717650985648</v>
      </c>
      <c r="AC35">
        <f>VAR(W35:Z35)</f>
        <v>3.0084946609011842E-2</v>
      </c>
    </row>
    <row r="36" spans="1:29" x14ac:dyDescent="0.2">
      <c r="T36">
        <f>AVERAGE(T30:T35)</f>
        <v>0.31163154506889662</v>
      </c>
    </row>
    <row r="37" spans="1:29" x14ac:dyDescent="0.2">
      <c r="E37" t="e">
        <f>SUM(A37:D37)/COUNT(A37:D37)</f>
        <v>#DIV/0!</v>
      </c>
      <c r="F37" t="e">
        <f>(MAX(A37-E37,0)+MAX(B37-E37,0)+MAX(C37-E37,0)+MAX(D37-E37,0))/(1-E37)</f>
        <v>#DIV/0!</v>
      </c>
      <c r="H37">
        <v>0.80189366351056102</v>
      </c>
      <c r="I37">
        <v>0.51784413692643905</v>
      </c>
      <c r="L37">
        <f>SUM(H37:K37)/COUNT(H37:K37)</f>
        <v>0.65986890021850009</v>
      </c>
      <c r="M37">
        <f>(MAX(H37-L37,0)+MAX(I37-L37,0)+MAX(J37-L37,0)+MAX(K37-L37,0))/(1-L37)</f>
        <v>0.4175588865096358</v>
      </c>
      <c r="N37">
        <f>VAR(H37:I37)</f>
        <v>4.0342066776331897E-2</v>
      </c>
    </row>
    <row r="38" spans="1:29" x14ac:dyDescent="0.2">
      <c r="A38">
        <v>1.0015432097999999</v>
      </c>
      <c r="E38">
        <f>SUM(A38:D38)/COUNT(A38:D38)</f>
        <v>1.0015432097999999</v>
      </c>
      <c r="F38">
        <f>(MAX(A38-E38,0)+MAX(B38-E38,0)+MAX(C38-E38,0)+MAX(D38-E38,0))/(1-E38)</f>
        <v>0</v>
      </c>
      <c r="H38">
        <v>0.76830892143808305</v>
      </c>
      <c r="I38">
        <v>0.56458055925432704</v>
      </c>
      <c r="L38">
        <f>SUM(H38:K38)/COUNT(H38:K38)</f>
        <v>0.66644474034620504</v>
      </c>
      <c r="M38">
        <f>(MAX(H38-L38,0)+MAX(I38-L38,0)+MAX(J38-L38,0)+MAX(K38-L38,0))/(1-L38)</f>
        <v>0.30538922155688775</v>
      </c>
      <c r="N38">
        <f>VAR(H38:I38)</f>
        <v>2.0752622779037777E-2</v>
      </c>
      <c r="O38">
        <v>0.739845261121857</v>
      </c>
      <c r="P38">
        <v>0.35106382978723399</v>
      </c>
      <c r="Q38">
        <v>0.18858800773694401</v>
      </c>
      <c r="S38">
        <f t="shared" ref="S38:S43" si="9">SUM(O38:R38)/COUNT(O38:R38)</f>
        <v>0.42649903288201169</v>
      </c>
      <c r="T38">
        <f t="shared" ref="T38:T43" si="10">(MAX(O38-S38,0)+MAX(P38-S38,0)+MAX(Q38-S38,0)+MAX(R38-S38,0))/(1-S38)</f>
        <v>0.54637436762225988</v>
      </c>
      <c r="U38">
        <f t="shared" ref="U38:U43" si="11">VAR(O38:Q38)</f>
        <v>8.0238992251832342E-2</v>
      </c>
    </row>
    <row r="39" spans="1:29" x14ac:dyDescent="0.2">
      <c r="A39">
        <v>1.0013586957</v>
      </c>
      <c r="E39">
        <f>SUM(A39:D39)/COUNT(A39:D39)</f>
        <v>1.0013586957</v>
      </c>
      <c r="F39">
        <f>(MAX(A39-E39,0)+MAX(B39-E39,0)+MAX(C39-E39,0)+MAX(D39-E39,0))/(1-E39)</f>
        <v>0</v>
      </c>
      <c r="H39">
        <v>0.86048454469507096</v>
      </c>
      <c r="I39">
        <v>0.42940685045948201</v>
      </c>
      <c r="L39">
        <f>SUM(H39:K39)/COUNT(H39:K39)</f>
        <v>0.64494569757727649</v>
      </c>
      <c r="M39">
        <f>(MAX(H39-L39,0)+MAX(I39-L39,0)+MAX(J39-L39,0)+MAX(K39-L39,0))/(1-L39)</f>
        <v>0.60705882352941165</v>
      </c>
      <c r="N39">
        <f>VAR(H39:I39)</f>
        <v>9.291398923373595E-2</v>
      </c>
      <c r="O39">
        <v>0.58555885262116802</v>
      </c>
      <c r="P39">
        <v>0.38377843719089999</v>
      </c>
      <c r="Q39">
        <v>0.23244312561819999</v>
      </c>
      <c r="S39">
        <f t="shared" si="9"/>
        <v>0.40059347181008936</v>
      </c>
      <c r="T39">
        <f t="shared" si="10"/>
        <v>0.30858085808580965</v>
      </c>
      <c r="U39">
        <f t="shared" si="11"/>
        <v>3.1384738206142043E-2</v>
      </c>
    </row>
    <row r="40" spans="1:29" x14ac:dyDescent="0.2">
      <c r="A40">
        <v>0.99999999989999999</v>
      </c>
      <c r="E40">
        <f>SUM(A40:D40)/COUNT(A40:D40)</f>
        <v>0.99999999989999999</v>
      </c>
      <c r="F40">
        <f>(MAX(A40-E40,0)+MAX(B40-E40,0)+MAX(C40-E40,0)+MAX(D40-E40,0))/(1-E40)</f>
        <v>0</v>
      </c>
      <c r="H40">
        <v>0.84594835262689205</v>
      </c>
      <c r="I40">
        <v>0.30276046304541399</v>
      </c>
      <c r="L40">
        <f>SUM(H40:K40)/COUNT(H40:K40)</f>
        <v>0.57435440783615299</v>
      </c>
      <c r="M40">
        <f>(MAX(H40-L40,0)+MAX(I40-L40,0)+MAX(J40-L40,0)+MAX(K40-L40,0))/(1-L40)</f>
        <v>0.63807531380753102</v>
      </c>
      <c r="N40">
        <f>VAR(H40:I40)</f>
        <v>0.14752654169399004</v>
      </c>
      <c r="O40">
        <v>0.33444259567387702</v>
      </c>
      <c r="P40">
        <v>0.44758735440931802</v>
      </c>
      <c r="Q40">
        <v>0.43094841930116501</v>
      </c>
      <c r="S40">
        <f t="shared" si="9"/>
        <v>0.40432612312812005</v>
      </c>
      <c r="T40">
        <f t="shared" si="10"/>
        <v>0.11731843575418999</v>
      </c>
      <c r="U40">
        <f t="shared" si="11"/>
        <v>3.7319940974692434E-3</v>
      </c>
      <c r="W40">
        <v>0.26267281105990797</v>
      </c>
      <c r="X40">
        <v>0.38775510204081598</v>
      </c>
      <c r="Y40">
        <v>0.320605661619486</v>
      </c>
      <c r="Z40">
        <v>0.71099407504937395</v>
      </c>
      <c r="AA40">
        <f>SUM(W40:Z40)/COUNT(W40:Z40)</f>
        <v>0.42050691244239602</v>
      </c>
      <c r="AB40">
        <f>(MAX(W40-AA40,0)+MAX(X40-AA40,0)+MAX(Y40-AA40,0)+MAX(Z40-AA40,0))/(1-AA40)</f>
        <v>0.50127804600965553</v>
      </c>
      <c r="AC40">
        <f>VAR(W40:Z40)</f>
        <v>4.0115778733077735E-2</v>
      </c>
    </row>
    <row r="41" spans="1:29" x14ac:dyDescent="0.2">
      <c r="A41">
        <v>1.0019986675000001</v>
      </c>
      <c r="F41" t="e">
        <f>AVERAGE(F37:F40)</f>
        <v>#DIV/0!</v>
      </c>
      <c r="M41">
        <f>AVERAGE(M37:M40)</f>
        <v>0.49202056135086653</v>
      </c>
      <c r="O41">
        <v>0.39021164021164001</v>
      </c>
      <c r="P41">
        <v>0.30820105820105798</v>
      </c>
      <c r="Q41">
        <v>0.682539682539683</v>
      </c>
      <c r="S41">
        <f t="shared" si="9"/>
        <v>0.46031746031746029</v>
      </c>
      <c r="T41">
        <f t="shared" si="10"/>
        <v>0.41176470588235381</v>
      </c>
      <c r="U41">
        <f t="shared" si="11"/>
        <v>3.8718470927465776E-2</v>
      </c>
      <c r="W41">
        <v>0.56627906976744202</v>
      </c>
      <c r="X41">
        <v>0.27441860465116302</v>
      </c>
      <c r="Y41">
        <v>0.22325581395348801</v>
      </c>
      <c r="Z41">
        <v>0.19418604651162799</v>
      </c>
      <c r="AA41">
        <f>SUM(W41:Z41)/COUNT(W41:Z41)</f>
        <v>0.31453488372093025</v>
      </c>
      <c r="AB41">
        <f>(MAX(W41-AA41,0)+MAX(X41-AA41,0)+MAX(Y41-AA41,0)+MAX(Z41-AA41,0))/(1-AA41)</f>
        <v>0.36726039016115375</v>
      </c>
      <c r="AC41">
        <f>VAR(W41:Z41)</f>
        <v>2.9266720749954993E-2</v>
      </c>
    </row>
    <row r="42" spans="1:29" x14ac:dyDescent="0.2">
      <c r="A42">
        <v>1</v>
      </c>
      <c r="O42">
        <v>0.45417789757412402</v>
      </c>
      <c r="P42">
        <v>0.45417789757412402</v>
      </c>
      <c r="Q42">
        <v>0.31671159029649598</v>
      </c>
      <c r="S42">
        <f t="shared" si="9"/>
        <v>0.40835579514824799</v>
      </c>
      <c r="T42">
        <f t="shared" si="10"/>
        <v>0.15489749430523925</v>
      </c>
      <c r="U42">
        <f t="shared" si="11"/>
        <v>6.2989952121824122E-3</v>
      </c>
      <c r="W42">
        <v>0.57930258717660299</v>
      </c>
      <c r="X42">
        <v>0.44656917885264402</v>
      </c>
      <c r="Y42">
        <v>0.46681664791901001</v>
      </c>
      <c r="Z42">
        <v>9.4488188976377896E-2</v>
      </c>
      <c r="AA42">
        <f>SUM(W42:Z42)/COUNT(W42:Z42)</f>
        <v>0.39679415073115876</v>
      </c>
      <c r="AB42">
        <f>(MAX(W42-AA42,0)+MAX(X42-AA42,0)+MAX(Y42-AA42,0)+MAX(Z42-AA42,0))/(1-AA42)</f>
        <v>0.5011655011655014</v>
      </c>
      <c r="AC42">
        <f>VAR(W42:Z42)</f>
        <v>4.4026309141053654E-2</v>
      </c>
    </row>
    <row r="43" spans="1:29" x14ac:dyDescent="0.2">
      <c r="O43">
        <v>0.454237288135593</v>
      </c>
      <c r="P43">
        <v>0.74406779661016997</v>
      </c>
      <c r="Q43">
        <v>0.20847457627118601</v>
      </c>
      <c r="S43">
        <f t="shared" si="9"/>
        <v>0.46892655367231634</v>
      </c>
      <c r="T43">
        <f t="shared" si="10"/>
        <v>0.51808510638297978</v>
      </c>
      <c r="U43">
        <f t="shared" si="11"/>
        <v>7.187685530977711E-2</v>
      </c>
      <c r="W43">
        <v>0.49220272904483398</v>
      </c>
      <c r="X43">
        <v>0.39376218323586698</v>
      </c>
      <c r="Y43">
        <v>0.10233918128654999</v>
      </c>
      <c r="Z43">
        <v>0.51364522417154002</v>
      </c>
      <c r="AA43">
        <f>SUM(W43:Z43)/COUNT(W43:Z43)</f>
        <v>0.37548732943469776</v>
      </c>
      <c r="AB43">
        <f>(MAX(W43-AA43,0)+MAX(X43-AA43,0)+MAX(Y43-AA43,0)+MAX(Z43-AA43,0))/(1-AA43)</f>
        <v>0.43737807257120481</v>
      </c>
      <c r="AC43">
        <f>VAR(W43:Z43)</f>
        <v>3.5884656500828872E-2</v>
      </c>
    </row>
    <row r="44" spans="1:29" x14ac:dyDescent="0.2">
      <c r="T44">
        <f>AVERAGE(T37:T43)</f>
        <v>0.34283682800547205</v>
      </c>
      <c r="W44">
        <v>0.1459129139</v>
      </c>
      <c r="X44">
        <v>0.37433156000000001</v>
      </c>
      <c r="Y44">
        <v>0.43009931400000001</v>
      </c>
      <c r="Z44">
        <v>0.32314744080000002</v>
      </c>
      <c r="AA44">
        <f>SUM(W44:Z44)/COUNT(W44:Z44)</f>
        <v>0.31837280717500005</v>
      </c>
      <c r="AB44">
        <f>(MAX(W44-AA44,0)+MAX(X44-AA44,0)+MAX(Y44-AA44,0)+MAX(Z44-AA44,0))/(1-AA44)</f>
        <v>0.25301204982776709</v>
      </c>
      <c r="AC44">
        <f>VAR(W44:Z44)</f>
        <v>1.512646875324114E-2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0" zoomScaleNormal="80" workbookViewId="0">
      <selection activeCell="B1" sqref="B1"/>
    </sheetView>
  </sheetViews>
  <sheetFormatPr defaultRowHeight="12.75" x14ac:dyDescent="0.2"/>
  <sheetData>
    <row r="1" spans="1:19" x14ac:dyDescent="0.2">
      <c r="D1" s="1" t="s">
        <v>27</v>
      </c>
      <c r="E1" s="1"/>
      <c r="F1" s="1"/>
      <c r="G1" s="1"/>
      <c r="H1" s="1" t="s">
        <v>28</v>
      </c>
      <c r="I1" s="1"/>
      <c r="J1" s="1"/>
      <c r="K1" s="1"/>
      <c r="L1" s="1" t="s">
        <v>29</v>
      </c>
      <c r="M1" s="1"/>
      <c r="N1" s="1"/>
      <c r="O1" s="1"/>
      <c r="P1" s="1" t="s">
        <v>30</v>
      </c>
      <c r="Q1" s="1"/>
      <c r="R1" s="1"/>
      <c r="S1" s="1"/>
    </row>
    <row r="2" spans="1:19" x14ac:dyDescent="0.2">
      <c r="A2" t="s">
        <v>31</v>
      </c>
      <c r="B2" t="s">
        <v>32</v>
      </c>
      <c r="D2" t="s">
        <v>20</v>
      </c>
      <c r="E2" t="s">
        <v>21</v>
      </c>
      <c r="F2" t="s">
        <v>22</v>
      </c>
      <c r="G2" t="s">
        <v>23</v>
      </c>
      <c r="H2" t="s">
        <v>20</v>
      </c>
      <c r="I2" t="s">
        <v>21</v>
      </c>
      <c r="J2" t="s">
        <v>22</v>
      </c>
      <c r="K2" t="s">
        <v>23</v>
      </c>
      <c r="L2" t="s">
        <v>20</v>
      </c>
      <c r="M2" t="s">
        <v>21</v>
      </c>
      <c r="N2" t="s">
        <v>22</v>
      </c>
      <c r="O2" t="s">
        <v>23</v>
      </c>
      <c r="P2" t="s">
        <v>20</v>
      </c>
      <c r="Q2" t="s">
        <v>21</v>
      </c>
      <c r="R2" t="s">
        <v>22</v>
      </c>
      <c r="S2" t="s">
        <v>23</v>
      </c>
    </row>
  </sheetData>
  <mergeCells count="4">
    <mergeCell ref="D1:G1"/>
    <mergeCell ref="H1:K1"/>
    <mergeCell ref="L1:O1"/>
    <mergeCell ref="P1:S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WorkLoad_User</vt:lpstr>
      <vt:lpstr>WorkLoad_Task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65</cp:revision>
  <dcterms:created xsi:type="dcterms:W3CDTF">2016-08-03T11:06:53Z</dcterms:created>
  <dcterms:modified xsi:type="dcterms:W3CDTF">2016-09-08T02:41:02Z</dcterms:modified>
  <dc:language>en-US</dc:language>
</cp:coreProperties>
</file>