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-60" yWindow="0" windowWidth="25520" windowHeight="15620" tabRatio="500" activeTab="1"/>
  </bookViews>
  <sheets>
    <sheet name="Dataset ES + Correlación" sheetId="1" r:id="rId1"/>
    <sheet name="ENTRADAS + SALIDAS " sheetId="2" r:id="rId2"/>
    <sheet name="Graficos ES" sheetId="3" r:id="rId3"/>
    <sheet name="Outliers" sheetId="4" r:id="rId4"/>
    <sheet name="Hoja1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7" i="2"/>
  <c r="J26" i="2"/>
  <c r="J27" i="2"/>
  <c r="J28" i="2"/>
  <c r="J29" i="2"/>
  <c r="J30" i="2"/>
  <c r="J31" i="2"/>
  <c r="J32" i="2"/>
  <c r="J33" i="2"/>
  <c r="J34" i="2"/>
  <c r="J35" i="2"/>
  <c r="J25" i="2"/>
  <c r="I25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7" i="2"/>
  <c r="F50" i="2"/>
  <c r="F49" i="2"/>
  <c r="F46" i="2"/>
  <c r="F45" i="2"/>
  <c r="F44" i="2"/>
  <c r="F43" i="2"/>
  <c r="F41" i="2"/>
  <c r="F40" i="2"/>
  <c r="F38" i="2"/>
  <c r="F37" i="2"/>
  <c r="F35" i="2"/>
  <c r="F34" i="2"/>
  <c r="F33" i="2"/>
  <c r="F32" i="2"/>
  <c r="F31" i="2"/>
  <c r="F30" i="2"/>
  <c r="F29" i="2"/>
  <c r="F28" i="2"/>
  <c r="F27" i="2"/>
  <c r="F26" i="2"/>
  <c r="F24" i="2"/>
  <c r="F23" i="2"/>
  <c r="F22" i="2"/>
  <c r="F20" i="2"/>
  <c r="F19" i="2"/>
  <c r="F18" i="2"/>
  <c r="F16" i="2"/>
  <c r="F15" i="2"/>
  <c r="F14" i="2"/>
  <c r="F12" i="2"/>
  <c r="F11" i="2"/>
  <c r="F10" i="2"/>
  <c r="F9" i="2"/>
  <c r="F8" i="2"/>
  <c r="F7" i="2"/>
  <c r="B48" i="4"/>
  <c r="B38" i="4"/>
  <c r="B16" i="4"/>
  <c r="B13" i="4"/>
  <c r="B4" i="4"/>
  <c r="B63" i="4"/>
  <c r="N48" i="4"/>
  <c r="M48" i="4"/>
  <c r="L48" i="4"/>
  <c r="K48" i="4"/>
  <c r="J48" i="4"/>
  <c r="I48" i="4"/>
  <c r="H48" i="4"/>
  <c r="G48" i="4"/>
  <c r="F48" i="4"/>
  <c r="E48" i="4"/>
  <c r="D48" i="4"/>
  <c r="C48" i="4"/>
  <c r="N38" i="4"/>
  <c r="M38" i="4"/>
  <c r="L38" i="4"/>
  <c r="K38" i="4"/>
  <c r="J38" i="4"/>
  <c r="I38" i="4"/>
  <c r="H38" i="4"/>
  <c r="G38" i="4"/>
  <c r="F38" i="4"/>
  <c r="E38" i="4"/>
  <c r="D38" i="4"/>
  <c r="C38" i="4"/>
  <c r="V7" i="4"/>
  <c r="P7" i="4"/>
  <c r="P4" i="4"/>
  <c r="P24" i="4"/>
  <c r="N16" i="4"/>
  <c r="M16" i="4"/>
  <c r="L16" i="4"/>
  <c r="K16" i="4"/>
  <c r="J16" i="4"/>
  <c r="I16" i="4"/>
  <c r="H16" i="4"/>
  <c r="G16" i="4"/>
  <c r="F16" i="4"/>
  <c r="E16" i="4"/>
  <c r="D16" i="4"/>
  <c r="C16" i="4"/>
  <c r="N13" i="4"/>
  <c r="M13" i="4"/>
  <c r="L13" i="4"/>
  <c r="K13" i="4"/>
  <c r="J13" i="4"/>
  <c r="I13" i="4"/>
  <c r="H13" i="4"/>
  <c r="G13" i="4"/>
  <c r="F13" i="4"/>
  <c r="E13" i="4"/>
  <c r="D13" i="4"/>
  <c r="C13" i="4"/>
  <c r="AB7" i="4"/>
  <c r="AA7" i="4"/>
  <c r="Z7" i="4"/>
  <c r="Y7" i="4"/>
  <c r="X7" i="4"/>
  <c r="W7" i="4"/>
  <c r="U7" i="4"/>
  <c r="T7" i="4"/>
  <c r="S7" i="4"/>
  <c r="R7" i="4"/>
  <c r="Q7" i="4"/>
  <c r="AB4" i="4"/>
  <c r="AA4" i="4"/>
  <c r="Z4" i="4"/>
  <c r="Y4" i="4"/>
  <c r="X4" i="4"/>
  <c r="W4" i="4"/>
  <c r="V4" i="4"/>
  <c r="U4" i="4"/>
  <c r="T4" i="4"/>
  <c r="S4" i="4"/>
  <c r="R4" i="4"/>
  <c r="Q4" i="4"/>
  <c r="N4" i="4"/>
  <c r="M4" i="4"/>
  <c r="L4" i="4"/>
  <c r="K4" i="4"/>
  <c r="J4" i="4"/>
  <c r="I4" i="4"/>
  <c r="H4" i="4"/>
  <c r="G4" i="4"/>
  <c r="F4" i="4"/>
  <c r="E4" i="4"/>
  <c r="D4" i="4"/>
  <c r="C4" i="4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G103" i="1"/>
  <c r="AH103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G105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E4" i="1"/>
  <c r="AD4" i="1"/>
</calcChain>
</file>

<file path=xl/sharedStrings.xml><?xml version="1.0" encoding="utf-8"?>
<sst xmlns="http://schemas.openxmlformats.org/spreadsheetml/2006/main" count="463" uniqueCount="247">
  <si>
    <t>TOTAL</t>
  </si>
  <si>
    <t>AMÉRICA</t>
  </si>
  <si>
    <t>AMÉRICA SUR</t>
  </si>
  <si>
    <t>POBLACION TOTAL</t>
  </si>
  <si>
    <t>ARGENTINA</t>
  </si>
  <si>
    <t>BOLIVIA</t>
  </si>
  <si>
    <t>BRASIL</t>
  </si>
  <si>
    <t>GUYANA</t>
  </si>
  <si>
    <t>PERÚ</t>
  </si>
  <si>
    <t>SURINAME</t>
  </si>
  <si>
    <t>AMÉRICA NORTE</t>
  </si>
  <si>
    <t>CANADÁ</t>
  </si>
  <si>
    <t>ENTRADAS (2011)</t>
  </si>
  <si>
    <t>ESTADOS UNIDOS</t>
  </si>
  <si>
    <t>SALIDAS (2011)</t>
  </si>
  <si>
    <t xml:space="preserve">Correlación entradas/salidas </t>
  </si>
  <si>
    <t>NACIONALIDAD</t>
  </si>
  <si>
    <t>MÉXICO</t>
  </si>
  <si>
    <t>AMÉRICA CENTRAL</t>
  </si>
  <si>
    <t>Turistas Extranjeros Entrados (Número)</t>
  </si>
  <si>
    <t>BÉLICE</t>
  </si>
  <si>
    <t>COSTA RICA</t>
  </si>
  <si>
    <t>PANAMÁ</t>
  </si>
  <si>
    <t>CARIBE</t>
  </si>
  <si>
    <t>CUBA</t>
  </si>
  <si>
    <t>HAITÍ</t>
  </si>
  <si>
    <t>REPUBLICA DOMINICANA</t>
  </si>
  <si>
    <t>EUROPA</t>
  </si>
  <si>
    <t>PAÍS DE DESTINO</t>
  </si>
  <si>
    <t>Salida de Chilenos al Extranjero (Número)</t>
  </si>
  <si>
    <t>ALEMANIA</t>
  </si>
  <si>
    <t>DINAMARCA</t>
  </si>
  <si>
    <t>ESPAÑA</t>
  </si>
  <si>
    <t>FRANCIA</t>
  </si>
  <si>
    <t>PAISES BAJOS</t>
  </si>
  <si>
    <t>OUTLIERS</t>
  </si>
  <si>
    <t>INGLATERRA</t>
  </si>
  <si>
    <t>ITALIA</t>
  </si>
  <si>
    <t>NORUEGA</t>
  </si>
  <si>
    <t>SUECIA</t>
  </si>
  <si>
    <t>UCRANIA</t>
  </si>
  <si>
    <t>OCEANÍA</t>
  </si>
  <si>
    <t>por mes</t>
  </si>
  <si>
    <t>Total</t>
  </si>
  <si>
    <t>Particular</t>
  </si>
  <si>
    <t>ENTRADA (x)</t>
  </si>
  <si>
    <t>SALIDA (Y)</t>
  </si>
  <si>
    <t>X*Y</t>
  </si>
  <si>
    <t>X*X</t>
  </si>
  <si>
    <t>Y*Y</t>
  </si>
  <si>
    <t>AUSTRALIA</t>
  </si>
  <si>
    <t>NUEVA ZELANDIA</t>
  </si>
  <si>
    <t>ÁFRICA</t>
  </si>
  <si>
    <t>KENIA</t>
  </si>
  <si>
    <t>SUDAFRICA</t>
  </si>
  <si>
    <t>ASIA</t>
  </si>
  <si>
    <t>CHINA + TAIWAN</t>
  </si>
  <si>
    <t xml:space="preserve"> T O T A 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</si>
  <si>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</si>
  <si>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</si>
  <si>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</si>
  <si>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</si>
  <si>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</si>
  <si>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</si>
  <si>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</si>
  <si>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</si>
  <si>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</si>
  <si>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</si>
  <si>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</si>
  <si>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</si>
  <si>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COREA DEL SUR</t>
  </si>
  <si>
    <t>INDIA</t>
  </si>
  <si>
    <t>JAPÓN</t>
  </si>
  <si>
    <t>T O T A L</t>
  </si>
  <si>
    <t xml:space="preserve"> ENERO</t>
  </si>
  <si>
    <t xml:space="preserve"> ABRIL</t>
  </si>
  <si>
    <t xml:space="preserve">  MAYO</t>
  </si>
  <si>
    <t xml:space="preserve"> AGOSTO</t>
  </si>
  <si>
    <t>PEARSON</t>
  </si>
  <si>
    <t>MEDIO ORIENTE</t>
  </si>
  <si>
    <t>OUTLIERS MEDIO ORIENTE</t>
  </si>
  <si>
    <t>ISRAEL</t>
  </si>
  <si>
    <t>JORDANIA</t>
  </si>
  <si>
    <t>OTROS DEL MUNDO</t>
  </si>
  <si>
    <t>OUTLIERS A. SUR</t>
  </si>
  <si>
    <t>ARABIA SAUDITA</t>
  </si>
  <si>
    <t>GUYANA FRANCESA</t>
  </si>
  <si>
    <t>BAHREIN</t>
  </si>
  <si>
    <t>ISLA FALKLAND</t>
  </si>
  <si>
    <t>IRAK</t>
  </si>
  <si>
    <t>OUTLIERS CARIBE</t>
  </si>
  <si>
    <t>KUWAIT</t>
  </si>
  <si>
    <t>ANTIGUA Y BARBUDA</t>
  </si>
  <si>
    <t>AMÉRICA  SUR</t>
  </si>
  <si>
    <t>OMAN</t>
  </si>
  <si>
    <t>ANTILLAS HOLANDESAS</t>
  </si>
  <si>
    <t>QATAR</t>
  </si>
  <si>
    <t>ARUBA</t>
  </si>
  <si>
    <t>SIRIA</t>
  </si>
  <si>
    <t>ISLAS CAIMAN</t>
  </si>
  <si>
    <t>YEMEN</t>
  </si>
  <si>
    <t>ISLAS CURAZAO</t>
  </si>
  <si>
    <t>SAN CRISTOBAL-NEVIS</t>
  </si>
  <si>
    <t>SANTA LUCIA</t>
  </si>
  <si>
    <t>OTROS PAÍSES DEL CARIBE</t>
  </si>
  <si>
    <t>OTROS CARIBE</t>
  </si>
  <si>
    <t>OTROS PAÍSES DE AMERICA</t>
  </si>
  <si>
    <t>OUTLIERS EUROPA</t>
  </si>
  <si>
    <t>OULIERS EUROPA</t>
  </si>
  <si>
    <t>ANDORRA</t>
  </si>
  <si>
    <t>REPÚBLICA CHECA</t>
  </si>
  <si>
    <t>ARMENIA</t>
  </si>
  <si>
    <t>OUTLIERS OCEANIA</t>
  </si>
  <si>
    <t>AZERBAIJAN</t>
  </si>
  <si>
    <t>POLINESIA FRANCESA</t>
  </si>
  <si>
    <t>BULGARIA</t>
  </si>
  <si>
    <t>OUTLIERS AFRICA</t>
  </si>
  <si>
    <t>CHIPRE</t>
  </si>
  <si>
    <t>GUINEA BISSAU</t>
  </si>
  <si>
    <t>CIUDAD DEL VATICANO</t>
  </si>
  <si>
    <t>OUTLIERS ASIA</t>
  </si>
  <si>
    <t>ESLOVAQUIA</t>
  </si>
  <si>
    <t>CHINA - HONG KONG</t>
  </si>
  <si>
    <t>ESLOVENIA</t>
  </si>
  <si>
    <t>COLOMBIA</t>
  </si>
  <si>
    <t>TOTAL OUTLIERS SALIDA</t>
  </si>
  <si>
    <t>ESTONIA</t>
  </si>
  <si>
    <t>GALES</t>
  </si>
  <si>
    <t>GEORGIA</t>
  </si>
  <si>
    <t>LETONIA</t>
  </si>
  <si>
    <t>LIECHTENSTEIN</t>
  </si>
  <si>
    <t>LITUANIA</t>
  </si>
  <si>
    <t>MACEDONIA</t>
  </si>
  <si>
    <t>MALTA</t>
  </si>
  <si>
    <t>MOLDAVIA</t>
  </si>
  <si>
    <t>MÓNACO</t>
  </si>
  <si>
    <t>SAN MARINO</t>
  </si>
  <si>
    <t>SERBIA</t>
  </si>
  <si>
    <t>TURQUÍA</t>
  </si>
  <si>
    <t>ANGOLA</t>
  </si>
  <si>
    <t>ECUADOR</t>
  </si>
  <si>
    <t>ARGELIA</t>
  </si>
  <si>
    <t>CABO VERDE</t>
  </si>
  <si>
    <t>GHANA</t>
  </si>
  <si>
    <t>LIBIA</t>
  </si>
  <si>
    <t>NIGERIA</t>
  </si>
  <si>
    <t>SOMALIA</t>
  </si>
  <si>
    <t>TÚNEZ</t>
  </si>
  <si>
    <t>ZIMBABWE</t>
  </si>
  <si>
    <t>PARAGUAY</t>
  </si>
  <si>
    <t>AFGANISTÁN</t>
  </si>
  <si>
    <t>BANGLADESH</t>
  </si>
  <si>
    <t>BHUTAN</t>
  </si>
  <si>
    <t>BRUNEI</t>
  </si>
  <si>
    <t>CAMBOYA</t>
  </si>
  <si>
    <t>COREA DEL NORTE</t>
  </si>
  <si>
    <t>KASAJSTÁN</t>
  </si>
  <si>
    <t>KIRGUIZTÁN</t>
  </si>
  <si>
    <t>MAYNMAR</t>
  </si>
  <si>
    <t>MONGOLIA</t>
  </si>
  <si>
    <t>NEPAL</t>
  </si>
  <si>
    <t>SRI LANKA</t>
  </si>
  <si>
    <t>TURKMENISTAN</t>
  </si>
  <si>
    <t>UZBEKISTAN</t>
  </si>
  <si>
    <t>TOTAL OUTLIERS ENTRADA</t>
  </si>
  <si>
    <t>URUGUAY</t>
  </si>
  <si>
    <t>VENEZUELA</t>
  </si>
  <si>
    <t>AMÉRICA  NORTE</t>
  </si>
  <si>
    <t>OTROS PAISES AMÉRICA DEL NORTE</t>
  </si>
  <si>
    <t>OTROS PAISES</t>
  </si>
  <si>
    <t>BELICE</t>
  </si>
  <si>
    <t>EL SALVADOR</t>
  </si>
  <si>
    <t>GUATEMALA</t>
  </si>
  <si>
    <t>HONDURAS</t>
  </si>
  <si>
    <t>NICARAGUA</t>
  </si>
  <si>
    <t>BAHAMAS</t>
  </si>
  <si>
    <t>BARBADOS</t>
  </si>
  <si>
    <t>DOMINICA</t>
  </si>
  <si>
    <t>GRANADA</t>
  </si>
  <si>
    <t>JAMAICA</t>
  </si>
  <si>
    <t>PUERTO RICO</t>
  </si>
  <si>
    <t>REPÚBLICA DOMINICANA</t>
  </si>
  <si>
    <t>SAN VICENTE</t>
  </si>
  <si>
    <t>TRINIDAD Y TOBAGO</t>
  </si>
  <si>
    <t>ALBANIA</t>
  </si>
  <si>
    <t>AUSTRIA</t>
  </si>
  <si>
    <t>BÉLGICA</t>
  </si>
  <si>
    <t>BOSNIA-HERZEGOVINA</t>
  </si>
  <si>
    <t>BOSNIA Y HERZEGOVINA</t>
  </si>
  <si>
    <t>CROACIA</t>
  </si>
  <si>
    <t>ESCOCIA</t>
  </si>
  <si>
    <t>FEDERACIÓN RUSA</t>
  </si>
  <si>
    <t>FINLANDIA</t>
  </si>
  <si>
    <t>GRECIA</t>
  </si>
  <si>
    <t>HOLANDA</t>
  </si>
  <si>
    <t>HUNGRÍA</t>
  </si>
  <si>
    <t>IRLANDA</t>
  </si>
  <si>
    <t>ISLANDIA</t>
  </si>
  <si>
    <t>LUXEMBURGO</t>
  </si>
  <si>
    <t>POLONIA</t>
  </si>
  <si>
    <t>PORTUGAL</t>
  </si>
  <si>
    <t>RUMANIA</t>
  </si>
  <si>
    <t>SUIZA</t>
  </si>
  <si>
    <t>OTROS PAÍSES DE EUROPA</t>
  </si>
  <si>
    <t>OTROS PAÍSES DE OCEANÍA</t>
  </si>
  <si>
    <t>OTROS PAISES DE OCEANIA</t>
  </si>
  <si>
    <t>EGIPTO</t>
  </si>
  <si>
    <t>MARRUECOS</t>
  </si>
  <si>
    <t>OTROS PAÍSES DE ÁFRICA</t>
  </si>
  <si>
    <t>OTROS PAISES DE AFRICA</t>
  </si>
  <si>
    <t>CHINA</t>
  </si>
  <si>
    <t xml:space="preserve">CHINA </t>
  </si>
  <si>
    <t>FILIPINAS</t>
  </si>
  <si>
    <t>INDONESIA</t>
  </si>
  <si>
    <t>JAPON</t>
  </si>
  <si>
    <t>MALASIA</t>
  </si>
  <si>
    <t>PAKISTÁN</t>
  </si>
  <si>
    <t>PAKISTAN</t>
  </si>
  <si>
    <t>SINGAPUR</t>
  </si>
  <si>
    <t>TAILANDIA</t>
  </si>
  <si>
    <t>TAIWÁN</t>
  </si>
  <si>
    <t>TAIWAN</t>
  </si>
  <si>
    <t>VIETNAM</t>
  </si>
  <si>
    <t>OTROS PAÍSES DE ASIA</t>
  </si>
  <si>
    <t>OTROS PAISES DE ASIA</t>
  </si>
  <si>
    <t>EMIRATOS ÁRABES</t>
  </si>
  <si>
    <t>EMIRATOS ARABES</t>
  </si>
  <si>
    <t>IRÁN</t>
  </si>
  <si>
    <t>IRAN</t>
  </si>
  <si>
    <t xml:space="preserve">ISRAEL      </t>
  </si>
  <si>
    <t>LÍBANO</t>
  </si>
  <si>
    <t xml:space="preserve">LIBANO     </t>
  </si>
  <si>
    <t>OTROS PAÍSES DEL MEDIO ORIENTE</t>
  </si>
  <si>
    <t>OTROS PAISES DEL MEDIO ORIENTE</t>
  </si>
  <si>
    <t>OTROS DESTINOS</t>
  </si>
  <si>
    <t>TOTALES</t>
  </si>
  <si>
    <t>N=</t>
  </si>
  <si>
    <t>R=</t>
  </si>
  <si>
    <t>existe una correlacion lineal casi perfecta entre las entradas y salidas!</t>
  </si>
  <si>
    <t>factor de entrada</t>
  </si>
  <si>
    <t>factor de salida</t>
  </si>
  <si>
    <t>Salidas de chileno</t>
  </si>
  <si>
    <t>Entradas de Extranjeros</t>
  </si>
  <si>
    <t>cordenadas santiago</t>
  </si>
  <si>
    <t xml:space="preserve">-33° 27' 24 S </t>
  </si>
  <si>
    <t>Longitude</t>
  </si>
  <si>
    <t xml:space="preserve">-70° 38' 53 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</si>
</sst>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15" x14ac:knownFonts="1">
    <font>
      <sz val="11"/>
      <color rgb="FF000000"/>
      <name val="Calibri"/>
    </font>
    <font>
      <b/>
      <sz val="8"/>
      <color rgb="FFFFFFFF"/>
      <name val="Arial"/>
    </font>
    <font>
      <sz val="8"/>
      <color rgb="FFFFFFFF"/>
      <name val="Arial"/>
    </font>
    <font>
      <sz val="20"/>
      <color rgb="FF000000"/>
      <name val="Bebas neue"/>
    </font>
    <font>
      <sz val="11"/>
      <name val="Calibri"/>
    </font>
    <font>
      <b/>
      <sz val="8"/>
      <color rgb="FF000000"/>
      <name val="Arial"/>
    </font>
    <font>
      <sz val="11"/>
      <name val="Arial"/>
    </font>
    <font>
      <sz val="8"/>
      <color rgb="FF000000"/>
      <name val="Arial"/>
    </font>
    <font>
      <sz val="8"/>
      <color rgb="FFFFFFFF"/>
      <name val="Bookman Old Style"/>
    </font>
    <font>
      <u/>
      <sz val="11"/>
      <color theme="10"/>
      <name val="Calibri"/>
    </font>
    <font>
      <u/>
      <sz val="11"/>
      <color theme="11"/>
      <name val="Calibri"/>
    </font>
    <font>
      <b/>
      <sz val="8"/>
      <name val="Arial"/>
    </font>
    <font>
      <sz val="8"/>
      <name val="Arial"/>
    </font>
    <font>
      <b/>
      <sz val="11"/>
      <name val="Arial"/>
    </font>
    <font>
      <b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0070C0"/>
        <bgColor rgb="FF0070C0"/>
      </patternFill>
    </fill>
    <fill>
      <patternFill patternType="solid">
        <fgColor rgb="FFC55A11"/>
        <bgColor rgb="FFC55A11"/>
      </patternFill>
    </fill>
    <fill>
      <patternFill patternType="solid">
        <fgColor rgb="FF7030A0"/>
        <bgColor rgb="FF7030A0"/>
      </patternFill>
    </fill>
    <fill>
      <patternFill patternType="solid">
        <fgColor rgb="FF2E75B5"/>
        <bgColor rgb="FF2E75B5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21">
    <xf numFmtId="0" fontId="0" fillId="0" borderId="0" xfId="0" applyFont="1" applyAlignment="1"/>
    <xf numFmtId="0" fontId="0" fillId="0" borderId="0" xfId="0" applyFont="1"/>
    <xf numFmtId="0" fontId="2" fillId="2" borderId="7" xfId="0" applyFont="1" applyFill="1" applyBorder="1"/>
    <xf numFmtId="164" fontId="1" fillId="2" borderId="8" xfId="0" applyNumberFormat="1" applyFont="1" applyFill="1" applyBorder="1" applyAlignment="1">
      <alignment horizontal="right"/>
    </xf>
    <xf numFmtId="3" fontId="1" fillId="2" borderId="9" xfId="0" applyNumberFormat="1" applyFont="1" applyFill="1" applyBorder="1" applyAlignment="1">
      <alignment horizontal="right"/>
    </xf>
    <xf numFmtId="0" fontId="2" fillId="2" borderId="10" xfId="0" applyFont="1" applyFill="1" applyBorder="1"/>
    <xf numFmtId="164" fontId="1" fillId="2" borderId="9" xfId="0" applyNumberFormat="1" applyFont="1" applyFill="1" applyBorder="1" applyAlignment="1">
      <alignment horizontal="right"/>
    </xf>
    <xf numFmtId="164" fontId="1" fillId="2" borderId="12" xfId="0" applyNumberFormat="1" applyFont="1" applyFill="1" applyBorder="1" applyAlignment="1">
      <alignment horizontal="right"/>
    </xf>
    <xf numFmtId="0" fontId="3" fillId="0" borderId="0" xfId="0" applyFont="1"/>
    <xf numFmtId="164" fontId="1" fillId="2" borderId="13" xfId="0" applyNumberFormat="1" applyFont="1" applyFill="1" applyBorder="1" applyAlignment="1">
      <alignment horizontal="right"/>
    </xf>
    <xf numFmtId="0" fontId="2" fillId="2" borderId="11" xfId="0" applyFont="1" applyFill="1" applyBorder="1"/>
    <xf numFmtId="3" fontId="1" fillId="2" borderId="8" xfId="0" applyNumberFormat="1" applyFont="1" applyFill="1" applyBorder="1" applyAlignment="1">
      <alignment horizontal="right"/>
    </xf>
    <xf numFmtId="0" fontId="2" fillId="2" borderId="15" xfId="0" applyFont="1" applyFill="1" applyBorder="1"/>
    <xf numFmtId="164" fontId="1" fillId="2" borderId="4" xfId="0" applyNumberFormat="1" applyFont="1" applyFill="1" applyBorder="1" applyAlignment="1">
      <alignment horizontal="right"/>
    </xf>
    <xf numFmtId="3" fontId="1" fillId="2" borderId="4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3" fontId="1" fillId="3" borderId="8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3" fontId="1" fillId="4" borderId="3" xfId="0" applyNumberFormat="1" applyFont="1" applyFill="1" applyBorder="1" applyAlignment="1">
      <alignment horizontal="center"/>
    </xf>
    <xf numFmtId="3" fontId="1" fillId="3" borderId="22" xfId="0" applyNumberFormat="1" applyFont="1" applyFill="1" applyBorder="1" applyAlignment="1">
      <alignment horizontal="center"/>
    </xf>
    <xf numFmtId="3" fontId="1" fillId="4" borderId="23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3" fontId="1" fillId="4" borderId="8" xfId="0" applyNumberFormat="1" applyFont="1" applyFill="1" applyBorder="1" applyAlignment="1">
      <alignment horizontal="center"/>
    </xf>
    <xf numFmtId="3" fontId="1" fillId="4" borderId="22" xfId="0" applyNumberFormat="1" applyFont="1" applyFill="1" applyBorder="1" applyAlignment="1">
      <alignment horizontal="center"/>
    </xf>
    <xf numFmtId="0" fontId="5" fillId="4" borderId="25" xfId="0" applyFont="1" applyFill="1" applyBorder="1"/>
    <xf numFmtId="3" fontId="1" fillId="3" borderId="0" xfId="0" applyNumberFormat="1" applyFont="1" applyFill="1" applyBorder="1" applyAlignment="1">
      <alignment horizontal="center"/>
    </xf>
    <xf numFmtId="164" fontId="5" fillId="4" borderId="25" xfId="0" applyNumberFormat="1" applyFont="1" applyFill="1" applyBorder="1"/>
    <xf numFmtId="164" fontId="1" fillId="3" borderId="3" xfId="0" applyNumberFormat="1" applyFont="1" applyFill="1" applyBorder="1" applyAlignment="1">
      <alignment horizontal="right"/>
    </xf>
    <xf numFmtId="3" fontId="1" fillId="3" borderId="3" xfId="0" applyNumberFormat="1" applyFont="1" applyFill="1" applyBorder="1" applyAlignment="1">
      <alignment horizontal="right"/>
    </xf>
    <xf numFmtId="3" fontId="5" fillId="4" borderId="25" xfId="0" applyNumberFormat="1" applyFont="1" applyFill="1" applyBorder="1"/>
    <xf numFmtId="164" fontId="0" fillId="0" borderId="0" xfId="0" applyNumberFormat="1" applyFont="1"/>
    <xf numFmtId="0" fontId="0" fillId="0" borderId="0" xfId="0" applyFont="1"/>
    <xf numFmtId="0" fontId="2" fillId="4" borderId="10" xfId="0" applyFont="1" applyFill="1" applyBorder="1"/>
    <xf numFmtId="164" fontId="1" fillId="4" borderId="9" xfId="0" applyNumberFormat="1" applyFont="1" applyFill="1" applyBorder="1" applyAlignment="1">
      <alignment horizontal="right"/>
    </xf>
    <xf numFmtId="0" fontId="1" fillId="3" borderId="2" xfId="0" applyFont="1" applyFill="1" applyBorder="1"/>
    <xf numFmtId="164" fontId="1" fillId="3" borderId="23" xfId="0" applyNumberFormat="1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3" fontId="2" fillId="4" borderId="0" xfId="0" applyNumberFormat="1" applyFont="1" applyFill="1" applyBorder="1" applyAlignment="1">
      <alignment horizontal="right"/>
    </xf>
    <xf numFmtId="3" fontId="1" fillId="3" borderId="23" xfId="0" applyNumberFormat="1" applyFont="1" applyFill="1" applyBorder="1" applyAlignment="1">
      <alignment horizontal="right"/>
    </xf>
    <xf numFmtId="3" fontId="2" fillId="4" borderId="28" xfId="0" applyNumberFormat="1" applyFont="1" applyFill="1" applyBorder="1" applyAlignment="1">
      <alignment horizontal="right"/>
    </xf>
    <xf numFmtId="0" fontId="2" fillId="4" borderId="10" xfId="0" applyFont="1" applyFill="1" applyBorder="1" applyAlignment="1">
      <alignment horizontal="left"/>
    </xf>
    <xf numFmtId="0" fontId="2" fillId="3" borderId="0" xfId="0" applyFont="1" applyFill="1" applyBorder="1"/>
    <xf numFmtId="3" fontId="1" fillId="4" borderId="9" xfId="0" applyNumberFormat="1" applyFont="1" applyFill="1" applyBorder="1" applyAlignment="1">
      <alignment horizontal="right"/>
    </xf>
    <xf numFmtId="3" fontId="1" fillId="3" borderId="4" xfId="0" applyNumberFormat="1" applyFont="1" applyFill="1" applyBorder="1" applyAlignment="1">
      <alignment horizontal="right"/>
    </xf>
    <xf numFmtId="0" fontId="1" fillId="3" borderId="29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3" fontId="1" fillId="4" borderId="8" xfId="0" applyNumberFormat="1" applyFont="1" applyFill="1" applyBorder="1" applyAlignment="1">
      <alignment horizontal="right"/>
    </xf>
    <xf numFmtId="3" fontId="2" fillId="4" borderId="12" xfId="0" applyNumberFormat="1" applyFont="1" applyFill="1" applyBorder="1" applyAlignment="1">
      <alignment horizontal="right"/>
    </xf>
    <xf numFmtId="3" fontId="2" fillId="4" borderId="30" xfId="0" applyNumberFormat="1" applyFont="1" applyFill="1" applyBorder="1" applyAlignment="1">
      <alignment horizontal="right"/>
    </xf>
    <xf numFmtId="0" fontId="1" fillId="3" borderId="5" xfId="0" applyFont="1" applyFill="1" applyBorder="1"/>
    <xf numFmtId="3" fontId="2" fillId="4" borderId="31" xfId="0" applyNumberFormat="1" applyFont="1" applyFill="1" applyBorder="1" applyAlignment="1">
      <alignment horizontal="right"/>
    </xf>
    <xf numFmtId="0" fontId="1" fillId="3" borderId="5" xfId="0" applyFont="1" applyFill="1" applyBorder="1" applyAlignment="1">
      <alignment horizontal="left"/>
    </xf>
    <xf numFmtId="3" fontId="1" fillId="3" borderId="18" xfId="0" applyNumberFormat="1" applyFont="1" applyFill="1" applyBorder="1" applyAlignment="1">
      <alignment horizontal="right"/>
    </xf>
    <xf numFmtId="164" fontId="1" fillId="3" borderId="8" xfId="0" applyNumberFormat="1" applyFont="1" applyFill="1" applyBorder="1" applyAlignment="1">
      <alignment horizontal="right"/>
    </xf>
    <xf numFmtId="3" fontId="1" fillId="3" borderId="9" xfId="0" applyNumberFormat="1" applyFont="1" applyFill="1" applyBorder="1" applyAlignment="1">
      <alignment horizontal="right"/>
    </xf>
    <xf numFmtId="0" fontId="1" fillId="4" borderId="15" xfId="0" applyFont="1" applyFill="1" applyBorder="1" applyAlignment="1">
      <alignment horizontal="left"/>
    </xf>
    <xf numFmtId="3" fontId="1" fillId="4" borderId="4" xfId="0" applyNumberFormat="1" applyFont="1" applyFill="1" applyBorder="1" applyAlignment="1">
      <alignment horizontal="right"/>
    </xf>
    <xf numFmtId="3" fontId="1" fillId="4" borderId="19" xfId="0" applyNumberFormat="1" applyFont="1" applyFill="1" applyBorder="1" applyAlignment="1">
      <alignment horizontal="right"/>
    </xf>
    <xf numFmtId="3" fontId="2" fillId="2" borderId="30" xfId="0" applyNumberFormat="1" applyFont="1" applyFill="1" applyBorder="1" applyAlignment="1">
      <alignment horizontal="right"/>
    </xf>
    <xf numFmtId="3" fontId="1" fillId="4" borderId="32" xfId="0" applyNumberFormat="1" applyFont="1" applyFill="1" applyBorder="1" applyAlignment="1">
      <alignment horizontal="right"/>
    </xf>
    <xf numFmtId="3" fontId="2" fillId="2" borderId="31" xfId="0" applyNumberFormat="1" applyFont="1" applyFill="1" applyBorder="1" applyAlignment="1">
      <alignment horizontal="right"/>
    </xf>
    <xf numFmtId="0" fontId="2" fillId="2" borderId="10" xfId="0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right"/>
    </xf>
    <xf numFmtId="3" fontId="2" fillId="2" borderId="28" xfId="0" applyNumberFormat="1" applyFont="1" applyFill="1" applyBorder="1" applyAlignment="1">
      <alignment horizontal="right"/>
    </xf>
    <xf numFmtId="0" fontId="0" fillId="2" borderId="0" xfId="0" applyFont="1" applyFill="1" applyBorder="1"/>
    <xf numFmtId="0" fontId="2" fillId="2" borderId="0" xfId="0" applyFont="1" applyFill="1" applyBorder="1"/>
    <xf numFmtId="0" fontId="5" fillId="4" borderId="25" xfId="0" applyFont="1" applyFill="1" applyBorder="1" applyAlignment="1">
      <alignment horizontal="left"/>
    </xf>
    <xf numFmtId="164" fontId="0" fillId="2" borderId="0" xfId="0" applyNumberFormat="1" applyFont="1" applyFill="1" applyBorder="1"/>
    <xf numFmtId="0" fontId="2" fillId="4" borderId="20" xfId="0" applyFont="1" applyFill="1" applyBorder="1" applyAlignment="1">
      <alignment horizontal="left"/>
    </xf>
    <xf numFmtId="0" fontId="0" fillId="2" borderId="0" xfId="0" applyFont="1" applyFill="1" applyBorder="1"/>
    <xf numFmtId="3" fontId="2" fillId="4" borderId="13" xfId="0" applyNumberFormat="1" applyFont="1" applyFill="1" applyBorder="1" applyAlignment="1">
      <alignment horizontal="right"/>
    </xf>
    <xf numFmtId="0" fontId="2" fillId="4" borderId="20" xfId="0" applyFont="1" applyFill="1" applyBorder="1"/>
    <xf numFmtId="1" fontId="2" fillId="4" borderId="0" xfId="0" applyNumberFormat="1" applyFont="1" applyFill="1" applyBorder="1"/>
    <xf numFmtId="1" fontId="2" fillId="4" borderId="0" xfId="0" applyNumberFormat="1" applyFont="1" applyFill="1" applyBorder="1" applyAlignment="1">
      <alignment horizontal="right"/>
    </xf>
    <xf numFmtId="1" fontId="2" fillId="4" borderId="28" xfId="0" applyNumberFormat="1" applyFont="1" applyFill="1" applyBorder="1"/>
    <xf numFmtId="0" fontId="2" fillId="3" borderId="10" xfId="0" applyFont="1" applyFill="1" applyBorder="1"/>
    <xf numFmtId="164" fontId="1" fillId="3" borderId="9" xfId="0" applyNumberFormat="1" applyFont="1" applyFill="1" applyBorder="1" applyAlignment="1">
      <alignment horizontal="right"/>
    </xf>
    <xf numFmtId="0" fontId="7" fillId="0" borderId="0" xfId="0" applyFont="1"/>
    <xf numFmtId="3" fontId="2" fillId="3" borderId="0" xfId="0" applyNumberFormat="1" applyFont="1" applyFill="1" applyBorder="1" applyAlignment="1">
      <alignment horizontal="right"/>
    </xf>
    <xf numFmtId="3" fontId="2" fillId="3" borderId="28" xfId="0" applyNumberFormat="1" applyFont="1" applyFill="1" applyBorder="1" applyAlignment="1">
      <alignment horizontal="right"/>
    </xf>
    <xf numFmtId="0" fontId="2" fillId="3" borderId="10" xfId="0" applyFont="1" applyFill="1" applyBorder="1" applyAlignment="1">
      <alignment horizontal="left"/>
    </xf>
    <xf numFmtId="0" fontId="2" fillId="4" borderId="7" xfId="0" applyFont="1" applyFill="1" applyBorder="1"/>
    <xf numFmtId="164" fontId="1" fillId="5" borderId="9" xfId="0" applyNumberFormat="1" applyFont="1" applyFill="1" applyBorder="1" applyAlignment="1">
      <alignment horizontal="right"/>
    </xf>
    <xf numFmtId="164" fontId="1" fillId="4" borderId="8" xfId="0" applyNumberFormat="1" applyFont="1" applyFill="1" applyBorder="1" applyAlignment="1">
      <alignment horizontal="right"/>
    </xf>
    <xf numFmtId="3" fontId="1" fillId="5" borderId="9" xfId="0" applyNumberFormat="1" applyFont="1" applyFill="1" applyBorder="1" applyAlignment="1">
      <alignment horizontal="right"/>
    </xf>
    <xf numFmtId="164" fontId="1" fillId="3" borderId="4" xfId="0" applyNumberFormat="1" applyFont="1" applyFill="1" applyBorder="1" applyAlignment="1">
      <alignment horizontal="right"/>
    </xf>
    <xf numFmtId="3" fontId="2" fillId="3" borderId="19" xfId="0" applyNumberFormat="1" applyFont="1" applyFill="1" applyBorder="1" applyAlignment="1">
      <alignment horizontal="right"/>
    </xf>
    <xf numFmtId="3" fontId="2" fillId="3" borderId="32" xfId="0" applyNumberFormat="1" applyFont="1" applyFill="1" applyBorder="1" applyAlignment="1">
      <alignment horizontal="right"/>
    </xf>
    <xf numFmtId="3" fontId="1" fillId="3" borderId="25" xfId="0" applyNumberFormat="1" applyFont="1" applyFill="1" applyBorder="1" applyAlignment="1">
      <alignment horizontal="right"/>
    </xf>
    <xf numFmtId="0" fontId="1" fillId="3" borderId="11" xfId="0" applyFont="1" applyFill="1" applyBorder="1"/>
    <xf numFmtId="164" fontId="1" fillId="3" borderId="33" xfId="0" applyNumberFormat="1" applyFont="1" applyFill="1" applyBorder="1" applyAlignment="1">
      <alignment horizontal="right"/>
    </xf>
    <xf numFmtId="3" fontId="1" fillId="3" borderId="16" xfId="0" applyNumberFormat="1" applyFont="1" applyFill="1" applyBorder="1" applyAlignment="1">
      <alignment horizontal="right"/>
    </xf>
    <xf numFmtId="3" fontId="1" fillId="3" borderId="17" xfId="0" applyNumberFormat="1" applyFont="1" applyFill="1" applyBorder="1" applyAlignment="1">
      <alignment horizontal="right"/>
    </xf>
    <xf numFmtId="164" fontId="1" fillId="3" borderId="12" xfId="0" applyNumberFormat="1" applyFont="1" applyFill="1" applyBorder="1" applyAlignment="1">
      <alignment horizontal="right"/>
    </xf>
    <xf numFmtId="3" fontId="2" fillId="2" borderId="12" xfId="0" applyNumberFormat="1" applyFont="1" applyFill="1" applyBorder="1" applyAlignment="1">
      <alignment horizontal="right"/>
    </xf>
    <xf numFmtId="3" fontId="2" fillId="2" borderId="13" xfId="0" applyNumberFormat="1" applyFont="1" applyFill="1" applyBorder="1" applyAlignment="1">
      <alignment horizontal="right"/>
    </xf>
    <xf numFmtId="0" fontId="2" fillId="2" borderId="15" xfId="0" applyFont="1" applyFill="1" applyBorder="1" applyAlignment="1">
      <alignment horizontal="left"/>
    </xf>
    <xf numFmtId="3" fontId="2" fillId="2" borderId="34" xfId="0" applyNumberFormat="1" applyFont="1" applyFill="1" applyBorder="1" applyAlignment="1">
      <alignment horizontal="right"/>
    </xf>
    <xf numFmtId="3" fontId="2" fillId="2" borderId="19" xfId="0" applyNumberFormat="1" applyFont="1" applyFill="1" applyBorder="1" applyAlignment="1">
      <alignment horizontal="right"/>
    </xf>
    <xf numFmtId="3" fontId="2" fillId="2" borderId="32" xfId="0" applyNumberFormat="1" applyFont="1" applyFill="1" applyBorder="1" applyAlignment="1">
      <alignment horizontal="right"/>
    </xf>
    <xf numFmtId="164" fontId="1" fillId="2" borderId="3" xfId="0" applyNumberFormat="1" applyFont="1" applyFill="1" applyBorder="1" applyAlignment="1">
      <alignment horizontal="right"/>
    </xf>
    <xf numFmtId="3" fontId="1" fillId="3" borderId="8" xfId="0" applyNumberFormat="1" applyFont="1" applyFill="1" applyBorder="1" applyAlignment="1">
      <alignment horizontal="right"/>
    </xf>
    <xf numFmtId="164" fontId="1" fillId="5" borderId="8" xfId="0" applyNumberFormat="1" applyFont="1" applyFill="1" applyBorder="1" applyAlignment="1">
      <alignment horizontal="right"/>
    </xf>
    <xf numFmtId="3" fontId="1" fillId="5" borderId="8" xfId="0" applyNumberFormat="1" applyFont="1" applyFill="1" applyBorder="1" applyAlignment="1">
      <alignment horizontal="right"/>
    </xf>
    <xf numFmtId="3" fontId="1" fillId="2" borderId="17" xfId="0" applyNumberFormat="1" applyFont="1" applyFill="1" applyBorder="1" applyAlignment="1">
      <alignment horizontal="right"/>
    </xf>
    <xf numFmtId="3" fontId="1" fillId="3" borderId="12" xfId="0" applyNumberFormat="1" applyFont="1" applyFill="1" applyBorder="1" applyAlignment="1">
      <alignment horizontal="right"/>
    </xf>
    <xf numFmtId="0" fontId="1" fillId="3" borderId="11" xfId="0" applyFont="1" applyFill="1" applyBorder="1" applyAlignment="1">
      <alignment horizontal="left"/>
    </xf>
    <xf numFmtId="3" fontId="1" fillId="3" borderId="22" xfId="0" applyNumberFormat="1" applyFont="1" applyFill="1" applyBorder="1" applyAlignment="1">
      <alignment horizontal="right"/>
    </xf>
    <xf numFmtId="0" fontId="2" fillId="3" borderId="7" xfId="0" applyFont="1" applyFill="1" applyBorder="1"/>
    <xf numFmtId="3" fontId="2" fillId="3" borderId="30" xfId="0" applyNumberFormat="1" applyFont="1" applyFill="1" applyBorder="1" applyAlignment="1">
      <alignment horizontal="right"/>
    </xf>
    <xf numFmtId="3" fontId="2" fillId="3" borderId="31" xfId="0" applyNumberFormat="1" applyFont="1" applyFill="1" applyBorder="1" applyAlignment="1">
      <alignment horizontal="right"/>
    </xf>
    <xf numFmtId="0" fontId="2" fillId="3" borderId="7" xfId="0" applyFont="1" applyFill="1" applyBorder="1" applyAlignment="1">
      <alignment horizontal="left"/>
    </xf>
    <xf numFmtId="0" fontId="2" fillId="6" borderId="10" xfId="0" applyFont="1" applyFill="1" applyBorder="1"/>
    <xf numFmtId="164" fontId="1" fillId="6" borderId="9" xfId="0" applyNumberFormat="1" applyFont="1" applyFill="1" applyBorder="1" applyAlignment="1">
      <alignment horizontal="right"/>
    </xf>
    <xf numFmtId="3" fontId="2" fillId="6" borderId="0" xfId="0" applyNumberFormat="1" applyFont="1" applyFill="1" applyBorder="1" applyAlignment="1">
      <alignment horizontal="right"/>
    </xf>
    <xf numFmtId="3" fontId="2" fillId="6" borderId="28" xfId="0" applyNumberFormat="1" applyFont="1" applyFill="1" applyBorder="1" applyAlignment="1">
      <alignment horizontal="right"/>
    </xf>
    <xf numFmtId="0" fontId="2" fillId="3" borderId="15" xfId="0" applyFont="1" applyFill="1" applyBorder="1"/>
    <xf numFmtId="0" fontId="2" fillId="3" borderId="15" xfId="0" applyFont="1" applyFill="1" applyBorder="1" applyAlignment="1">
      <alignment horizontal="left"/>
    </xf>
    <xf numFmtId="0" fontId="1" fillId="3" borderId="20" xfId="0" applyFont="1" applyFill="1" applyBorder="1"/>
    <xf numFmtId="164" fontId="1" fillId="3" borderId="35" xfId="0" applyNumberFormat="1" applyFont="1" applyFill="1" applyBorder="1" applyAlignment="1">
      <alignment horizontal="right"/>
    </xf>
    <xf numFmtId="3" fontId="1" fillId="3" borderId="33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left"/>
    </xf>
    <xf numFmtId="0" fontId="2" fillId="3" borderId="20" xfId="0" applyFont="1" applyFill="1" applyBorder="1" applyAlignment="1">
      <alignment horizontal="left"/>
    </xf>
    <xf numFmtId="0" fontId="2" fillId="3" borderId="29" xfId="0" applyFont="1" applyFill="1" applyBorder="1" applyAlignment="1">
      <alignment horizontal="left"/>
    </xf>
    <xf numFmtId="3" fontId="2" fillId="3" borderId="34" xfId="0" applyNumberFormat="1" applyFont="1" applyFill="1" applyBorder="1" applyAlignment="1">
      <alignment horizontal="right"/>
    </xf>
    <xf numFmtId="3" fontId="2" fillId="3" borderId="13" xfId="0" applyNumberFormat="1" applyFont="1" applyFill="1" applyBorder="1" applyAlignment="1">
      <alignment horizontal="right"/>
    </xf>
    <xf numFmtId="0" fontId="2" fillId="2" borderId="20" xfId="0" applyFont="1" applyFill="1" applyBorder="1" applyAlignment="1">
      <alignment horizontal="left"/>
    </xf>
    <xf numFmtId="0" fontId="2" fillId="2" borderId="20" xfId="0" applyFont="1" applyFill="1" applyBorder="1"/>
    <xf numFmtId="1" fontId="2" fillId="2" borderId="0" xfId="0" applyNumberFormat="1" applyFont="1" applyFill="1" applyBorder="1"/>
    <xf numFmtId="1" fontId="2" fillId="2" borderId="0" xfId="0" applyNumberFormat="1" applyFont="1" applyFill="1" applyBorder="1" applyAlignment="1">
      <alignment horizontal="right"/>
    </xf>
    <xf numFmtId="1" fontId="2" fillId="2" borderId="30" xfId="0" applyNumberFormat="1" applyFont="1" applyFill="1" applyBorder="1" applyAlignment="1">
      <alignment horizontal="right"/>
    </xf>
    <xf numFmtId="1" fontId="2" fillId="2" borderId="31" xfId="0" applyNumberFormat="1" applyFont="1" applyFill="1" applyBorder="1"/>
    <xf numFmtId="1" fontId="2" fillId="2" borderId="13" xfId="0" applyNumberFormat="1" applyFont="1" applyFill="1" applyBorder="1"/>
    <xf numFmtId="1" fontId="2" fillId="2" borderId="28" xfId="0" applyNumberFormat="1" applyFont="1" applyFill="1" applyBorder="1"/>
    <xf numFmtId="0" fontId="2" fillId="3" borderId="20" xfId="0" applyFont="1" applyFill="1" applyBorder="1"/>
    <xf numFmtId="1" fontId="2" fillId="3" borderId="0" xfId="0" applyNumberFormat="1" applyFont="1" applyFill="1" applyBorder="1"/>
    <xf numFmtId="1" fontId="2" fillId="3" borderId="0" xfId="0" applyNumberFormat="1" applyFont="1" applyFill="1" applyBorder="1" applyAlignment="1">
      <alignment horizontal="right"/>
    </xf>
    <xf numFmtId="1" fontId="2" fillId="3" borderId="28" xfId="0" applyNumberFormat="1" applyFont="1" applyFill="1" applyBorder="1"/>
    <xf numFmtId="1" fontId="8" fillId="3" borderId="0" xfId="0" applyNumberFormat="1" applyFont="1" applyFill="1" applyBorder="1"/>
    <xf numFmtId="1" fontId="2" fillId="2" borderId="28" xfId="0" applyNumberFormat="1" applyFont="1" applyFill="1" applyBorder="1" applyAlignment="1">
      <alignment horizontal="right"/>
    </xf>
    <xf numFmtId="1" fontId="2" fillId="3" borderId="28" xfId="0" applyNumberFormat="1" applyFont="1" applyFill="1" applyBorder="1" applyAlignment="1">
      <alignment horizontal="right"/>
    </xf>
    <xf numFmtId="3" fontId="1" fillId="3" borderId="26" xfId="0" applyNumberFormat="1" applyFont="1" applyFill="1" applyBorder="1" applyAlignment="1">
      <alignment horizontal="right"/>
    </xf>
    <xf numFmtId="0" fontId="2" fillId="3" borderId="36" xfId="0" applyFont="1" applyFill="1" applyBorder="1" applyAlignment="1">
      <alignment horizontal="left"/>
    </xf>
    <xf numFmtId="3" fontId="2" fillId="3" borderId="37" xfId="0" applyNumberFormat="1" applyFont="1" applyFill="1" applyBorder="1" applyAlignment="1">
      <alignment horizontal="right"/>
    </xf>
    <xf numFmtId="3" fontId="2" fillId="3" borderId="38" xfId="0" applyNumberFormat="1" applyFont="1" applyFill="1" applyBorder="1" applyAlignment="1">
      <alignment horizontal="right"/>
    </xf>
    <xf numFmtId="3" fontId="2" fillId="3" borderId="39" xfId="0" applyNumberFormat="1" applyFont="1" applyFill="1" applyBorder="1" applyAlignment="1">
      <alignment horizontal="right"/>
    </xf>
    <xf numFmtId="0" fontId="1" fillId="3" borderId="29" xfId="0" applyFont="1" applyFill="1" applyBorder="1"/>
    <xf numFmtId="3" fontId="1" fillId="3" borderId="40" xfId="0" applyNumberFormat="1" applyFont="1" applyFill="1" applyBorder="1" applyAlignment="1">
      <alignment horizontal="right"/>
    </xf>
    <xf numFmtId="164" fontId="1" fillId="3" borderId="0" xfId="0" applyNumberFormat="1" applyFont="1" applyFill="1" applyBorder="1" applyAlignment="1">
      <alignment horizontal="right"/>
    </xf>
    <xf numFmtId="0" fontId="6" fillId="0" borderId="0" xfId="0" applyFont="1" applyFill="1"/>
    <xf numFmtId="0" fontId="4" fillId="0" borderId="0" xfId="0" applyFont="1" applyFill="1"/>
    <xf numFmtId="0" fontId="4" fillId="0" borderId="0" xfId="0" applyFont="1" applyFill="1" applyAlignment="1"/>
    <xf numFmtId="0" fontId="11" fillId="0" borderId="1" xfId="0" applyFont="1" applyFill="1" applyBorder="1" applyAlignment="1">
      <alignment horizontal="center"/>
    </xf>
    <xf numFmtId="0" fontId="11" fillId="0" borderId="2" xfId="0" applyFont="1" applyFill="1" applyBorder="1"/>
    <xf numFmtId="164" fontId="11" fillId="0" borderId="3" xfId="0" applyNumberFormat="1" applyFont="1" applyFill="1" applyBorder="1" applyAlignment="1">
      <alignment horizontal="right"/>
    </xf>
    <xf numFmtId="3" fontId="11" fillId="0" borderId="3" xfId="0" applyNumberFormat="1" applyFont="1" applyFill="1" applyBorder="1" applyAlignment="1">
      <alignment horizontal="right"/>
    </xf>
    <xf numFmtId="3" fontId="11" fillId="0" borderId="4" xfId="0" applyNumberFormat="1" applyFont="1" applyFill="1" applyBorder="1" applyAlignment="1">
      <alignment horizontal="right"/>
    </xf>
    <xf numFmtId="0" fontId="11" fillId="0" borderId="5" xfId="0" applyFont="1" applyFill="1" applyBorder="1"/>
    <xf numFmtId="0" fontId="11" fillId="0" borderId="6" xfId="0" applyFont="1" applyFill="1" applyBorder="1" applyAlignment="1"/>
    <xf numFmtId="0" fontId="12" fillId="0" borderId="7" xfId="0" applyFont="1" applyFill="1" applyBorder="1"/>
    <xf numFmtId="164" fontId="11" fillId="0" borderId="8" xfId="0" applyNumberFormat="1" applyFont="1" applyFill="1" applyBorder="1" applyAlignment="1">
      <alignment horizontal="right"/>
    </xf>
    <xf numFmtId="3" fontId="11" fillId="0" borderId="9" xfId="0" applyNumberFormat="1" applyFont="1" applyFill="1" applyBorder="1" applyAlignment="1">
      <alignment horizontal="right"/>
    </xf>
    <xf numFmtId="0" fontId="11" fillId="0" borderId="9" xfId="0" applyFont="1" applyFill="1" applyBorder="1" applyAlignment="1"/>
    <xf numFmtId="0" fontId="4" fillId="0" borderId="0" xfId="0" applyNumberFormat="1" applyFont="1" applyFill="1" applyAlignment="1"/>
    <xf numFmtId="0" fontId="12" fillId="0" borderId="10" xfId="0" applyFont="1" applyFill="1" applyBorder="1"/>
    <xf numFmtId="164" fontId="11" fillId="0" borderId="9" xfId="0" applyNumberFormat="1" applyFont="1" applyFill="1" applyBorder="1" applyAlignment="1">
      <alignment horizontal="right"/>
    </xf>
    <xf numFmtId="164" fontId="11" fillId="0" borderId="12" xfId="0" applyNumberFormat="1" applyFont="1" applyFill="1" applyBorder="1" applyAlignment="1">
      <alignment horizontal="right"/>
    </xf>
    <xf numFmtId="164" fontId="11" fillId="0" borderId="13" xfId="0" applyNumberFormat="1" applyFont="1" applyFill="1" applyBorder="1" applyAlignment="1">
      <alignment horizontal="right"/>
    </xf>
    <xf numFmtId="3" fontId="11" fillId="0" borderId="13" xfId="0" applyNumberFormat="1" applyFont="1" applyFill="1" applyBorder="1" applyAlignment="1">
      <alignment horizontal="right"/>
    </xf>
    <xf numFmtId="0" fontId="12" fillId="0" borderId="11" xfId="0" applyFont="1" applyFill="1" applyBorder="1"/>
    <xf numFmtId="3" fontId="11" fillId="0" borderId="8" xfId="0" applyNumberFormat="1" applyFont="1" applyFill="1" applyBorder="1" applyAlignment="1">
      <alignment horizontal="right"/>
    </xf>
    <xf numFmtId="0" fontId="12" fillId="0" borderId="15" xfId="0" applyFont="1" applyFill="1" applyBorder="1"/>
    <xf numFmtId="164" fontId="11" fillId="0" borderId="4" xfId="0" applyNumberFormat="1" applyFont="1" applyFill="1" applyBorder="1" applyAlignment="1">
      <alignment horizontal="right"/>
    </xf>
    <xf numFmtId="3" fontId="11" fillId="0" borderId="0" xfId="0" applyNumberFormat="1" applyFont="1" applyFill="1" applyBorder="1"/>
    <xf numFmtId="0" fontId="11" fillId="0" borderId="9" xfId="0" applyFont="1" applyFill="1" applyBorder="1"/>
    <xf numFmtId="0" fontId="11" fillId="0" borderId="27" xfId="0" applyFont="1" applyFill="1" applyBorder="1"/>
    <xf numFmtId="164" fontId="11" fillId="0" borderId="6" xfId="0" applyNumberFormat="1" applyFont="1" applyFill="1" applyBorder="1" applyAlignment="1">
      <alignment horizontal="right"/>
    </xf>
    <xf numFmtId="3" fontId="11" fillId="0" borderId="6" xfId="0" applyNumberFormat="1" applyFont="1" applyFill="1" applyBorder="1" applyAlignment="1">
      <alignment horizontal="right"/>
    </xf>
    <xf numFmtId="0" fontId="13" fillId="0" borderId="6" xfId="0" applyFont="1" applyFill="1" applyBorder="1"/>
    <xf numFmtId="0" fontId="13" fillId="0" borderId="0" xfId="0" applyFont="1" applyFill="1"/>
    <xf numFmtId="0" fontId="12" fillId="0" borderId="0" xfId="0" applyFont="1" applyFill="1" applyBorder="1"/>
    <xf numFmtId="164" fontId="11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/>
    <xf numFmtId="3" fontId="11" fillId="0" borderId="0" xfId="0" applyNumberFormat="1" applyFont="1" applyFill="1" applyBorder="1" applyAlignment="1">
      <alignment horizontal="right"/>
    </xf>
    <xf numFmtId="0" fontId="4" fillId="0" borderId="0" xfId="0" applyFont="1" applyFill="1" applyBorder="1"/>
    <xf numFmtId="0" fontId="11" fillId="7" borderId="2" xfId="0" applyFont="1" applyFill="1" applyBorder="1"/>
    <xf numFmtId="164" fontId="11" fillId="7" borderId="3" xfId="0" applyNumberFormat="1" applyFont="1" applyFill="1" applyBorder="1" applyAlignment="1">
      <alignment horizontal="right"/>
    </xf>
    <xf numFmtId="3" fontId="11" fillId="7" borderId="12" xfId="0" applyNumberFormat="1" applyFont="1" applyFill="1" applyBorder="1" applyAlignment="1">
      <alignment horizontal="right"/>
    </xf>
    <xf numFmtId="0" fontId="11" fillId="7" borderId="6" xfId="0" applyFont="1" applyFill="1" applyBorder="1"/>
    <xf numFmtId="0" fontId="4" fillId="7" borderId="0" xfId="0" applyNumberFormat="1" applyFont="1" applyFill="1" applyAlignment="1"/>
    <xf numFmtId="0" fontId="4" fillId="7" borderId="0" xfId="0" applyFont="1" applyFill="1" applyAlignment="1"/>
    <xf numFmtId="3" fontId="11" fillId="7" borderId="17" xfId="0" applyNumberFormat="1" applyFont="1" applyFill="1" applyBorder="1" applyAlignment="1">
      <alignment horizontal="right"/>
    </xf>
    <xf numFmtId="3" fontId="11" fillId="7" borderId="9" xfId="0" applyNumberFormat="1" applyFont="1" applyFill="1" applyBorder="1" applyAlignment="1">
      <alignment horizontal="right"/>
    </xf>
    <xf numFmtId="0" fontId="11" fillId="7" borderId="11" xfId="0" applyFont="1" applyFill="1" applyBorder="1"/>
    <xf numFmtId="164" fontId="11" fillId="7" borderId="9" xfId="0" applyNumberFormat="1" applyFont="1" applyFill="1" applyBorder="1" applyAlignment="1">
      <alignment horizontal="right"/>
    </xf>
    <xf numFmtId="3" fontId="11" fillId="7" borderId="5" xfId="0" applyNumberFormat="1" applyFont="1" applyFill="1" applyBorder="1" applyAlignment="1">
      <alignment horizontal="right"/>
    </xf>
    <xf numFmtId="0" fontId="11" fillId="7" borderId="20" xfId="0" applyFont="1" applyFill="1" applyBorder="1"/>
    <xf numFmtId="3" fontId="11" fillId="7" borderId="4" xfId="0" applyNumberFormat="1" applyFont="1" applyFill="1" applyBorder="1" applyAlignment="1">
      <alignment horizontal="right"/>
    </xf>
    <xf numFmtId="3" fontId="11" fillId="7" borderId="3" xfId="0" applyNumberFormat="1" applyFont="1" applyFill="1" applyBorder="1" applyAlignment="1">
      <alignment horizontal="right"/>
    </xf>
    <xf numFmtId="3" fontId="11" fillId="7" borderId="26" xfId="0" applyNumberFormat="1" applyFont="1" applyFill="1" applyBorder="1" applyAlignment="1">
      <alignment horizontal="right"/>
    </xf>
    <xf numFmtId="0" fontId="11" fillId="7" borderId="6" xfId="0" applyFont="1" applyFill="1" applyBorder="1" applyAlignment="1"/>
    <xf numFmtId="0" fontId="11" fillId="7" borderId="5" xfId="0" applyFont="1" applyFill="1" applyBorder="1"/>
    <xf numFmtId="0" fontId="11" fillId="7" borderId="7" xfId="0" applyFont="1" applyFill="1" applyBorder="1"/>
    <xf numFmtId="0" fontId="0" fillId="0" borderId="41" xfId="0" applyFont="1" applyBorder="1" applyAlignment="1"/>
    <xf numFmtId="0" fontId="0" fillId="0" borderId="42" xfId="0" applyFont="1" applyBorder="1" applyAlignment="1"/>
    <xf numFmtId="0" fontId="11" fillId="7" borderId="10" xfId="0" applyFont="1" applyFill="1" applyBorder="1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" fillId="3" borderId="14" xfId="0" applyFont="1" applyFill="1" applyBorder="1" applyAlignment="1">
      <alignment horizontal="center" vertical="center"/>
    </xf>
    <xf numFmtId="0" fontId="4" fillId="0" borderId="21" xfId="0" applyFont="1" applyBorder="1"/>
    <xf numFmtId="49" fontId="1" fillId="3" borderId="5" xfId="0" applyNumberFormat="1" applyFont="1" applyFill="1" applyBorder="1" applyAlignment="1">
      <alignment horizontal="center"/>
    </xf>
    <xf numFmtId="0" fontId="4" fillId="0" borderId="16" xfId="0" applyFont="1" applyBorder="1"/>
    <xf numFmtId="0" fontId="4" fillId="0" borderId="18" xfId="0" applyFont="1" applyBorder="1"/>
    <xf numFmtId="0" fontId="1" fillId="3" borderId="5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 vertical="center"/>
    </xf>
    <xf numFmtId="49" fontId="1" fillId="4" borderId="5" xfId="0" applyNumberFormat="1" applyFont="1" applyFill="1" applyBorder="1" applyAlignment="1">
      <alignment horizontal="center"/>
    </xf>
    <xf numFmtId="0" fontId="4" fillId="0" borderId="24" xfId="0" applyFont="1" applyBorder="1"/>
    <xf numFmtId="0" fontId="1" fillId="4" borderId="5" xfId="0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4" fillId="0" borderId="19" xfId="0" applyFont="1" applyBorder="1"/>
    <xf numFmtId="1" fontId="11" fillId="0" borderId="3" xfId="0" applyNumberFormat="1" applyFont="1" applyFill="1" applyBorder="1" applyAlignment="1">
      <alignment horizontal="right"/>
    </xf>
  </cellXfs>
  <cellStyles count="6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18"/>
  <c:chart>
    <c:title>
      <c:tx>
        <c:rich>
          <a:bodyPr/>
          <a:lstStyle/>
          <a:p>
            <a:pPr>
              <a:defRPr sz="1400" b="0" i="0">
                <a:solidFill>
                  <a:srgbClr val="595959"/>
                </a:solidFill>
              </a:defRPr>
            </a:pPr>
            <a:r>
              <a:rPr lang="es-ES"/>
              <a:t>Pearson para entradas/salidas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</c:spPr>
          <c:invertIfNegative val="1"/>
          <c:cat>
            <c:strRef>
              <c:f>'Dataset ES + Correlación'!$A$4:$A$103</c:f>
              <c:strCache>
                <c:ptCount val="100"/>
                <c:pt idx="0">
                  <c:v>TOTAL</c:v>
                </c:pt>
                <c:pt idx="1">
                  <c:v>AMÉRICA</c:v>
                </c:pt>
                <c:pt idx="2">
                  <c:v>AMÉRICA SUR</c:v>
                </c:pt>
                <c:pt idx="3">
                  <c:v>ARGENTINA</c:v>
                </c:pt>
                <c:pt idx="4">
                  <c:v>BOLIVIA</c:v>
                </c:pt>
                <c:pt idx="5">
                  <c:v>BRASIL</c:v>
                </c:pt>
                <c:pt idx="6">
                  <c:v>COLOMBIA</c:v>
                </c:pt>
                <c:pt idx="7">
                  <c:v>ECUADOR</c:v>
                </c:pt>
                <c:pt idx="8">
                  <c:v>GUYANA</c:v>
                </c:pt>
                <c:pt idx="9">
                  <c:v>PARAGUAY</c:v>
                </c:pt>
                <c:pt idx="10">
                  <c:v>PERÚ</c:v>
                </c:pt>
                <c:pt idx="11">
                  <c:v>SURINAME</c:v>
                </c:pt>
                <c:pt idx="12">
                  <c:v>URUGUAY</c:v>
                </c:pt>
                <c:pt idx="13">
                  <c:v>VENEZUELA</c:v>
                </c:pt>
                <c:pt idx="14">
                  <c:v>AMÉRICA NORTE</c:v>
                </c:pt>
                <c:pt idx="15">
                  <c:v>CANADÁ</c:v>
                </c:pt>
                <c:pt idx="16">
                  <c:v>ESTADOS UNIDOS</c:v>
                </c:pt>
                <c:pt idx="17">
                  <c:v>MÉXICO</c:v>
                </c:pt>
                <c:pt idx="18">
                  <c:v>OTROS PAISES AMÉRICA DEL NORTE</c:v>
                </c:pt>
                <c:pt idx="19">
                  <c:v>AMÉRICA CENTRAL</c:v>
                </c:pt>
                <c:pt idx="20">
                  <c:v>BÉLICE</c:v>
                </c:pt>
                <c:pt idx="21">
                  <c:v>COSTA RICA</c:v>
                </c:pt>
                <c:pt idx="22">
                  <c:v>EL SALVADOR</c:v>
                </c:pt>
                <c:pt idx="23">
                  <c:v>GUATEMALA</c:v>
                </c:pt>
                <c:pt idx="24">
                  <c:v>HONDURAS</c:v>
                </c:pt>
                <c:pt idx="25">
                  <c:v>NICARAGUA</c:v>
                </c:pt>
                <c:pt idx="26">
                  <c:v>PANAMÁ</c:v>
                </c:pt>
                <c:pt idx="27">
                  <c:v>CARIBE</c:v>
                </c:pt>
                <c:pt idx="28">
                  <c:v>BAHAMAS</c:v>
                </c:pt>
                <c:pt idx="29">
                  <c:v>BARBADOS</c:v>
                </c:pt>
                <c:pt idx="30">
                  <c:v>CUBA</c:v>
                </c:pt>
                <c:pt idx="31">
                  <c:v>DOMINICA</c:v>
                </c:pt>
                <c:pt idx="32">
                  <c:v>GRANADA</c:v>
                </c:pt>
                <c:pt idx="33">
                  <c:v>HAITÍ</c:v>
                </c:pt>
                <c:pt idx="34">
                  <c:v>JAMAICA</c:v>
                </c:pt>
                <c:pt idx="35">
                  <c:v>PUERTO RICO</c:v>
                </c:pt>
                <c:pt idx="36">
                  <c:v>REPUBLICA DOMINICANA</c:v>
                </c:pt>
                <c:pt idx="37">
                  <c:v>SAN VICENTE</c:v>
                </c:pt>
                <c:pt idx="38">
                  <c:v>TRINIDAD Y TOBAGO</c:v>
                </c:pt>
                <c:pt idx="39">
                  <c:v>EUROPA</c:v>
                </c:pt>
                <c:pt idx="40">
                  <c:v>ALBANIA</c:v>
                </c:pt>
                <c:pt idx="41">
                  <c:v>ALEMANIA</c:v>
                </c:pt>
                <c:pt idx="42">
                  <c:v>AUSTRIA</c:v>
                </c:pt>
                <c:pt idx="43">
                  <c:v>BÉLGICA</c:v>
                </c:pt>
                <c:pt idx="44">
                  <c:v>BOSNIA-HERZEGOVINA</c:v>
                </c:pt>
                <c:pt idx="45">
                  <c:v>CROACIA</c:v>
                </c:pt>
                <c:pt idx="46">
                  <c:v>DINAMARCA</c:v>
                </c:pt>
                <c:pt idx="47">
                  <c:v>ESCOCIA</c:v>
                </c:pt>
                <c:pt idx="48">
                  <c:v>ESPAÑA</c:v>
                </c:pt>
                <c:pt idx="49">
                  <c:v>FEDERACIÓN RUSA</c:v>
                </c:pt>
                <c:pt idx="50">
                  <c:v>FINLANDIA</c:v>
                </c:pt>
                <c:pt idx="51">
                  <c:v>FRANCIA</c:v>
                </c:pt>
                <c:pt idx="52">
                  <c:v>GRECIA</c:v>
                </c:pt>
                <c:pt idx="53">
                  <c:v>HOLANDA</c:v>
                </c:pt>
                <c:pt idx="54">
                  <c:v>HUNGRÍA</c:v>
                </c:pt>
                <c:pt idx="55">
                  <c:v>INGLATERRA</c:v>
                </c:pt>
                <c:pt idx="56">
                  <c:v>IRLANDA</c:v>
                </c:pt>
                <c:pt idx="57">
                  <c:v>ISLANDIA</c:v>
                </c:pt>
                <c:pt idx="58">
                  <c:v>ITALIA</c:v>
                </c:pt>
                <c:pt idx="59">
                  <c:v>LUXEMBURGO</c:v>
                </c:pt>
                <c:pt idx="60">
                  <c:v>NORUEGA</c:v>
                </c:pt>
                <c:pt idx="61">
                  <c:v>POLONIA</c:v>
                </c:pt>
                <c:pt idx="62">
                  <c:v>PORTUGAL</c:v>
                </c:pt>
                <c:pt idx="63">
                  <c:v>RUMANIA</c:v>
                </c:pt>
                <c:pt idx="64">
                  <c:v>SUECIA</c:v>
                </c:pt>
                <c:pt idx="65">
                  <c:v>SUIZA</c:v>
                </c:pt>
                <c:pt idx="66">
                  <c:v>UCRANIA</c:v>
                </c:pt>
                <c:pt idx="67">
                  <c:v>OTROS PAÍSES DE EUROPA</c:v>
                </c:pt>
                <c:pt idx="68">
                  <c:v>OCEANÍA</c:v>
                </c:pt>
                <c:pt idx="69">
                  <c:v>AUSTRALIA</c:v>
                </c:pt>
                <c:pt idx="70">
                  <c:v>NUEVA ZELANDIA</c:v>
                </c:pt>
                <c:pt idx="71">
                  <c:v>OTROS PAÍSES DE OCEANÍA</c:v>
                </c:pt>
                <c:pt idx="72">
                  <c:v>ÁFRICA</c:v>
                </c:pt>
                <c:pt idx="73">
                  <c:v>EGIPTO</c:v>
                </c:pt>
                <c:pt idx="74">
                  <c:v>KENIA</c:v>
                </c:pt>
                <c:pt idx="75">
                  <c:v>MARRUECOS</c:v>
                </c:pt>
                <c:pt idx="76">
                  <c:v>SUDAFRICA</c:v>
                </c:pt>
                <c:pt idx="77">
                  <c:v>OTROS PAÍSES DE ÁFRICA</c:v>
                </c:pt>
                <c:pt idx="78">
                  <c:v>ASIA</c:v>
                </c:pt>
                <c:pt idx="79">
                  <c:v>CHINA</c:v>
                </c:pt>
                <c:pt idx="80">
                  <c:v>COREA DEL SUR</c:v>
                </c:pt>
                <c:pt idx="81">
                  <c:v>FILIPINAS</c:v>
                </c:pt>
                <c:pt idx="82">
                  <c:v>INDIA</c:v>
                </c:pt>
                <c:pt idx="83">
                  <c:v>INDONESIA</c:v>
                </c:pt>
                <c:pt idx="84">
                  <c:v>JAPÓN</c:v>
                </c:pt>
                <c:pt idx="85">
                  <c:v>MALASIA</c:v>
                </c:pt>
                <c:pt idx="86">
                  <c:v>PAKISTÁN</c:v>
                </c:pt>
                <c:pt idx="87">
                  <c:v>SINGAPUR</c:v>
                </c:pt>
                <c:pt idx="88">
                  <c:v>TAILANDIA</c:v>
                </c:pt>
                <c:pt idx="89">
                  <c:v>TAIWÁN</c:v>
                </c:pt>
                <c:pt idx="90">
                  <c:v>VIETNAM</c:v>
                </c:pt>
                <c:pt idx="91">
                  <c:v>OTROS PAÍSES DE ASIA</c:v>
                </c:pt>
                <c:pt idx="92">
                  <c:v>MEDIO ORIENTE</c:v>
                </c:pt>
                <c:pt idx="93">
                  <c:v>EMIRATOS ÁRABES</c:v>
                </c:pt>
                <c:pt idx="94">
                  <c:v>IRÁN</c:v>
                </c:pt>
                <c:pt idx="95">
                  <c:v>ISRAEL</c:v>
                </c:pt>
                <c:pt idx="96">
                  <c:v>JORDANIA</c:v>
                </c:pt>
                <c:pt idx="97">
                  <c:v>LÍBANO</c:v>
                </c:pt>
                <c:pt idx="98">
                  <c:v>OTROS PAÍSES DEL MEDIO ORIENTE</c:v>
                </c:pt>
                <c:pt idx="99">
                  <c:v>OTROS DEL MUNDO</c:v>
                </c:pt>
              </c:strCache>
            </c:strRef>
          </c:cat>
          <c:val>
            <c:numRef>
              <c:f>'Dataset ES + Correlación'!$AD$4:$AD$103</c:f>
              <c:numCache>
                <c:formatCode>General</c:formatCode>
                <c:ptCount val="100"/>
                <c:pt idx="0">
                  <c:v>0.588588284761696</c:v>
                </c:pt>
                <c:pt idx="1">
                  <c:v>0.599026102797969</c:v>
                </c:pt>
                <c:pt idx="2">
                  <c:v>0.591785778349962</c:v>
                </c:pt>
                <c:pt idx="3">
                  <c:v>0.686269882761001</c:v>
                </c:pt>
                <c:pt idx="4">
                  <c:v>0.318275706711033</c:v>
                </c:pt>
                <c:pt idx="5">
                  <c:v>-0.238794155556838</c:v>
                </c:pt>
                <c:pt idx="6">
                  <c:v>-0.406716211966329</c:v>
                </c:pt>
                <c:pt idx="7">
                  <c:v>0.116200571943843</c:v>
                </c:pt>
                <c:pt idx="8">
                  <c:v>-0.380438223807838</c:v>
                </c:pt>
                <c:pt idx="9">
                  <c:v>0.45493399667814</c:v>
                </c:pt>
                <c:pt idx="10">
                  <c:v>0.367245818871566</c:v>
                </c:pt>
                <c:pt idx="11">
                  <c:v>-0.216907932400871</c:v>
                </c:pt>
                <c:pt idx="12">
                  <c:v>-0.210076171509511</c:v>
                </c:pt>
                <c:pt idx="13">
                  <c:v>-0.327502840052532</c:v>
                </c:pt>
                <c:pt idx="14">
                  <c:v>0.111572668755794</c:v>
                </c:pt>
                <c:pt idx="15">
                  <c:v>0.415339206427384</c:v>
                </c:pt>
                <c:pt idx="16">
                  <c:v>-0.255546368684238</c:v>
                </c:pt>
                <c:pt idx="17">
                  <c:v>-0.0758913810877651</c:v>
                </c:pt>
                <c:pt idx="18">
                  <c:v>0.387298334620742</c:v>
                </c:pt>
                <c:pt idx="19">
                  <c:v>-0.323464345041266</c:v>
                </c:pt>
                <c:pt idx="20">
                  <c:v>-0.365724080361051</c:v>
                </c:pt>
                <c:pt idx="21">
                  <c:v>0.281366180139252</c:v>
                </c:pt>
                <c:pt idx="22">
                  <c:v>-0.276838461224374</c:v>
                </c:pt>
                <c:pt idx="23">
                  <c:v>0.0208205767303506</c:v>
                </c:pt>
                <c:pt idx="24">
                  <c:v>-0.294258634949465</c:v>
                </c:pt>
                <c:pt idx="25">
                  <c:v>0.0531114790698171</c:v>
                </c:pt>
                <c:pt idx="26">
                  <c:v>-0.540366687052225</c:v>
                </c:pt>
                <c:pt idx="27">
                  <c:v>-0.122376144029981</c:v>
                </c:pt>
                <c:pt idx="28">
                  <c:v>-0.187722660960761</c:v>
                </c:pt>
                <c:pt idx="29">
                  <c:v>0.2588325263981</c:v>
                </c:pt>
                <c:pt idx="30">
                  <c:v>-0.0199351377862206</c:v>
                </c:pt>
                <c:pt idx="31">
                  <c:v>0.820462217347918</c:v>
                </c:pt>
                <c:pt idx="32">
                  <c:v>-0.354998334223832</c:v>
                </c:pt>
                <c:pt idx="33">
                  <c:v>-0.310064087600107</c:v>
                </c:pt>
                <c:pt idx="34">
                  <c:v>-0.272839331004079</c:v>
                </c:pt>
                <c:pt idx="35">
                  <c:v>-0.241779683764755</c:v>
                </c:pt>
                <c:pt idx="36">
                  <c:v>-0.250748946604208</c:v>
                </c:pt>
                <c:pt idx="37">
                  <c:v>-0.0398023633576017</c:v>
                </c:pt>
                <c:pt idx="38">
                  <c:v>-0.352095651293088</c:v>
                </c:pt>
                <c:pt idx="39">
                  <c:v>-0.841170935146194</c:v>
                </c:pt>
                <c:pt idx="40">
                  <c:v>-0.11374329600284</c:v>
                </c:pt>
                <c:pt idx="41">
                  <c:v>-0.812266707708664</c:v>
                </c:pt>
                <c:pt idx="42">
                  <c:v>-0.472858671127673</c:v>
                </c:pt>
                <c:pt idx="43">
                  <c:v>-0.383873083660528</c:v>
                </c:pt>
                <c:pt idx="44">
                  <c:v>-0.283623163969202</c:v>
                </c:pt>
                <c:pt idx="45">
                  <c:v>-0.589456095756542</c:v>
                </c:pt>
                <c:pt idx="46">
                  <c:v>-0.413000492857898</c:v>
                </c:pt>
                <c:pt idx="47">
                  <c:v>0.0162838591945668</c:v>
                </c:pt>
                <c:pt idx="48">
                  <c:v>-0.856985304229484</c:v>
                </c:pt>
                <c:pt idx="49">
                  <c:v>-0.707412114107286</c:v>
                </c:pt>
                <c:pt idx="50">
                  <c:v>-0.696608511566991</c:v>
                </c:pt>
                <c:pt idx="51">
                  <c:v>-0.923253247894886</c:v>
                </c:pt>
                <c:pt idx="52">
                  <c:v>-0.714879944682753</c:v>
                </c:pt>
                <c:pt idx="53">
                  <c:v>-0.592864246245812</c:v>
                </c:pt>
                <c:pt idx="54">
                  <c:v>-0.203513922984391</c:v>
                </c:pt>
                <c:pt idx="55">
                  <c:v>-0.402044509706739</c:v>
                </c:pt>
                <c:pt idx="56">
                  <c:v>-0.252226261934797</c:v>
                </c:pt>
                <c:pt idx="57">
                  <c:v>-0.191952511233389</c:v>
                </c:pt>
                <c:pt idx="58">
                  <c:v>-0.506167674848936</c:v>
                </c:pt>
                <c:pt idx="59">
                  <c:v>-0.014870174649869</c:v>
                </c:pt>
                <c:pt idx="60">
                  <c:v>-0.281515859543385</c:v>
                </c:pt>
                <c:pt idx="61">
                  <c:v>-0.422064791695146</c:v>
                </c:pt>
                <c:pt idx="62">
                  <c:v>-0.421158368129798</c:v>
                </c:pt>
                <c:pt idx="63">
                  <c:v>0.337539011478174</c:v>
                </c:pt>
                <c:pt idx="64">
                  <c:v>-0.286697634880967</c:v>
                </c:pt>
                <c:pt idx="65">
                  <c:v>-0.283209608535982</c:v>
                </c:pt>
                <c:pt idx="66">
                  <c:v>-0.214995887192774</c:v>
                </c:pt>
                <c:pt idx="67">
                  <c:v>-0.531764021208408</c:v>
                </c:pt>
                <c:pt idx="68">
                  <c:v>0.657848490952772</c:v>
                </c:pt>
                <c:pt idx="69">
                  <c:v>0.496302874461407</c:v>
                </c:pt>
                <c:pt idx="70">
                  <c:v>0.299953915376394</c:v>
                </c:pt>
                <c:pt idx="71">
                  <c:v>0.244254495716152</c:v>
                </c:pt>
                <c:pt idx="72">
                  <c:v>-0.102070570594679</c:v>
                </c:pt>
                <c:pt idx="73">
                  <c:v>-0.0442179619279192</c:v>
                </c:pt>
                <c:pt idx="74">
                  <c:v>-0.285187595358727</c:v>
                </c:pt>
                <c:pt idx="75">
                  <c:v>0.491424410436261</c:v>
                </c:pt>
                <c:pt idx="76">
                  <c:v>-0.110414494426194</c:v>
                </c:pt>
                <c:pt idx="77">
                  <c:v>0.162522306700353</c:v>
                </c:pt>
                <c:pt idx="78">
                  <c:v>-0.177360969982906</c:v>
                </c:pt>
                <c:pt idx="79">
                  <c:v>-0.244608581175711</c:v>
                </c:pt>
                <c:pt idx="80">
                  <c:v>-0.465567954336973</c:v>
                </c:pt>
                <c:pt idx="81">
                  <c:v>0.688154935742643</c:v>
                </c:pt>
                <c:pt idx="82">
                  <c:v>0.199861146743997</c:v>
                </c:pt>
                <c:pt idx="83">
                  <c:v>0.445321392322337</c:v>
                </c:pt>
                <c:pt idx="84">
                  <c:v>0.46309832933201</c:v>
                </c:pt>
                <c:pt idx="85">
                  <c:v>-0.128599986811238</c:v>
                </c:pt>
                <c:pt idx="86">
                  <c:v>0.175820448256365</c:v>
                </c:pt>
                <c:pt idx="87">
                  <c:v>-0.366604466436462</c:v>
                </c:pt>
                <c:pt idx="88">
                  <c:v>-0.0975434919028286</c:v>
                </c:pt>
                <c:pt idx="89">
                  <c:v>-0.00432504513013745</c:v>
                </c:pt>
                <c:pt idx="90">
                  <c:v>-0.0245388425927817</c:v>
                </c:pt>
                <c:pt idx="91">
                  <c:v>0.219741706102821</c:v>
                </c:pt>
                <c:pt idx="92">
                  <c:v>0.071427270848201</c:v>
                </c:pt>
                <c:pt idx="93">
                  <c:v>-3.90411408455451E-17</c:v>
                </c:pt>
                <c:pt idx="94">
                  <c:v>0.189266729452917</c:v>
                </c:pt>
                <c:pt idx="95">
                  <c:v>0.0314000872336119</c:v>
                </c:pt>
                <c:pt idx="96">
                  <c:v>-0.147410280653297</c:v>
                </c:pt>
                <c:pt idx="97">
                  <c:v>-0.457552465211033</c:v>
                </c:pt>
                <c:pt idx="98">
                  <c:v>-0.235017609783084</c:v>
                </c:pt>
                <c:pt idx="99">
                  <c:v>0.422966182414808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495960"/>
        <c:axId val="2122490600"/>
      </c:barChart>
      <c:catAx>
        <c:axId val="212249596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>
              <a:defRPr sz="900" b="0" i="0">
                <a:solidFill>
                  <a:srgbClr val="595959"/>
                </a:solidFill>
              </a:defRPr>
            </a:pPr>
            <a:endParaRPr lang="es-ES"/>
          </a:p>
        </c:txPr>
        <c:crossAx val="2122490600"/>
        <c:crosses val="autoZero"/>
        <c:auto val="1"/>
        <c:lblAlgn val="ctr"/>
        <c:lblOffset val="100"/>
        <c:noMultiLvlLbl val="1"/>
      </c:catAx>
      <c:valAx>
        <c:axId val="212249060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 b="0" i="0">
                <a:solidFill>
                  <a:srgbClr val="595959"/>
                </a:solidFill>
              </a:defRPr>
            </a:pPr>
            <a:endParaRPr lang="es-ES"/>
          </a:p>
        </c:txPr>
        <c:crossAx val="212249596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18"/>
  <c:chart>
    <c:title>
      <c:tx>
        <c:rich>
          <a:bodyPr/>
          <a:lstStyle/>
          <a:p>
            <a:pPr>
              <a:defRPr sz="1400" b="0" i="0">
                <a:solidFill>
                  <a:srgbClr val="595959"/>
                </a:solidFill>
              </a:defRPr>
            </a:pPr>
            <a:r>
              <a:rPr lang="es-ES"/>
              <a:t>E/S America Central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10886482939633"/>
          <c:y val="0.16974828375286"/>
          <c:w val="0.869016185476815"/>
          <c:h val="0.576866610209193"/>
        </c:manualLayout>
      </c:layout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5B9BD5"/>
              </a:solidFill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strRef>
              <c:f>'Dataset ES + Correlación'!$A$24:$A$30</c:f>
              <c:strCache>
                <c:ptCount val="7"/>
                <c:pt idx="0">
                  <c:v>BÉLICE</c:v>
                </c:pt>
                <c:pt idx="1">
                  <c:v>COSTA RICA</c:v>
                </c:pt>
                <c:pt idx="2">
                  <c:v>EL SALVADOR</c:v>
                </c:pt>
                <c:pt idx="3">
                  <c:v>GUATEMALA</c:v>
                </c:pt>
                <c:pt idx="4">
                  <c:v>HONDURAS</c:v>
                </c:pt>
                <c:pt idx="5">
                  <c:v>NICARAGUA</c:v>
                </c:pt>
                <c:pt idx="6">
                  <c:v>PANAMÁ</c:v>
                </c:pt>
              </c:strCache>
            </c:strRef>
          </c:cat>
          <c:val>
            <c:numRef>
              <c:f>'Dataset ES + Correlación'!$P$24:$P$30</c:f>
              <c:numCache>
                <c:formatCode>#,##0</c:formatCode>
                <c:ptCount val="7"/>
                <c:pt idx="0">
                  <c:v>32.0</c:v>
                </c:pt>
                <c:pt idx="1">
                  <c:v>1413.0</c:v>
                </c:pt>
                <c:pt idx="2">
                  <c:v>259.0</c:v>
                </c:pt>
                <c:pt idx="3">
                  <c:v>607.0</c:v>
                </c:pt>
                <c:pt idx="4">
                  <c:v>170.0</c:v>
                </c:pt>
                <c:pt idx="5">
                  <c:v>204.0</c:v>
                </c:pt>
                <c:pt idx="6">
                  <c:v>53695.0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'Dataset ES + Correlación'!$A$24:$A$30</c:f>
              <c:strCache>
                <c:ptCount val="7"/>
                <c:pt idx="0">
                  <c:v>BÉLICE</c:v>
                </c:pt>
                <c:pt idx="1">
                  <c:v>COSTA RICA</c:v>
                </c:pt>
                <c:pt idx="2">
                  <c:v>EL SALVADOR</c:v>
                </c:pt>
                <c:pt idx="3">
                  <c:v>GUATEMALA</c:v>
                </c:pt>
                <c:pt idx="4">
                  <c:v>HONDURAS</c:v>
                </c:pt>
                <c:pt idx="5">
                  <c:v>NICARAGUA</c:v>
                </c:pt>
                <c:pt idx="6">
                  <c:v>PANAMÁ</c:v>
                </c:pt>
              </c:strCache>
            </c:strRef>
          </c:cat>
          <c:val>
            <c:numRef>
              <c:f>'Dataset ES + Correlación'!$B$24:$B$30</c:f>
              <c:numCache>
                <c:formatCode>_(* #,##0_);_(* \(#,##0\);_(* "-"_);_(@_)</c:formatCode>
                <c:ptCount val="7"/>
                <c:pt idx="0">
                  <c:v>49.0</c:v>
                </c:pt>
                <c:pt idx="1">
                  <c:v>5000.0</c:v>
                </c:pt>
                <c:pt idx="2">
                  <c:v>1722.0</c:v>
                </c:pt>
                <c:pt idx="3">
                  <c:v>2184.0</c:v>
                </c:pt>
                <c:pt idx="4">
                  <c:v>1102.0</c:v>
                </c:pt>
                <c:pt idx="5">
                  <c:v>642.0</c:v>
                </c:pt>
                <c:pt idx="6">
                  <c:v>3125.0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01112"/>
        <c:axId val="2126305736"/>
      </c:lineChart>
      <c:catAx>
        <c:axId val="212630111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>
              <a:defRPr sz="900" b="0" i="0">
                <a:solidFill>
                  <a:srgbClr val="595959"/>
                </a:solidFill>
              </a:defRPr>
            </a:pPr>
            <a:endParaRPr lang="es-ES"/>
          </a:p>
        </c:txPr>
        <c:crossAx val="2126305736"/>
        <c:crosses val="autoZero"/>
        <c:auto val="1"/>
        <c:lblAlgn val="ctr"/>
        <c:lblOffset val="100"/>
        <c:noMultiLvlLbl val="1"/>
      </c:catAx>
      <c:valAx>
        <c:axId val="21263057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 b="0" i="0">
                <a:solidFill>
                  <a:srgbClr val="595959"/>
                </a:solidFill>
              </a:defRPr>
            </a:pPr>
            <a:endParaRPr lang="es-ES"/>
          </a:p>
        </c:txPr>
        <c:crossAx val="212630111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900">
              <a:solidFill>
                <a:srgbClr val="595959"/>
              </a:solidFill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18"/>
  <c:chart>
    <c:title>
      <c:tx>
        <c:rich>
          <a:bodyPr/>
          <a:lstStyle/>
          <a:p>
            <a:pPr>
              <a:defRPr sz="1400" b="0" i="0">
                <a:solidFill>
                  <a:srgbClr val="595959"/>
                </a:solidFill>
              </a:defRPr>
            </a:pPr>
            <a:r>
              <a:rPr lang="es-ES"/>
              <a:t>E/S America del Sur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42525371828521"/>
          <c:y val="0.172913752913753"/>
          <c:w val="0.840155074365704"/>
          <c:h val="0.590025145458216"/>
        </c:manualLayout>
      </c:layout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'Dataset ES + Correlación'!$A$7:$A$17</c:f>
              <c:strCache>
                <c:ptCount val="11"/>
                <c:pt idx="0">
                  <c:v>ARGENTINA</c:v>
                </c:pt>
                <c:pt idx="1">
                  <c:v>BOLIVIA</c:v>
                </c:pt>
                <c:pt idx="2">
                  <c:v>BRASIL</c:v>
                </c:pt>
                <c:pt idx="3">
                  <c:v>COLOMBIA</c:v>
                </c:pt>
                <c:pt idx="4">
                  <c:v>ECUADOR</c:v>
                </c:pt>
                <c:pt idx="5">
                  <c:v>GUYANA</c:v>
                </c:pt>
                <c:pt idx="6">
                  <c:v>PARAGUAY</c:v>
                </c:pt>
                <c:pt idx="7">
                  <c:v>PERÚ</c:v>
                </c:pt>
                <c:pt idx="8">
                  <c:v>SURINAME</c:v>
                </c:pt>
                <c:pt idx="9">
                  <c:v>URUGUAY</c:v>
                </c:pt>
                <c:pt idx="10">
                  <c:v>VENEZUELA</c:v>
                </c:pt>
              </c:strCache>
            </c:strRef>
          </c:cat>
          <c:val>
            <c:numRef>
              <c:f>'Dataset ES + Correlación'!$P$7:$P$17</c:f>
              <c:numCache>
                <c:formatCode>#,##0</c:formatCode>
                <c:ptCount val="11"/>
                <c:pt idx="0">
                  <c:v>1.431451E6</c:v>
                </c:pt>
                <c:pt idx="1">
                  <c:v>67445.0</c:v>
                </c:pt>
                <c:pt idx="2">
                  <c:v>172953.0</c:v>
                </c:pt>
                <c:pt idx="3">
                  <c:v>42836.0</c:v>
                </c:pt>
                <c:pt idx="4">
                  <c:v>15317.0</c:v>
                </c:pt>
                <c:pt idx="5">
                  <c:v>2.0</c:v>
                </c:pt>
                <c:pt idx="6">
                  <c:v>5458.0</c:v>
                </c:pt>
                <c:pt idx="7">
                  <c:v>1.416488E6</c:v>
                </c:pt>
                <c:pt idx="8">
                  <c:v>14.0</c:v>
                </c:pt>
                <c:pt idx="9">
                  <c:v>52403.0</c:v>
                </c:pt>
                <c:pt idx="10">
                  <c:v>8655.0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'Dataset ES + Correlación'!$A$7:$A$17</c:f>
              <c:strCache>
                <c:ptCount val="11"/>
                <c:pt idx="0">
                  <c:v>ARGENTINA</c:v>
                </c:pt>
                <c:pt idx="1">
                  <c:v>BOLIVIA</c:v>
                </c:pt>
                <c:pt idx="2">
                  <c:v>BRASIL</c:v>
                </c:pt>
                <c:pt idx="3">
                  <c:v>COLOMBIA</c:v>
                </c:pt>
                <c:pt idx="4">
                  <c:v>ECUADOR</c:v>
                </c:pt>
                <c:pt idx="5">
                  <c:v>GUYANA</c:v>
                </c:pt>
                <c:pt idx="6">
                  <c:v>PARAGUAY</c:v>
                </c:pt>
                <c:pt idx="7">
                  <c:v>PERÚ</c:v>
                </c:pt>
                <c:pt idx="8">
                  <c:v>SURINAME</c:v>
                </c:pt>
                <c:pt idx="9">
                  <c:v>URUGUAY</c:v>
                </c:pt>
                <c:pt idx="10">
                  <c:v>VENEZUELA</c:v>
                </c:pt>
              </c:strCache>
            </c:strRef>
          </c:cat>
          <c:val>
            <c:numRef>
              <c:f>'Dataset ES + Correlación'!$B$7:$B$17</c:f>
              <c:numCache>
                <c:formatCode>_(* #,##0_);_(* \(#,##0\);_(* "-"_);_(@_)</c:formatCode>
                <c:ptCount val="11"/>
                <c:pt idx="0">
                  <c:v>1.121372E6</c:v>
                </c:pt>
                <c:pt idx="1">
                  <c:v>321490.0</c:v>
                </c:pt>
                <c:pt idx="2">
                  <c:v>328274.0</c:v>
                </c:pt>
                <c:pt idx="3">
                  <c:v>68228.0</c:v>
                </c:pt>
                <c:pt idx="4">
                  <c:v>27942.0</c:v>
                </c:pt>
                <c:pt idx="5">
                  <c:v>29.0</c:v>
                </c:pt>
                <c:pt idx="6">
                  <c:v>30072.0</c:v>
                </c:pt>
                <c:pt idx="7">
                  <c:v>339020.0</c:v>
                </c:pt>
                <c:pt idx="8">
                  <c:v>47.0</c:v>
                </c:pt>
                <c:pt idx="9">
                  <c:v>37011.0</c:v>
                </c:pt>
                <c:pt idx="10">
                  <c:v>23199.0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595544"/>
        <c:axId val="2123592664"/>
      </c:lineChart>
      <c:catAx>
        <c:axId val="212359554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>
              <a:defRPr sz="900" b="0" i="0">
                <a:solidFill>
                  <a:srgbClr val="595959"/>
                </a:solidFill>
              </a:defRPr>
            </a:pPr>
            <a:endParaRPr lang="es-ES"/>
          </a:p>
        </c:txPr>
        <c:crossAx val="2123592664"/>
        <c:crosses val="autoZero"/>
        <c:auto val="1"/>
        <c:lblAlgn val="ctr"/>
        <c:lblOffset val="100"/>
        <c:noMultiLvlLbl val="1"/>
      </c:catAx>
      <c:valAx>
        <c:axId val="212359266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 b="0" i="0">
                <a:solidFill>
                  <a:srgbClr val="595959"/>
                </a:solidFill>
              </a:defRPr>
            </a:pPr>
            <a:endParaRPr lang="es-ES"/>
          </a:p>
        </c:txPr>
        <c:crossAx val="212359554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900">
              <a:solidFill>
                <a:srgbClr val="595959"/>
              </a:solidFill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18"/>
  <c:chart>
    <c:title>
      <c:tx>
        <c:rich>
          <a:bodyPr/>
          <a:lstStyle/>
          <a:p>
            <a:pPr>
              <a:defRPr sz="1400" b="0" i="0">
                <a:solidFill>
                  <a:srgbClr val="595959"/>
                </a:solidFill>
              </a:defRPr>
            </a:pPr>
            <a:r>
              <a:rPr lang="es-ES"/>
              <a:t>E/S America del Norte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23553149606299"/>
          <c:y val="0.172111368909513"/>
          <c:w val="0.859363298337708"/>
          <c:h val="0.669265396349818"/>
        </c:manualLayout>
      </c:layout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5B9BD5"/>
              </a:solidFill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strRef>
              <c:f>'Dataset ES + Correlación'!$O$19:$O$22</c:f>
              <c:strCache>
                <c:ptCount val="4"/>
                <c:pt idx="0">
                  <c:v>CANADÁ</c:v>
                </c:pt>
                <c:pt idx="1">
                  <c:v>ESTADOS UNIDOS</c:v>
                </c:pt>
                <c:pt idx="2">
                  <c:v>MÉXICO</c:v>
                </c:pt>
                <c:pt idx="3">
                  <c:v>OTROS PAISES</c:v>
                </c:pt>
              </c:strCache>
            </c:strRef>
          </c:cat>
          <c:val>
            <c:numRef>
              <c:f>'Dataset ES + Correlación'!$P$19:$P$22</c:f>
              <c:numCache>
                <c:formatCode>#,##0</c:formatCode>
                <c:ptCount val="4"/>
                <c:pt idx="0">
                  <c:v>13061.0</c:v>
                </c:pt>
                <c:pt idx="1">
                  <c:v>201149.0</c:v>
                </c:pt>
                <c:pt idx="2">
                  <c:v>45880.0</c:v>
                </c:pt>
                <c:pt idx="3">
                  <c:v>3.0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'Dataset ES + Correlación'!$O$19:$O$22</c:f>
              <c:strCache>
                <c:ptCount val="4"/>
                <c:pt idx="0">
                  <c:v>CANADÁ</c:v>
                </c:pt>
                <c:pt idx="1">
                  <c:v>ESTADOS UNIDOS</c:v>
                </c:pt>
                <c:pt idx="2">
                  <c:v>MÉXICO</c:v>
                </c:pt>
                <c:pt idx="3">
                  <c:v>OTROS PAISES</c:v>
                </c:pt>
              </c:strCache>
            </c:strRef>
          </c:cat>
          <c:val>
            <c:numRef>
              <c:f>'Dataset ES + Correlación'!$B$19:$B$22</c:f>
              <c:numCache>
                <c:formatCode>_(* #,##0_);_(* \(#,##0\);_(* "-"_);_(@_)</c:formatCode>
                <c:ptCount val="4"/>
                <c:pt idx="0">
                  <c:v>40984.0</c:v>
                </c:pt>
                <c:pt idx="1">
                  <c:v>176433.0</c:v>
                </c:pt>
                <c:pt idx="2">
                  <c:v>35875.0</c:v>
                </c:pt>
                <c:pt idx="3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559688"/>
        <c:axId val="2123555320"/>
      </c:lineChart>
      <c:catAx>
        <c:axId val="212355968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>
              <a:defRPr sz="900" b="0" i="0">
                <a:solidFill>
                  <a:srgbClr val="595959"/>
                </a:solidFill>
              </a:defRPr>
            </a:pPr>
            <a:endParaRPr lang="es-ES"/>
          </a:p>
        </c:txPr>
        <c:crossAx val="2123555320"/>
        <c:crosses val="autoZero"/>
        <c:auto val="1"/>
        <c:lblAlgn val="ctr"/>
        <c:lblOffset val="100"/>
        <c:noMultiLvlLbl val="1"/>
      </c:catAx>
      <c:valAx>
        <c:axId val="212355532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 b="0" i="0">
                <a:solidFill>
                  <a:srgbClr val="595959"/>
                </a:solidFill>
              </a:defRPr>
            </a:pPr>
            <a:endParaRPr lang="es-ES"/>
          </a:p>
        </c:txPr>
        <c:crossAx val="212355968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900">
              <a:solidFill>
                <a:srgbClr val="595959"/>
              </a:solidFill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18"/>
  <c:chart>
    <c:title>
      <c:tx>
        <c:rich>
          <a:bodyPr/>
          <a:lstStyle/>
          <a:p>
            <a:pPr>
              <a:defRPr sz="1400" b="0" i="0">
                <a:solidFill>
                  <a:srgbClr val="595959"/>
                </a:solidFill>
              </a:defRPr>
            </a:pPr>
            <a:r>
              <a:rPr lang="es-ES"/>
              <a:t>E/S Caribe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10886482939633"/>
          <c:y val="0.171712962962963"/>
          <c:w val="0.866474409448819"/>
          <c:h val="0.430449839603383"/>
        </c:manualLayout>
      </c:layout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5B9BD5"/>
              </a:solidFill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strRef>
              <c:f>'Dataset ES + Correlación'!$A$32:$A$42</c:f>
              <c:strCache>
                <c:ptCount val="11"/>
                <c:pt idx="0">
                  <c:v>BAHAMAS</c:v>
                </c:pt>
                <c:pt idx="1">
                  <c:v>BARBADOS</c:v>
                </c:pt>
                <c:pt idx="2">
                  <c:v>CUBA</c:v>
                </c:pt>
                <c:pt idx="3">
                  <c:v>DOMINICA</c:v>
                </c:pt>
                <c:pt idx="4">
                  <c:v>GRANADA</c:v>
                </c:pt>
                <c:pt idx="5">
                  <c:v>HAITÍ</c:v>
                </c:pt>
                <c:pt idx="6">
                  <c:v>JAMAICA</c:v>
                </c:pt>
                <c:pt idx="7">
                  <c:v>PUERTO RICO</c:v>
                </c:pt>
                <c:pt idx="8">
                  <c:v>REPUBLICA DOMINICANA</c:v>
                </c:pt>
                <c:pt idx="9">
                  <c:v>SAN VICENTE</c:v>
                </c:pt>
                <c:pt idx="10">
                  <c:v>TRINIDAD Y TOBAGO</c:v>
                </c:pt>
              </c:strCache>
            </c:strRef>
          </c:cat>
          <c:val>
            <c:numRef>
              <c:f>'Dataset ES + Correlación'!$P$32:$P$42</c:f>
              <c:numCache>
                <c:formatCode>#,##0</c:formatCode>
                <c:ptCount val="11"/>
                <c:pt idx="0">
                  <c:v>51.0</c:v>
                </c:pt>
                <c:pt idx="1">
                  <c:v>49.0</c:v>
                </c:pt>
                <c:pt idx="2">
                  <c:v>9828.0</c:v>
                </c:pt>
                <c:pt idx="3">
                  <c:v>63.0</c:v>
                </c:pt>
                <c:pt idx="4">
                  <c:v>29.0</c:v>
                </c:pt>
                <c:pt idx="5">
                  <c:v>1372.0</c:v>
                </c:pt>
                <c:pt idx="6">
                  <c:v>135.0</c:v>
                </c:pt>
                <c:pt idx="7">
                  <c:v>170.0</c:v>
                </c:pt>
                <c:pt idx="8">
                  <c:v>21154.0</c:v>
                </c:pt>
                <c:pt idx="9">
                  <c:v>30.0</c:v>
                </c:pt>
                <c:pt idx="10">
                  <c:v>18.0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'Dataset ES + Correlación'!$A$32:$A$42</c:f>
              <c:strCache>
                <c:ptCount val="11"/>
                <c:pt idx="0">
                  <c:v>BAHAMAS</c:v>
                </c:pt>
                <c:pt idx="1">
                  <c:v>BARBADOS</c:v>
                </c:pt>
                <c:pt idx="2">
                  <c:v>CUBA</c:v>
                </c:pt>
                <c:pt idx="3">
                  <c:v>DOMINICA</c:v>
                </c:pt>
                <c:pt idx="4">
                  <c:v>GRANADA</c:v>
                </c:pt>
                <c:pt idx="5">
                  <c:v>HAITÍ</c:v>
                </c:pt>
                <c:pt idx="6">
                  <c:v>JAMAICA</c:v>
                </c:pt>
                <c:pt idx="7">
                  <c:v>PUERTO RICO</c:v>
                </c:pt>
                <c:pt idx="8">
                  <c:v>REPUBLICA DOMINICANA</c:v>
                </c:pt>
                <c:pt idx="9">
                  <c:v>SAN VICENTE</c:v>
                </c:pt>
                <c:pt idx="10">
                  <c:v>TRINIDAD Y TOBAGO</c:v>
                </c:pt>
              </c:strCache>
            </c:strRef>
          </c:cat>
          <c:val>
            <c:numRef>
              <c:f>'Dataset ES + Correlación'!$B$32:$B$42</c:f>
              <c:numCache>
                <c:formatCode>_(* #,##0_);_(* \(#,##0\);_(* "-"_);_(@_)</c:formatCode>
                <c:ptCount val="11"/>
                <c:pt idx="0">
                  <c:v>88.0</c:v>
                </c:pt>
                <c:pt idx="1">
                  <c:v>75.0</c:v>
                </c:pt>
                <c:pt idx="2">
                  <c:v>1068.0</c:v>
                </c:pt>
                <c:pt idx="3">
                  <c:v>114.0</c:v>
                </c:pt>
                <c:pt idx="4">
                  <c:v>32.0</c:v>
                </c:pt>
                <c:pt idx="5">
                  <c:v>1389.0</c:v>
                </c:pt>
                <c:pt idx="6">
                  <c:v>164.0</c:v>
                </c:pt>
                <c:pt idx="7">
                  <c:v>111.0</c:v>
                </c:pt>
                <c:pt idx="8">
                  <c:v>4766.0</c:v>
                </c:pt>
                <c:pt idx="9">
                  <c:v>19.0</c:v>
                </c:pt>
                <c:pt idx="10">
                  <c:v>258.0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522584"/>
        <c:axId val="2123518088"/>
      </c:lineChart>
      <c:catAx>
        <c:axId val="212352258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>
              <a:defRPr sz="900" b="0" i="0">
                <a:solidFill>
                  <a:srgbClr val="595959"/>
                </a:solidFill>
              </a:defRPr>
            </a:pPr>
            <a:endParaRPr lang="es-ES"/>
          </a:p>
        </c:txPr>
        <c:crossAx val="2123518088"/>
        <c:crosses val="autoZero"/>
        <c:auto val="1"/>
        <c:lblAlgn val="ctr"/>
        <c:lblOffset val="100"/>
        <c:noMultiLvlLbl val="1"/>
      </c:catAx>
      <c:valAx>
        <c:axId val="212351808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 b="0" i="0">
                <a:solidFill>
                  <a:srgbClr val="595959"/>
                </a:solidFill>
              </a:defRPr>
            </a:pPr>
            <a:endParaRPr lang="es-ES"/>
          </a:p>
        </c:txPr>
        <c:crossAx val="212352258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900">
              <a:solidFill>
                <a:srgbClr val="595959"/>
              </a:solidFill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18"/>
  <c:chart>
    <c:title>
      <c:tx>
        <c:rich>
          <a:bodyPr/>
          <a:lstStyle/>
          <a:p>
            <a:pPr>
              <a:defRPr sz="1400" b="0" i="0">
                <a:solidFill>
                  <a:srgbClr val="595959"/>
                </a:solidFill>
              </a:defRPr>
            </a:pPr>
            <a:r>
              <a:rPr lang="es-ES"/>
              <a:t>E/S Europa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10886482939633"/>
          <c:y val="0.172511627906977"/>
          <c:w val="0.858878390201225"/>
          <c:h val="0.456429957883172"/>
        </c:manualLayout>
      </c:layout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5B9BD5"/>
              </a:solidFill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strRef>
              <c:f>'Dataset ES + Correlación'!$A$44:$A$71</c:f>
              <c:strCache>
                <c:ptCount val="28"/>
                <c:pt idx="0">
                  <c:v>ALBANIA</c:v>
                </c:pt>
                <c:pt idx="1">
                  <c:v>ALEMANIA</c:v>
                </c:pt>
                <c:pt idx="2">
                  <c:v>AUSTRIA</c:v>
                </c:pt>
                <c:pt idx="3">
                  <c:v>BÉLGICA</c:v>
                </c:pt>
                <c:pt idx="4">
                  <c:v>BOSNIA-HERZEGOVINA</c:v>
                </c:pt>
                <c:pt idx="5">
                  <c:v>CROACIA</c:v>
                </c:pt>
                <c:pt idx="6">
                  <c:v>DINAMARCA</c:v>
                </c:pt>
                <c:pt idx="7">
                  <c:v>ESCOCIA</c:v>
                </c:pt>
                <c:pt idx="8">
                  <c:v>ESPAÑA</c:v>
                </c:pt>
                <c:pt idx="9">
                  <c:v>FEDERACIÓN RUSA</c:v>
                </c:pt>
                <c:pt idx="10">
                  <c:v>FINLANDIA</c:v>
                </c:pt>
                <c:pt idx="11">
                  <c:v>FRANCIA</c:v>
                </c:pt>
                <c:pt idx="12">
                  <c:v>GRECIA</c:v>
                </c:pt>
                <c:pt idx="13">
                  <c:v>HOLANDA</c:v>
                </c:pt>
                <c:pt idx="14">
                  <c:v>HUNGRÍA</c:v>
                </c:pt>
                <c:pt idx="15">
                  <c:v>INGLATERRA</c:v>
                </c:pt>
                <c:pt idx="16">
                  <c:v>IRLANDA</c:v>
                </c:pt>
                <c:pt idx="17">
                  <c:v>ISLANDIA</c:v>
                </c:pt>
                <c:pt idx="18">
                  <c:v>ITALIA</c:v>
                </c:pt>
                <c:pt idx="19">
                  <c:v>LUXEMBURGO</c:v>
                </c:pt>
                <c:pt idx="20">
                  <c:v>NORUEGA</c:v>
                </c:pt>
                <c:pt idx="21">
                  <c:v>POLONIA</c:v>
                </c:pt>
                <c:pt idx="22">
                  <c:v>PORTUGAL</c:v>
                </c:pt>
                <c:pt idx="23">
                  <c:v>RUMANIA</c:v>
                </c:pt>
                <c:pt idx="24">
                  <c:v>SUECIA</c:v>
                </c:pt>
                <c:pt idx="25">
                  <c:v>SUIZA</c:v>
                </c:pt>
                <c:pt idx="26">
                  <c:v>UCRANIA</c:v>
                </c:pt>
                <c:pt idx="27">
                  <c:v>OTROS PAÍSES DE EUROPA</c:v>
                </c:pt>
              </c:strCache>
            </c:strRef>
          </c:cat>
          <c:val>
            <c:numRef>
              <c:f>'Dataset ES + Correlación'!$P$44:$P$71</c:f>
              <c:numCache>
                <c:formatCode>#,##0</c:formatCode>
                <c:ptCount val="28"/>
                <c:pt idx="0">
                  <c:v>43.0</c:v>
                </c:pt>
                <c:pt idx="1">
                  <c:v>5351.0</c:v>
                </c:pt>
                <c:pt idx="2">
                  <c:v>158.0</c:v>
                </c:pt>
                <c:pt idx="3">
                  <c:v>256.0</c:v>
                </c:pt>
                <c:pt idx="4">
                  <c:v>16.0</c:v>
                </c:pt>
                <c:pt idx="5">
                  <c:v>56.0</c:v>
                </c:pt>
                <c:pt idx="6">
                  <c:v>241.0</c:v>
                </c:pt>
                <c:pt idx="7">
                  <c:v>21.0</c:v>
                </c:pt>
                <c:pt idx="8">
                  <c:v>80720.0</c:v>
                </c:pt>
                <c:pt idx="9">
                  <c:v>126.0</c:v>
                </c:pt>
                <c:pt idx="10">
                  <c:v>112.0</c:v>
                </c:pt>
                <c:pt idx="11">
                  <c:v>38632.0</c:v>
                </c:pt>
                <c:pt idx="12">
                  <c:v>202.0</c:v>
                </c:pt>
                <c:pt idx="13">
                  <c:v>487.0</c:v>
                </c:pt>
                <c:pt idx="14">
                  <c:v>20.0</c:v>
                </c:pt>
                <c:pt idx="15">
                  <c:v>2056.0</c:v>
                </c:pt>
                <c:pt idx="16">
                  <c:v>58.0</c:v>
                </c:pt>
                <c:pt idx="17">
                  <c:v>15.0</c:v>
                </c:pt>
                <c:pt idx="18">
                  <c:v>2530.0</c:v>
                </c:pt>
                <c:pt idx="19">
                  <c:v>15.0</c:v>
                </c:pt>
                <c:pt idx="20">
                  <c:v>379.0</c:v>
                </c:pt>
                <c:pt idx="21">
                  <c:v>64.0</c:v>
                </c:pt>
                <c:pt idx="22">
                  <c:v>167.0</c:v>
                </c:pt>
                <c:pt idx="23">
                  <c:v>24.0</c:v>
                </c:pt>
                <c:pt idx="24">
                  <c:v>1025.0</c:v>
                </c:pt>
                <c:pt idx="25">
                  <c:v>750.0</c:v>
                </c:pt>
                <c:pt idx="26">
                  <c:v>11.0</c:v>
                </c:pt>
                <c:pt idx="27">
                  <c:v>170.0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'Dataset ES + Correlación'!$A$44:$A$71</c:f>
              <c:strCache>
                <c:ptCount val="28"/>
                <c:pt idx="0">
                  <c:v>ALBANIA</c:v>
                </c:pt>
                <c:pt idx="1">
                  <c:v>ALEMANIA</c:v>
                </c:pt>
                <c:pt idx="2">
                  <c:v>AUSTRIA</c:v>
                </c:pt>
                <c:pt idx="3">
                  <c:v>BÉLGICA</c:v>
                </c:pt>
                <c:pt idx="4">
                  <c:v>BOSNIA-HERZEGOVINA</c:v>
                </c:pt>
                <c:pt idx="5">
                  <c:v>CROACIA</c:v>
                </c:pt>
                <c:pt idx="6">
                  <c:v>DINAMARCA</c:v>
                </c:pt>
                <c:pt idx="7">
                  <c:v>ESCOCIA</c:v>
                </c:pt>
                <c:pt idx="8">
                  <c:v>ESPAÑA</c:v>
                </c:pt>
                <c:pt idx="9">
                  <c:v>FEDERACIÓN RUSA</c:v>
                </c:pt>
                <c:pt idx="10">
                  <c:v>FINLANDIA</c:v>
                </c:pt>
                <c:pt idx="11">
                  <c:v>FRANCIA</c:v>
                </c:pt>
                <c:pt idx="12">
                  <c:v>GRECIA</c:v>
                </c:pt>
                <c:pt idx="13">
                  <c:v>HOLANDA</c:v>
                </c:pt>
                <c:pt idx="14">
                  <c:v>HUNGRÍA</c:v>
                </c:pt>
                <c:pt idx="15">
                  <c:v>INGLATERRA</c:v>
                </c:pt>
                <c:pt idx="16">
                  <c:v>IRLANDA</c:v>
                </c:pt>
                <c:pt idx="17">
                  <c:v>ISLANDIA</c:v>
                </c:pt>
                <c:pt idx="18">
                  <c:v>ITALIA</c:v>
                </c:pt>
                <c:pt idx="19">
                  <c:v>LUXEMBURGO</c:v>
                </c:pt>
                <c:pt idx="20">
                  <c:v>NORUEGA</c:v>
                </c:pt>
                <c:pt idx="21">
                  <c:v>POLONIA</c:v>
                </c:pt>
                <c:pt idx="22">
                  <c:v>PORTUGAL</c:v>
                </c:pt>
                <c:pt idx="23">
                  <c:v>RUMANIA</c:v>
                </c:pt>
                <c:pt idx="24">
                  <c:v>SUECIA</c:v>
                </c:pt>
                <c:pt idx="25">
                  <c:v>SUIZA</c:v>
                </c:pt>
                <c:pt idx="26">
                  <c:v>UCRANIA</c:v>
                </c:pt>
                <c:pt idx="27">
                  <c:v>OTROS PAÍSES DE EUROPA</c:v>
                </c:pt>
              </c:strCache>
            </c:strRef>
          </c:cat>
          <c:val>
            <c:numRef>
              <c:f>'Dataset ES + Correlación'!$B$44:$B$71</c:f>
              <c:numCache>
                <c:formatCode>_(* #,##0_);_(* \(#,##0\);_(* "-"_);_(@_)</c:formatCode>
                <c:ptCount val="28"/>
                <c:pt idx="0">
                  <c:v>65.0</c:v>
                </c:pt>
                <c:pt idx="1">
                  <c:v>66652.0</c:v>
                </c:pt>
                <c:pt idx="2">
                  <c:v>7484.0</c:v>
                </c:pt>
                <c:pt idx="3">
                  <c:v>9660.0</c:v>
                </c:pt>
                <c:pt idx="4">
                  <c:v>41.0</c:v>
                </c:pt>
                <c:pt idx="5">
                  <c:v>654.0</c:v>
                </c:pt>
                <c:pt idx="6">
                  <c:v>4999.0</c:v>
                </c:pt>
                <c:pt idx="7">
                  <c:v>55.0</c:v>
                </c:pt>
                <c:pt idx="8">
                  <c:v>56781.0</c:v>
                </c:pt>
                <c:pt idx="9">
                  <c:v>4965.0</c:v>
                </c:pt>
                <c:pt idx="10">
                  <c:v>3164.0</c:v>
                </c:pt>
                <c:pt idx="11">
                  <c:v>63800.0</c:v>
                </c:pt>
                <c:pt idx="12">
                  <c:v>1232.0</c:v>
                </c:pt>
                <c:pt idx="13">
                  <c:v>18391.0</c:v>
                </c:pt>
                <c:pt idx="14">
                  <c:v>812.0</c:v>
                </c:pt>
                <c:pt idx="15">
                  <c:v>53537.0</c:v>
                </c:pt>
                <c:pt idx="16">
                  <c:v>3918.0</c:v>
                </c:pt>
                <c:pt idx="17">
                  <c:v>346.0</c:v>
                </c:pt>
                <c:pt idx="18">
                  <c:v>28173.0</c:v>
                </c:pt>
                <c:pt idx="19">
                  <c:v>307.0</c:v>
                </c:pt>
                <c:pt idx="20">
                  <c:v>5980.0</c:v>
                </c:pt>
                <c:pt idx="21">
                  <c:v>4261.0</c:v>
                </c:pt>
                <c:pt idx="22">
                  <c:v>5061.0</c:v>
                </c:pt>
                <c:pt idx="23">
                  <c:v>1190.0</c:v>
                </c:pt>
                <c:pt idx="24">
                  <c:v>12941.0</c:v>
                </c:pt>
                <c:pt idx="25">
                  <c:v>18904.0</c:v>
                </c:pt>
                <c:pt idx="26">
                  <c:v>810.0</c:v>
                </c:pt>
                <c:pt idx="27">
                  <c:v>3573.0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12728"/>
        <c:axId val="2126117688"/>
      </c:lineChart>
      <c:catAx>
        <c:axId val="212611272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>
              <a:defRPr sz="900" b="0" i="0">
                <a:solidFill>
                  <a:srgbClr val="595959"/>
                </a:solidFill>
              </a:defRPr>
            </a:pPr>
            <a:endParaRPr lang="es-ES"/>
          </a:p>
        </c:txPr>
        <c:crossAx val="2126117688"/>
        <c:crosses val="autoZero"/>
        <c:auto val="1"/>
        <c:lblAlgn val="ctr"/>
        <c:lblOffset val="100"/>
        <c:noMultiLvlLbl val="1"/>
      </c:catAx>
      <c:valAx>
        <c:axId val="212611768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 b="0" i="0">
                <a:solidFill>
                  <a:srgbClr val="595959"/>
                </a:solidFill>
              </a:defRPr>
            </a:pPr>
            <a:endParaRPr lang="es-ES"/>
          </a:p>
        </c:txPr>
        <c:crossAx val="212611272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900">
              <a:solidFill>
                <a:srgbClr val="595959"/>
              </a:solidFill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18"/>
  <c:chart>
    <c:title>
      <c:tx>
        <c:rich>
          <a:bodyPr/>
          <a:lstStyle/>
          <a:p>
            <a:pPr>
              <a:defRPr sz="1400" b="0" i="0">
                <a:solidFill>
                  <a:srgbClr val="595959"/>
                </a:solidFill>
              </a:defRPr>
            </a:pPr>
            <a:r>
              <a:rPr lang="es-ES"/>
              <a:t>E/S Oceanía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24775371828521"/>
          <c:y val="0.174541176470588"/>
          <c:w val="0.858557961504812"/>
          <c:h val="0.716290504863363"/>
        </c:manualLayout>
      </c:layout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5B9BD5"/>
              </a:solidFill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strRef>
              <c:f>'Dataset ES + Correlación'!$A$73:$A$75</c:f>
              <c:strCache>
                <c:ptCount val="3"/>
                <c:pt idx="0">
                  <c:v>AUSTRALIA</c:v>
                </c:pt>
                <c:pt idx="1">
                  <c:v>NUEVA ZELANDIA</c:v>
                </c:pt>
                <c:pt idx="2">
                  <c:v>OTROS PAÍSES DE OCEANÍA</c:v>
                </c:pt>
              </c:strCache>
            </c:strRef>
          </c:cat>
          <c:val>
            <c:numRef>
              <c:f>'Dataset ES + Correlación'!$P$73:$P$75</c:f>
              <c:numCache>
                <c:formatCode>#,##0</c:formatCode>
                <c:ptCount val="3"/>
                <c:pt idx="0">
                  <c:v>13837.0</c:v>
                </c:pt>
                <c:pt idx="1">
                  <c:v>4937.0</c:v>
                </c:pt>
                <c:pt idx="2">
                  <c:v>63.0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'Dataset ES + Correlación'!$A$73:$A$75</c:f>
              <c:strCache>
                <c:ptCount val="3"/>
                <c:pt idx="0">
                  <c:v>AUSTRALIA</c:v>
                </c:pt>
                <c:pt idx="1">
                  <c:v>NUEVA ZELANDIA</c:v>
                </c:pt>
                <c:pt idx="2">
                  <c:v>OTROS PAÍSES DE OCEANÍA</c:v>
                </c:pt>
              </c:strCache>
            </c:strRef>
          </c:cat>
          <c:val>
            <c:numRef>
              <c:f>'Dataset ES + Correlación'!$B$73:$B$75</c:f>
              <c:numCache>
                <c:formatCode>_(* #,##0_);_(* \(#,##0\);_(* "-"_);_(@_)</c:formatCode>
                <c:ptCount val="3"/>
                <c:pt idx="0">
                  <c:v>33321.0</c:v>
                </c:pt>
                <c:pt idx="1">
                  <c:v>8125.0</c:v>
                </c:pt>
                <c:pt idx="2">
                  <c:v>54.0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53368"/>
        <c:axId val="2126157912"/>
      </c:lineChart>
      <c:catAx>
        <c:axId val="212615336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>
              <a:defRPr sz="900" b="0" i="0">
                <a:solidFill>
                  <a:srgbClr val="595959"/>
                </a:solidFill>
              </a:defRPr>
            </a:pPr>
            <a:endParaRPr lang="es-ES"/>
          </a:p>
        </c:txPr>
        <c:crossAx val="2126157912"/>
        <c:crosses val="autoZero"/>
        <c:auto val="1"/>
        <c:lblAlgn val="ctr"/>
        <c:lblOffset val="100"/>
        <c:noMultiLvlLbl val="1"/>
      </c:catAx>
      <c:valAx>
        <c:axId val="212615791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 b="0" i="0">
                <a:solidFill>
                  <a:srgbClr val="595959"/>
                </a:solidFill>
              </a:defRPr>
            </a:pPr>
            <a:endParaRPr lang="es-ES"/>
          </a:p>
        </c:txPr>
        <c:crossAx val="212615336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900">
              <a:solidFill>
                <a:srgbClr val="595959"/>
              </a:solidFill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18"/>
  <c:chart>
    <c:title>
      <c:tx>
        <c:rich>
          <a:bodyPr/>
          <a:lstStyle/>
          <a:p>
            <a:pPr>
              <a:defRPr sz="1400" b="0" i="0">
                <a:solidFill>
                  <a:srgbClr val="595959"/>
                </a:solidFill>
              </a:defRPr>
            </a:pPr>
            <a:r>
              <a:rPr lang="es-ES"/>
              <a:t>E/S África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982198162729659"/>
          <c:y val="0.178317307692308"/>
          <c:w val="0.876363298337708"/>
          <c:h val="0.604527180496668"/>
        </c:manualLayout>
      </c:layout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5B9BD5"/>
              </a:solidFill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strRef>
              <c:f>'Dataset ES + Correlación'!$A$77:$A$81</c:f>
              <c:strCache>
                <c:ptCount val="5"/>
                <c:pt idx="0">
                  <c:v>EGIPTO</c:v>
                </c:pt>
                <c:pt idx="1">
                  <c:v>KENIA</c:v>
                </c:pt>
                <c:pt idx="2">
                  <c:v>MARRUECOS</c:v>
                </c:pt>
                <c:pt idx="3">
                  <c:v>SUDAFRICA</c:v>
                </c:pt>
                <c:pt idx="4">
                  <c:v>OTROS PAÍSES DE ÁFRICA</c:v>
                </c:pt>
              </c:strCache>
            </c:strRef>
          </c:cat>
          <c:val>
            <c:numRef>
              <c:f>'Dataset ES + Correlación'!$P$77:$P$81</c:f>
              <c:numCache>
                <c:formatCode>#,##0</c:formatCode>
                <c:ptCount val="5"/>
                <c:pt idx="0">
                  <c:v>100.0</c:v>
                </c:pt>
                <c:pt idx="1">
                  <c:v>15.0</c:v>
                </c:pt>
                <c:pt idx="2">
                  <c:v>23.0</c:v>
                </c:pt>
                <c:pt idx="3">
                  <c:v>198.0</c:v>
                </c:pt>
                <c:pt idx="4">
                  <c:v>80.0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'Dataset ES + Correlación'!$A$77:$A$81</c:f>
              <c:strCache>
                <c:ptCount val="5"/>
                <c:pt idx="0">
                  <c:v>EGIPTO</c:v>
                </c:pt>
                <c:pt idx="1">
                  <c:v>KENIA</c:v>
                </c:pt>
                <c:pt idx="2">
                  <c:v>MARRUECOS</c:v>
                </c:pt>
                <c:pt idx="3">
                  <c:v>SUDAFRICA</c:v>
                </c:pt>
                <c:pt idx="4">
                  <c:v>OTROS PAÍSES DE ÁFRICA</c:v>
                </c:pt>
              </c:strCache>
            </c:strRef>
          </c:cat>
          <c:val>
            <c:numRef>
              <c:f>'Dataset ES + Correlación'!$B$77:$B$81</c:f>
              <c:numCache>
                <c:formatCode>_(* #,##0_);_(* \(#,##0\);_(* "-"_);_(@_)</c:formatCode>
                <c:ptCount val="5"/>
                <c:pt idx="0">
                  <c:v>119.0</c:v>
                </c:pt>
                <c:pt idx="1">
                  <c:v>51.0</c:v>
                </c:pt>
                <c:pt idx="2">
                  <c:v>122.0</c:v>
                </c:pt>
                <c:pt idx="3">
                  <c:v>3642.0</c:v>
                </c:pt>
                <c:pt idx="4">
                  <c:v>326.0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89640"/>
        <c:axId val="2126194200"/>
      </c:lineChart>
      <c:catAx>
        <c:axId val="212618964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>
              <a:defRPr sz="900" b="0" i="0">
                <a:solidFill>
                  <a:srgbClr val="595959"/>
                </a:solidFill>
              </a:defRPr>
            </a:pPr>
            <a:endParaRPr lang="es-ES"/>
          </a:p>
        </c:txPr>
        <c:crossAx val="2126194200"/>
        <c:crosses val="autoZero"/>
        <c:auto val="1"/>
        <c:lblAlgn val="ctr"/>
        <c:lblOffset val="100"/>
        <c:noMultiLvlLbl val="1"/>
      </c:catAx>
      <c:valAx>
        <c:axId val="212619420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 b="0" i="0">
                <a:solidFill>
                  <a:srgbClr val="595959"/>
                </a:solidFill>
              </a:defRPr>
            </a:pPr>
            <a:endParaRPr lang="es-ES"/>
          </a:p>
        </c:txPr>
        <c:crossAx val="212618964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900">
              <a:solidFill>
                <a:srgbClr val="595959"/>
              </a:solidFill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18"/>
  <c:chart>
    <c:title>
      <c:tx>
        <c:rich>
          <a:bodyPr/>
          <a:lstStyle/>
          <a:p>
            <a:pPr>
              <a:defRPr sz="1400" b="0" i="0">
                <a:solidFill>
                  <a:srgbClr val="595959"/>
                </a:solidFill>
              </a:defRPr>
            </a:pPr>
            <a:r>
              <a:rPr lang="es-ES"/>
              <a:t>E/S Asia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10886482939633"/>
          <c:y val="0.172712456344587"/>
          <c:w val="0.872029965004375"/>
          <c:h val="0.461015830529915"/>
        </c:manualLayout>
      </c:layout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5B9BD5"/>
              </a:solidFill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strRef>
              <c:f>'Dataset ES + Correlación'!$A$83:$A$95</c:f>
              <c:strCache>
                <c:ptCount val="13"/>
                <c:pt idx="0">
                  <c:v>CHINA</c:v>
                </c:pt>
                <c:pt idx="1">
                  <c:v>COREA DEL SUR</c:v>
                </c:pt>
                <c:pt idx="2">
                  <c:v>FILIPINAS</c:v>
                </c:pt>
                <c:pt idx="3">
                  <c:v>INDIA</c:v>
                </c:pt>
                <c:pt idx="4">
                  <c:v>INDONESIA</c:v>
                </c:pt>
                <c:pt idx="5">
                  <c:v>JAPÓN</c:v>
                </c:pt>
                <c:pt idx="6">
                  <c:v>MALASIA</c:v>
                </c:pt>
                <c:pt idx="7">
                  <c:v>PAKISTÁN</c:v>
                </c:pt>
                <c:pt idx="8">
                  <c:v>SINGAPUR</c:v>
                </c:pt>
                <c:pt idx="9">
                  <c:v>TAILANDIA</c:v>
                </c:pt>
                <c:pt idx="10">
                  <c:v>TAIWÁN</c:v>
                </c:pt>
                <c:pt idx="11">
                  <c:v>VIETNAM</c:v>
                </c:pt>
                <c:pt idx="12">
                  <c:v>OTROS PAÍSES DE ASIA</c:v>
                </c:pt>
              </c:strCache>
            </c:strRef>
          </c:cat>
          <c:val>
            <c:numRef>
              <c:f>'Dataset ES + Correlación'!$P$83:$P$95</c:f>
              <c:numCache>
                <c:formatCode>#,##0</c:formatCode>
                <c:ptCount val="13"/>
                <c:pt idx="0">
                  <c:v>974.0</c:v>
                </c:pt>
                <c:pt idx="1">
                  <c:v>102.0</c:v>
                </c:pt>
                <c:pt idx="2">
                  <c:v>16.0</c:v>
                </c:pt>
                <c:pt idx="3">
                  <c:v>211.0</c:v>
                </c:pt>
                <c:pt idx="4">
                  <c:v>22.0</c:v>
                </c:pt>
                <c:pt idx="5">
                  <c:v>148.0</c:v>
                </c:pt>
                <c:pt idx="6">
                  <c:v>26.0</c:v>
                </c:pt>
                <c:pt idx="7">
                  <c:v>23.0</c:v>
                </c:pt>
                <c:pt idx="8">
                  <c:v>82.0</c:v>
                </c:pt>
                <c:pt idx="9">
                  <c:v>67.0</c:v>
                </c:pt>
                <c:pt idx="10">
                  <c:v>39.0</c:v>
                </c:pt>
                <c:pt idx="11">
                  <c:v>22.0</c:v>
                </c:pt>
                <c:pt idx="12">
                  <c:v>61.0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'Dataset ES + Correlación'!$A$83:$A$95</c:f>
              <c:strCache>
                <c:ptCount val="13"/>
                <c:pt idx="0">
                  <c:v>CHINA</c:v>
                </c:pt>
                <c:pt idx="1">
                  <c:v>COREA DEL SUR</c:v>
                </c:pt>
                <c:pt idx="2">
                  <c:v>FILIPINAS</c:v>
                </c:pt>
                <c:pt idx="3">
                  <c:v>INDIA</c:v>
                </c:pt>
                <c:pt idx="4">
                  <c:v>INDONESIA</c:v>
                </c:pt>
                <c:pt idx="5">
                  <c:v>JAPÓN</c:v>
                </c:pt>
                <c:pt idx="6">
                  <c:v>MALASIA</c:v>
                </c:pt>
                <c:pt idx="7">
                  <c:v>PAKISTÁN</c:v>
                </c:pt>
                <c:pt idx="8">
                  <c:v>SINGAPUR</c:v>
                </c:pt>
                <c:pt idx="9">
                  <c:v>TAILANDIA</c:v>
                </c:pt>
                <c:pt idx="10">
                  <c:v>TAIWÁN</c:v>
                </c:pt>
                <c:pt idx="11">
                  <c:v>VIETNAM</c:v>
                </c:pt>
                <c:pt idx="12">
                  <c:v>OTROS PAÍSES DE ASIA</c:v>
                </c:pt>
              </c:strCache>
            </c:strRef>
          </c:cat>
          <c:val>
            <c:numRef>
              <c:f>'Dataset ES + Correlación'!$B$83:$B$95</c:f>
              <c:numCache>
                <c:formatCode>_(* #,##0_);_(* \(#,##0\);_(* "-"_);_(@_)</c:formatCode>
                <c:ptCount val="13"/>
                <c:pt idx="0">
                  <c:v>10526.0</c:v>
                </c:pt>
                <c:pt idx="1">
                  <c:v>9870.0</c:v>
                </c:pt>
                <c:pt idx="2">
                  <c:v>1371.0</c:v>
                </c:pt>
                <c:pt idx="3">
                  <c:v>2906.0</c:v>
                </c:pt>
                <c:pt idx="4">
                  <c:v>815.0</c:v>
                </c:pt>
                <c:pt idx="5">
                  <c:v>13615.0</c:v>
                </c:pt>
                <c:pt idx="6">
                  <c:v>781.0</c:v>
                </c:pt>
                <c:pt idx="7">
                  <c:v>295.0</c:v>
                </c:pt>
                <c:pt idx="8">
                  <c:v>869.0</c:v>
                </c:pt>
                <c:pt idx="9">
                  <c:v>423.0</c:v>
                </c:pt>
                <c:pt idx="10">
                  <c:v>1318.0</c:v>
                </c:pt>
                <c:pt idx="11">
                  <c:v>125.0</c:v>
                </c:pt>
                <c:pt idx="12">
                  <c:v>1097.0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26920"/>
        <c:axId val="2126231624"/>
      </c:lineChart>
      <c:catAx>
        <c:axId val="212622692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>
              <a:defRPr sz="900" b="0" i="0">
                <a:solidFill>
                  <a:srgbClr val="595959"/>
                </a:solidFill>
              </a:defRPr>
            </a:pPr>
            <a:endParaRPr lang="es-ES"/>
          </a:p>
        </c:txPr>
        <c:crossAx val="2126231624"/>
        <c:crosses val="autoZero"/>
        <c:auto val="1"/>
        <c:lblAlgn val="ctr"/>
        <c:lblOffset val="100"/>
        <c:noMultiLvlLbl val="1"/>
      </c:catAx>
      <c:valAx>
        <c:axId val="212623162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 b="0" i="0">
                <a:solidFill>
                  <a:srgbClr val="595959"/>
                </a:solidFill>
              </a:defRPr>
            </a:pPr>
            <a:endParaRPr lang="es-ES"/>
          </a:p>
        </c:txPr>
        <c:crossAx val="212622692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900">
              <a:solidFill>
                <a:srgbClr val="595959"/>
              </a:solidFill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18"/>
  <c:chart>
    <c:title>
      <c:tx>
        <c:rich>
          <a:bodyPr/>
          <a:lstStyle/>
          <a:p>
            <a:pPr>
              <a:defRPr sz="1400" b="0" i="0">
                <a:solidFill>
                  <a:srgbClr val="595959"/>
                </a:solidFill>
              </a:defRPr>
            </a:pPr>
            <a:r>
              <a:rPr lang="es-ES"/>
              <a:t>E/S Medio Oriente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10886482939633"/>
          <c:y val="0.170528735632184"/>
          <c:w val="0.866474409448819"/>
          <c:h val="0.520788849669653"/>
        </c:manualLayout>
      </c:layout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5B9BD5"/>
              </a:solidFill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strRef>
              <c:f>'Dataset ES + Correlación'!$O$97:$O$102</c:f>
              <c:strCache>
                <c:ptCount val="6"/>
                <c:pt idx="0">
                  <c:v>EMIRATOS ARABES</c:v>
                </c:pt>
                <c:pt idx="1">
                  <c:v>IRAN</c:v>
                </c:pt>
                <c:pt idx="2">
                  <c:v>ISRAEL      </c:v>
                </c:pt>
                <c:pt idx="3">
                  <c:v>JORDANIA</c:v>
                </c:pt>
                <c:pt idx="4">
                  <c:v>LIBANO     </c:v>
                </c:pt>
                <c:pt idx="5">
                  <c:v>OTROS PAISES DEL MEDIO ORIENTE</c:v>
                </c:pt>
              </c:strCache>
            </c:strRef>
          </c:cat>
          <c:val>
            <c:numRef>
              <c:f>'Dataset ES + Correlación'!$P$97:$P$102</c:f>
              <c:numCache>
                <c:formatCode>#,##0</c:formatCode>
                <c:ptCount val="6"/>
                <c:pt idx="0">
                  <c:v>44.0</c:v>
                </c:pt>
                <c:pt idx="1">
                  <c:v>11.0</c:v>
                </c:pt>
                <c:pt idx="2">
                  <c:v>495.0</c:v>
                </c:pt>
                <c:pt idx="3">
                  <c:v>21.0</c:v>
                </c:pt>
                <c:pt idx="4">
                  <c:v>18.0</c:v>
                </c:pt>
                <c:pt idx="5">
                  <c:v>28.0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'Dataset ES + Correlación'!$O$97:$O$102</c:f>
              <c:strCache>
                <c:ptCount val="6"/>
                <c:pt idx="0">
                  <c:v>EMIRATOS ARABES</c:v>
                </c:pt>
                <c:pt idx="1">
                  <c:v>IRAN</c:v>
                </c:pt>
                <c:pt idx="2">
                  <c:v>ISRAEL      </c:v>
                </c:pt>
                <c:pt idx="3">
                  <c:v>JORDANIA</c:v>
                </c:pt>
                <c:pt idx="4">
                  <c:v>LIBANO     </c:v>
                </c:pt>
                <c:pt idx="5">
                  <c:v>OTROS PAISES DEL MEDIO ORIENTE</c:v>
                </c:pt>
              </c:strCache>
            </c:strRef>
          </c:cat>
          <c:val>
            <c:numRef>
              <c:f>'Dataset ES + Correlación'!$B$97:$B$102</c:f>
              <c:numCache>
                <c:formatCode>_(* #,##0_);_(* \(#,##0\);_(* "-"_);_(@_)</c:formatCode>
                <c:ptCount val="6"/>
                <c:pt idx="0">
                  <c:v>15.0</c:v>
                </c:pt>
                <c:pt idx="1">
                  <c:v>83.0</c:v>
                </c:pt>
                <c:pt idx="2">
                  <c:v>23210.0</c:v>
                </c:pt>
                <c:pt idx="3">
                  <c:v>69.0</c:v>
                </c:pt>
                <c:pt idx="4">
                  <c:v>91.0</c:v>
                </c:pt>
                <c:pt idx="5" formatCode="#,##0">
                  <c:v>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63400"/>
        <c:axId val="2126267976"/>
      </c:lineChart>
      <c:catAx>
        <c:axId val="212626340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>
              <a:defRPr sz="900" b="0" i="0">
                <a:solidFill>
                  <a:srgbClr val="595959"/>
                </a:solidFill>
              </a:defRPr>
            </a:pPr>
            <a:endParaRPr lang="es-ES"/>
          </a:p>
        </c:txPr>
        <c:crossAx val="2126267976"/>
        <c:crosses val="autoZero"/>
        <c:auto val="1"/>
        <c:lblAlgn val="ctr"/>
        <c:lblOffset val="100"/>
        <c:noMultiLvlLbl val="1"/>
      </c:catAx>
      <c:valAx>
        <c:axId val="212626797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 b="0" i="0">
                <a:solidFill>
                  <a:srgbClr val="595959"/>
                </a:solidFill>
              </a:defRPr>
            </a:pPr>
            <a:endParaRPr lang="es-ES"/>
          </a:p>
        </c:txPr>
        <c:crossAx val="212626340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900">
              <a:solidFill>
                <a:srgbClr val="595959"/>
              </a:solidFill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9" Type="http://schemas.openxmlformats.org/officeDocument/2006/relationships/chart" Target="../charts/chart10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9851350" y="685800"/>
    <xdr:ext cx="4295775" cy="27241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9525" y="2838450"/>
    <xdr:ext cx="4286250" cy="273367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  <xdr:absoluteAnchor>
    <xdr:pos x="0" y="5676900"/>
    <xdr:ext cx="4286250" cy="2743200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absoluteAnchor>
  <xdr:absoluteAnchor>
    <xdr:pos x="0" y="8658225"/>
    <xdr:ext cx="4286250" cy="2743200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absoluteAnchor>
  <xdr:absoluteAnchor>
    <xdr:pos x="0" y="11563350"/>
    <xdr:ext cx="4286250" cy="2733675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absoluteAnchor>
  <xdr:absoluteAnchor>
    <xdr:pos x="4562475" y="5762625"/>
    <xdr:ext cx="4286250" cy="2686050"/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absoluteAnchor>
  <xdr:absoluteAnchor>
    <xdr:pos x="4572000" y="8658225"/>
    <xdr:ext cx="4286250" cy="2647950"/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absoluteAnchor>
  <xdr:absoluteAnchor>
    <xdr:pos x="4562475" y="0"/>
    <xdr:ext cx="4286250" cy="2714625"/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absoluteAnchor>
  <xdr:absoluteAnchor>
    <xdr:pos x="4562475" y="11563350"/>
    <xdr:ext cx="4286250" cy="2771775"/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absoluteAnchor>
  <xdr:absoluteAnchor>
    <xdr:pos x="4495800" y="2867025"/>
    <xdr:ext cx="4286250" cy="2762250"/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5"/>
  <sheetViews>
    <sheetView workbookViewId="0">
      <selection activeCell="I39" sqref="I39"/>
    </sheetView>
  </sheetViews>
  <sheetFormatPr baseColWidth="10" defaultColWidth="15.1640625" defaultRowHeight="15" customHeight="1" x14ac:dyDescent="0"/>
  <cols>
    <col min="1" max="1" width="25" customWidth="1"/>
    <col min="2" max="2" width="11" customWidth="1"/>
    <col min="3" max="3" width="6" customWidth="1"/>
    <col min="4" max="4" width="6.1640625" customWidth="1"/>
    <col min="5" max="5" width="5.6640625" customWidth="1"/>
    <col min="6" max="7" width="7.1640625" customWidth="1"/>
    <col min="8" max="13" width="9.33203125" customWidth="1"/>
    <col min="14" max="14" width="10" customWidth="1"/>
    <col min="15" max="15" width="11.6640625" customWidth="1"/>
    <col min="16" max="29" width="9.33203125" customWidth="1"/>
    <col min="30" max="30" width="10.33203125" customWidth="1"/>
    <col min="31" max="31" width="12" customWidth="1"/>
    <col min="32" max="32" width="10.33203125" customWidth="1"/>
    <col min="33" max="33" width="11.5" customWidth="1"/>
    <col min="34" max="34" width="9.33203125" customWidth="1"/>
    <col min="35" max="35" width="21.33203125" customWidth="1"/>
    <col min="36" max="36" width="17.83203125" customWidth="1"/>
    <col min="37" max="37" width="16.83203125" customWidth="1"/>
    <col min="38" max="44" width="9.33203125" customWidth="1"/>
  </cols>
  <sheetData>
    <row r="1" spans="1:37" ht="27.75" customHeight="1">
      <c r="A1" s="1"/>
      <c r="B1" s="1"/>
      <c r="C1" s="1"/>
      <c r="D1" s="1"/>
      <c r="E1" s="1"/>
      <c r="F1" s="1"/>
      <c r="G1" s="1"/>
      <c r="H1" s="8" t="s">
        <v>12</v>
      </c>
      <c r="N1" s="1"/>
      <c r="O1" s="1"/>
      <c r="U1" s="8"/>
      <c r="V1" s="8" t="s">
        <v>14</v>
      </c>
      <c r="AD1" s="8" t="s">
        <v>15</v>
      </c>
      <c r="AE1" s="1"/>
      <c r="AF1" s="1"/>
      <c r="AG1" s="1"/>
      <c r="AI1" s="1"/>
      <c r="AJ1" s="1"/>
      <c r="AK1" s="1"/>
    </row>
    <row r="2" spans="1:37" ht="15.75" customHeight="1">
      <c r="A2" s="208" t="s">
        <v>16</v>
      </c>
      <c r="B2" s="210" t="s">
        <v>19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2"/>
      <c r="O2" s="208" t="s">
        <v>28</v>
      </c>
      <c r="P2" s="213" t="s">
        <v>29</v>
      </c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2"/>
      <c r="AD2" s="1" t="s">
        <v>42</v>
      </c>
      <c r="AE2" s="1" t="s">
        <v>43</v>
      </c>
      <c r="AF2" s="1" t="s">
        <v>44</v>
      </c>
      <c r="AG2" s="1" t="s">
        <v>45</v>
      </c>
      <c r="AH2" s="1" t="s">
        <v>46</v>
      </c>
      <c r="AI2" s="1" t="s">
        <v>47</v>
      </c>
      <c r="AJ2" s="1" t="s">
        <v>48</v>
      </c>
      <c r="AK2" s="1" t="s">
        <v>49</v>
      </c>
    </row>
    <row r="3" spans="1:37" ht="15.75" customHeight="1">
      <c r="A3" s="209"/>
      <c r="B3" s="15" t="s">
        <v>57</v>
      </c>
      <c r="C3" s="16" t="s">
        <v>58</v>
      </c>
      <c r="D3" s="16" t="s">
        <v>59</v>
      </c>
      <c r="E3" s="16" t="s">
        <v>60</v>
      </c>
      <c r="F3" s="16" t="s">
        <v>61</v>
      </c>
      <c r="G3" s="16" t="s">
        <v>62</v>
      </c>
      <c r="H3" s="16" t="s">
        <v>63</v>
      </c>
      <c r="I3" s="16" t="s">
        <v>64</v>
      </c>
      <c r="J3" s="16" t="s">
        <v>65</v>
      </c>
      <c r="K3" s="16" t="s">
        <v>66</v>
      </c>
      <c r="L3" s="16" t="s">
        <v>67</v>
      </c>
      <c r="M3" s="16" t="s">
        <v>68</v>
      </c>
      <c r="N3" s="19" t="s">
        <v>69</v>
      </c>
      <c r="O3" s="209"/>
      <c r="P3" s="15" t="s">
        <v>73</v>
      </c>
      <c r="Q3" s="16" t="s">
        <v>74</v>
      </c>
      <c r="R3" s="16" t="s">
        <v>59</v>
      </c>
      <c r="S3" s="16" t="s">
        <v>60</v>
      </c>
      <c r="T3" s="16" t="s">
        <v>75</v>
      </c>
      <c r="U3" s="16" t="s">
        <v>76</v>
      </c>
      <c r="V3" s="16" t="s">
        <v>63</v>
      </c>
      <c r="W3" s="16" t="s">
        <v>64</v>
      </c>
      <c r="X3" s="16" t="s">
        <v>77</v>
      </c>
      <c r="Y3" s="16" t="s">
        <v>66</v>
      </c>
      <c r="Z3" s="16" t="s">
        <v>67</v>
      </c>
      <c r="AA3" s="16" t="s">
        <v>68</v>
      </c>
      <c r="AB3" s="19" t="s">
        <v>69</v>
      </c>
      <c r="AD3" s="25" t="s">
        <v>78</v>
      </c>
      <c r="AE3" s="25" t="s">
        <v>78</v>
      </c>
      <c r="AF3" s="25" t="s">
        <v>78</v>
      </c>
      <c r="AG3" s="27">
        <v>3069792</v>
      </c>
      <c r="AH3" s="28">
        <v>3724118</v>
      </c>
      <c r="AI3" s="30">
        <f t="shared" ref="AI3:AI102" si="0">AG3*AH3</f>
        <v>11432267643456</v>
      </c>
      <c r="AJ3" s="31">
        <f t="shared" ref="AJ3:AK3" si="1">AG3*AG3</f>
        <v>9423622923264</v>
      </c>
      <c r="AK3" s="31">
        <f t="shared" si="1"/>
        <v>13869054877924</v>
      </c>
    </row>
    <row r="4" spans="1:37" ht="15.75" customHeight="1">
      <c r="A4" s="34" t="s">
        <v>0</v>
      </c>
      <c r="B4" s="27">
        <v>3069792</v>
      </c>
      <c r="C4" s="27">
        <v>448920</v>
      </c>
      <c r="D4" s="27">
        <v>305122</v>
      </c>
      <c r="E4" s="27">
        <v>289927</v>
      </c>
      <c r="F4" s="27">
        <v>220984</v>
      </c>
      <c r="G4" s="27">
        <v>180771</v>
      </c>
      <c r="H4" s="27">
        <v>163308</v>
      </c>
      <c r="I4" s="27">
        <v>211534</v>
      </c>
      <c r="J4" s="27">
        <v>188207</v>
      </c>
      <c r="K4" s="27">
        <v>204694</v>
      </c>
      <c r="L4" s="27">
        <v>238758</v>
      </c>
      <c r="M4" s="27">
        <v>272328</v>
      </c>
      <c r="N4" s="35">
        <v>345239</v>
      </c>
      <c r="O4" s="36" t="s">
        <v>0</v>
      </c>
      <c r="P4" s="28">
        <v>3724118</v>
      </c>
      <c r="Q4" s="28">
        <v>406304</v>
      </c>
      <c r="R4" s="28">
        <v>482112</v>
      </c>
      <c r="S4" s="28">
        <v>274694</v>
      </c>
      <c r="T4" s="28">
        <v>272375</v>
      </c>
      <c r="U4" s="28">
        <v>260935</v>
      </c>
      <c r="V4" s="28">
        <v>237015</v>
      </c>
      <c r="W4" s="28">
        <v>340026</v>
      </c>
      <c r="X4" s="28">
        <v>259228</v>
      </c>
      <c r="Y4" s="28">
        <v>293500</v>
      </c>
      <c r="Z4" s="28">
        <v>341291</v>
      </c>
      <c r="AA4" s="28">
        <v>257668</v>
      </c>
      <c r="AB4" s="38">
        <v>298970</v>
      </c>
      <c r="AD4" s="41">
        <f t="shared" ref="AD4:AD103" si="2">PEARSON(C4:N4,Q4:AB4)</f>
        <v>0.58858828476169622</v>
      </c>
      <c r="AE4" s="41">
        <f>PEARSON(B4:B103,P4:P103)</f>
        <v>0.98085380159424629</v>
      </c>
      <c r="AF4" s="1"/>
      <c r="AG4" s="27">
        <v>2572031</v>
      </c>
      <c r="AH4" s="43">
        <v>3562770</v>
      </c>
      <c r="AI4" s="30">
        <f t="shared" si="0"/>
        <v>9163554885870</v>
      </c>
      <c r="AJ4" s="31">
        <f t="shared" ref="AJ4:AK4" si="3">AG4*AG4</f>
        <v>6615343464961</v>
      </c>
      <c r="AK4" s="31">
        <f t="shared" si="3"/>
        <v>12693330072900</v>
      </c>
    </row>
    <row r="5" spans="1:37" ht="15.75" customHeight="1">
      <c r="A5" s="34" t="s">
        <v>1</v>
      </c>
      <c r="B5" s="27">
        <v>2572031</v>
      </c>
      <c r="C5" s="27">
        <v>372896</v>
      </c>
      <c r="D5" s="27">
        <v>241494</v>
      </c>
      <c r="E5" s="27">
        <v>239531</v>
      </c>
      <c r="F5" s="27">
        <v>187792</v>
      </c>
      <c r="G5" s="27">
        <v>156611</v>
      </c>
      <c r="H5" s="27">
        <v>143849</v>
      </c>
      <c r="I5" s="27">
        <v>188869</v>
      </c>
      <c r="J5" s="27">
        <v>164007</v>
      </c>
      <c r="K5" s="27">
        <v>179950</v>
      </c>
      <c r="L5" s="27">
        <v>201784</v>
      </c>
      <c r="M5" s="27">
        <v>211774</v>
      </c>
      <c r="N5" s="35">
        <v>283474</v>
      </c>
      <c r="O5" s="44" t="s">
        <v>1</v>
      </c>
      <c r="P5" s="43">
        <v>3562770</v>
      </c>
      <c r="Q5" s="43">
        <v>394379</v>
      </c>
      <c r="R5" s="43">
        <v>470427</v>
      </c>
      <c r="S5" s="43">
        <v>263650</v>
      </c>
      <c r="T5" s="43">
        <v>260179</v>
      </c>
      <c r="U5" s="43">
        <v>245753</v>
      </c>
      <c r="V5" s="43">
        <v>222345</v>
      </c>
      <c r="W5" s="43">
        <v>322151</v>
      </c>
      <c r="X5" s="43">
        <v>243289</v>
      </c>
      <c r="Y5" s="43">
        <v>275890</v>
      </c>
      <c r="Z5" s="43">
        <v>328052</v>
      </c>
      <c r="AA5" s="43">
        <v>248198</v>
      </c>
      <c r="AB5" s="38">
        <v>288457</v>
      </c>
      <c r="AD5" s="41">
        <f t="shared" si="2"/>
        <v>0.59902610279796853</v>
      </c>
      <c r="AE5" s="1"/>
      <c r="AF5" s="1"/>
      <c r="AG5" s="27">
        <v>2296684</v>
      </c>
      <c r="AH5" s="28">
        <v>3213089</v>
      </c>
      <c r="AI5" s="30">
        <f t="shared" si="0"/>
        <v>7379450096876</v>
      </c>
      <c r="AJ5" s="31">
        <f t="shared" ref="AJ5:AK5" si="4">AG5*AG5</f>
        <v>5274757395856</v>
      </c>
      <c r="AK5" s="31">
        <f t="shared" si="4"/>
        <v>10323940921921</v>
      </c>
    </row>
    <row r="6" spans="1:37" ht="15.75" customHeight="1">
      <c r="A6" s="49" t="s">
        <v>2</v>
      </c>
      <c r="B6" s="27">
        <v>2296684</v>
      </c>
      <c r="C6" s="27">
        <v>327378</v>
      </c>
      <c r="D6" s="27">
        <v>207383</v>
      </c>
      <c r="E6" s="27">
        <v>211338</v>
      </c>
      <c r="F6" s="27">
        <v>169354</v>
      </c>
      <c r="G6" s="27">
        <v>142418</v>
      </c>
      <c r="H6" s="27">
        <v>130565</v>
      </c>
      <c r="I6" s="27">
        <v>173735</v>
      </c>
      <c r="J6" s="27">
        <v>149836</v>
      </c>
      <c r="K6" s="27">
        <v>165414</v>
      </c>
      <c r="L6" s="27">
        <v>182289</v>
      </c>
      <c r="M6" s="27">
        <v>185227</v>
      </c>
      <c r="N6" s="35">
        <v>251747</v>
      </c>
      <c r="O6" s="51" t="s">
        <v>93</v>
      </c>
      <c r="P6" s="28">
        <v>3213089</v>
      </c>
      <c r="Q6" s="28">
        <v>357273</v>
      </c>
      <c r="R6" s="28">
        <v>432655</v>
      </c>
      <c r="S6" s="28">
        <v>239955</v>
      </c>
      <c r="T6" s="28">
        <v>236911</v>
      </c>
      <c r="U6" s="28">
        <v>217418</v>
      </c>
      <c r="V6" s="28">
        <v>195382</v>
      </c>
      <c r="W6" s="28">
        <v>285685</v>
      </c>
      <c r="X6" s="28">
        <v>217048</v>
      </c>
      <c r="Y6" s="28">
        <v>243298</v>
      </c>
      <c r="Z6" s="28">
        <v>297905</v>
      </c>
      <c r="AA6" s="28">
        <v>226137</v>
      </c>
      <c r="AB6" s="52">
        <v>263422</v>
      </c>
      <c r="AD6" s="41">
        <f t="shared" si="2"/>
        <v>0.59178577834996227</v>
      </c>
      <c r="AE6" s="1"/>
      <c r="AF6" s="1"/>
      <c r="AG6" s="53">
        <v>1121372</v>
      </c>
      <c r="AH6" s="54">
        <v>1431451</v>
      </c>
      <c r="AI6" s="30">
        <f t="shared" si="0"/>
        <v>1605189070772</v>
      </c>
      <c r="AJ6" s="31">
        <f t="shared" ref="AJ6:AK6" si="5">AG6*AG6</f>
        <v>1257475162384</v>
      </c>
      <c r="AK6" s="31">
        <f t="shared" si="5"/>
        <v>2049051965401</v>
      </c>
    </row>
    <row r="7" spans="1:37" ht="14">
      <c r="A7" s="2" t="s">
        <v>4</v>
      </c>
      <c r="B7" s="3">
        <v>1121372</v>
      </c>
      <c r="C7" s="58">
        <v>201660</v>
      </c>
      <c r="D7" s="58">
        <v>125831</v>
      </c>
      <c r="E7" s="58">
        <v>111862</v>
      </c>
      <c r="F7" s="58">
        <v>82534</v>
      </c>
      <c r="G7" s="58">
        <v>57443</v>
      </c>
      <c r="H7" s="58">
        <v>40904</v>
      </c>
      <c r="I7" s="58">
        <v>56421</v>
      </c>
      <c r="J7" s="58">
        <v>51766</v>
      </c>
      <c r="K7" s="58">
        <v>70147</v>
      </c>
      <c r="L7" s="58">
        <v>87952</v>
      </c>
      <c r="M7" s="58">
        <v>94719</v>
      </c>
      <c r="N7" s="60">
        <v>140133</v>
      </c>
      <c r="O7" s="61" t="s">
        <v>4</v>
      </c>
      <c r="P7" s="4">
        <v>1431451</v>
      </c>
      <c r="Q7" s="62">
        <v>176220</v>
      </c>
      <c r="R7" s="62">
        <v>223507</v>
      </c>
      <c r="S7" s="62">
        <v>117846</v>
      </c>
      <c r="T7" s="62">
        <v>115192</v>
      </c>
      <c r="U7" s="62">
        <v>89134</v>
      </c>
      <c r="V7" s="62">
        <v>63113</v>
      </c>
      <c r="W7" s="62">
        <v>121701</v>
      </c>
      <c r="X7" s="62">
        <v>73537</v>
      </c>
      <c r="Y7" s="62">
        <v>102878</v>
      </c>
      <c r="Z7" s="62">
        <v>140309</v>
      </c>
      <c r="AA7" s="62">
        <v>95031</v>
      </c>
      <c r="AB7" s="63">
        <v>112983</v>
      </c>
      <c r="AC7" s="64"/>
      <c r="AD7" s="65">
        <f t="shared" si="2"/>
        <v>0.68626988276100132</v>
      </c>
      <c r="AE7" s="64"/>
      <c r="AF7" s="64"/>
      <c r="AG7" s="6">
        <v>321490</v>
      </c>
      <c r="AH7" s="4">
        <v>67445</v>
      </c>
      <c r="AI7" s="67">
        <f t="shared" si="0"/>
        <v>21682893050</v>
      </c>
      <c r="AJ7" s="69">
        <f t="shared" ref="AJ7:AK7" si="6">AG7*AG7</f>
        <v>103355820100</v>
      </c>
      <c r="AK7" s="69">
        <f t="shared" si="6"/>
        <v>4548828025</v>
      </c>
    </row>
    <row r="8" spans="1:37" ht="14">
      <c r="A8" s="5" t="s">
        <v>5</v>
      </c>
      <c r="B8" s="6">
        <v>321490</v>
      </c>
      <c r="C8" s="62">
        <v>40621</v>
      </c>
      <c r="D8" s="62">
        <v>22458</v>
      </c>
      <c r="E8" s="62">
        <v>26435</v>
      </c>
      <c r="F8" s="62">
        <v>23177</v>
      </c>
      <c r="G8" s="62">
        <v>26544</v>
      </c>
      <c r="H8" s="62">
        <v>25446</v>
      </c>
      <c r="I8" s="62">
        <v>26805</v>
      </c>
      <c r="J8" s="62">
        <v>22869</v>
      </c>
      <c r="K8" s="62">
        <v>22289</v>
      </c>
      <c r="L8" s="62">
        <v>24202</v>
      </c>
      <c r="M8" s="62">
        <v>24653</v>
      </c>
      <c r="N8" s="63">
        <v>35991</v>
      </c>
      <c r="O8" s="61" t="s">
        <v>5</v>
      </c>
      <c r="P8" s="4">
        <v>67445</v>
      </c>
      <c r="Q8" s="62">
        <v>9071</v>
      </c>
      <c r="R8" s="62">
        <v>10314</v>
      </c>
      <c r="S8" s="62">
        <v>5427</v>
      </c>
      <c r="T8" s="62">
        <v>3982</v>
      </c>
      <c r="U8" s="62">
        <v>3762</v>
      </c>
      <c r="V8" s="62">
        <v>4057</v>
      </c>
      <c r="W8" s="62">
        <v>6320</v>
      </c>
      <c r="X8" s="62">
        <v>4791</v>
      </c>
      <c r="Y8" s="62">
        <v>5079</v>
      </c>
      <c r="Z8" s="62">
        <v>5417</v>
      </c>
      <c r="AA8" s="62">
        <v>4082</v>
      </c>
      <c r="AB8" s="63">
        <v>5143</v>
      </c>
      <c r="AC8" s="64"/>
      <c r="AD8" s="65">
        <f t="shared" si="2"/>
        <v>0.31827570671103289</v>
      </c>
      <c r="AE8" s="64"/>
      <c r="AF8" s="64"/>
      <c r="AG8" s="6">
        <v>328274</v>
      </c>
      <c r="AH8" s="4">
        <v>172953</v>
      </c>
      <c r="AI8" s="67">
        <f t="shared" si="0"/>
        <v>56775973122</v>
      </c>
      <c r="AJ8" s="69">
        <f t="shared" ref="AJ8:AK8" si="7">AG8*AG8</f>
        <v>107763819076</v>
      </c>
      <c r="AK8" s="69">
        <f t="shared" si="7"/>
        <v>29912740209</v>
      </c>
    </row>
    <row r="9" spans="1:37" ht="14">
      <c r="A9" s="5" t="s">
        <v>6</v>
      </c>
      <c r="B9" s="6">
        <v>328274</v>
      </c>
      <c r="C9" s="62">
        <v>32803</v>
      </c>
      <c r="D9" s="62">
        <v>16083</v>
      </c>
      <c r="E9" s="62">
        <v>25198</v>
      </c>
      <c r="F9" s="62">
        <v>21080</v>
      </c>
      <c r="G9" s="62">
        <v>18429</v>
      </c>
      <c r="H9" s="62">
        <v>26150</v>
      </c>
      <c r="I9" s="62">
        <v>49691</v>
      </c>
      <c r="J9" s="62">
        <v>34312</v>
      </c>
      <c r="K9" s="62">
        <v>31333</v>
      </c>
      <c r="L9" s="62">
        <v>24858</v>
      </c>
      <c r="M9" s="62">
        <v>20307</v>
      </c>
      <c r="N9" s="63">
        <v>28030</v>
      </c>
      <c r="O9" s="61" t="s">
        <v>6</v>
      </c>
      <c r="P9" s="4">
        <v>172953</v>
      </c>
      <c r="Q9" s="62">
        <v>23875</v>
      </c>
      <c r="R9" s="62">
        <v>30354</v>
      </c>
      <c r="S9" s="62">
        <v>11214</v>
      </c>
      <c r="T9" s="62">
        <v>10901</v>
      </c>
      <c r="U9" s="62">
        <v>11583</v>
      </c>
      <c r="V9" s="62">
        <v>9537</v>
      </c>
      <c r="W9" s="62">
        <v>10889</v>
      </c>
      <c r="X9" s="62">
        <v>11008</v>
      </c>
      <c r="Y9" s="62">
        <v>13047</v>
      </c>
      <c r="Z9" s="62">
        <v>12970</v>
      </c>
      <c r="AA9" s="62">
        <v>11421</v>
      </c>
      <c r="AB9" s="63">
        <v>16154</v>
      </c>
      <c r="AC9" s="64"/>
      <c r="AD9" s="65">
        <f t="shared" si="2"/>
        <v>-0.23879415555683789</v>
      </c>
      <c r="AE9" s="64"/>
      <c r="AF9" s="64"/>
      <c r="AG9" s="6">
        <v>68228</v>
      </c>
      <c r="AH9" s="4">
        <v>42836</v>
      </c>
      <c r="AI9" s="67">
        <f t="shared" si="0"/>
        <v>2922614608</v>
      </c>
      <c r="AJ9" s="69">
        <f t="shared" ref="AJ9:AK9" si="8">AG9*AG9</f>
        <v>4655059984</v>
      </c>
      <c r="AK9" s="69">
        <f t="shared" si="8"/>
        <v>1834922896</v>
      </c>
    </row>
    <row r="10" spans="1:37" ht="14">
      <c r="A10" s="75" t="s">
        <v>124</v>
      </c>
      <c r="B10" s="76">
        <v>68228</v>
      </c>
      <c r="C10" s="78">
        <v>6673</v>
      </c>
      <c r="D10" s="78">
        <v>3814</v>
      </c>
      <c r="E10" s="78">
        <v>5819</v>
      </c>
      <c r="F10" s="78">
        <v>5287</v>
      </c>
      <c r="G10" s="78">
        <v>4264</v>
      </c>
      <c r="H10" s="78">
        <v>4937</v>
      </c>
      <c r="I10" s="78">
        <v>5168</v>
      </c>
      <c r="J10" s="78">
        <v>4645</v>
      </c>
      <c r="K10" s="78">
        <v>4933</v>
      </c>
      <c r="L10" s="78">
        <v>6502</v>
      </c>
      <c r="M10" s="78">
        <v>7266</v>
      </c>
      <c r="N10" s="79">
        <v>8920</v>
      </c>
      <c r="O10" s="80" t="s">
        <v>124</v>
      </c>
      <c r="P10" s="54">
        <v>42836</v>
      </c>
      <c r="Q10" s="78">
        <v>3812</v>
      </c>
      <c r="R10" s="78">
        <v>4725</v>
      </c>
      <c r="S10" s="78">
        <v>3399</v>
      </c>
      <c r="T10" s="78">
        <v>2698</v>
      </c>
      <c r="U10" s="78">
        <v>3801</v>
      </c>
      <c r="V10" s="78">
        <v>3245</v>
      </c>
      <c r="W10" s="78">
        <v>3982</v>
      </c>
      <c r="X10" s="78">
        <v>3349</v>
      </c>
      <c r="Y10" s="78">
        <v>3599</v>
      </c>
      <c r="Z10" s="78">
        <v>3844</v>
      </c>
      <c r="AA10" s="78">
        <v>3209</v>
      </c>
      <c r="AB10" s="79">
        <v>3173</v>
      </c>
      <c r="AD10" s="41">
        <f t="shared" si="2"/>
        <v>-0.40671621196632907</v>
      </c>
      <c r="AE10" s="1"/>
      <c r="AF10" s="1"/>
      <c r="AG10" s="76">
        <v>27942</v>
      </c>
      <c r="AH10" s="54">
        <v>15317</v>
      </c>
      <c r="AI10" s="30">
        <f t="shared" si="0"/>
        <v>427987614</v>
      </c>
      <c r="AJ10" s="31">
        <f t="shared" ref="AJ10:AK10" si="9">AG10*AG10</f>
        <v>780755364</v>
      </c>
      <c r="AK10" s="31">
        <f t="shared" si="9"/>
        <v>234610489</v>
      </c>
    </row>
    <row r="11" spans="1:37" ht="14">
      <c r="A11" s="75" t="s">
        <v>140</v>
      </c>
      <c r="B11" s="76">
        <v>27942</v>
      </c>
      <c r="C11" s="78">
        <v>2117</v>
      </c>
      <c r="D11" s="78">
        <v>2298</v>
      </c>
      <c r="E11" s="78">
        <v>2771</v>
      </c>
      <c r="F11" s="78">
        <v>2362</v>
      </c>
      <c r="G11" s="78">
        <v>1789</v>
      </c>
      <c r="H11" s="78">
        <v>1789</v>
      </c>
      <c r="I11" s="78">
        <v>2111</v>
      </c>
      <c r="J11" s="78">
        <v>2173</v>
      </c>
      <c r="K11" s="78">
        <v>2377</v>
      </c>
      <c r="L11" s="78">
        <v>2727</v>
      </c>
      <c r="M11" s="78">
        <v>2562</v>
      </c>
      <c r="N11" s="79">
        <v>2866</v>
      </c>
      <c r="O11" s="80" t="s">
        <v>140</v>
      </c>
      <c r="P11" s="54">
        <v>15317</v>
      </c>
      <c r="Q11" s="78">
        <v>1617</v>
      </c>
      <c r="R11" s="78">
        <v>1538</v>
      </c>
      <c r="S11" s="78">
        <v>911</v>
      </c>
      <c r="T11" s="78">
        <v>835</v>
      </c>
      <c r="U11" s="78">
        <v>1096</v>
      </c>
      <c r="V11" s="78">
        <v>1105</v>
      </c>
      <c r="W11" s="78">
        <v>1580</v>
      </c>
      <c r="X11" s="78">
        <v>1145</v>
      </c>
      <c r="Y11" s="78">
        <v>1253</v>
      </c>
      <c r="Z11" s="78">
        <v>1170</v>
      </c>
      <c r="AA11" s="78">
        <v>1213</v>
      </c>
      <c r="AB11" s="79">
        <v>1854</v>
      </c>
      <c r="AD11" s="41">
        <f t="shared" si="2"/>
        <v>0.11620057194384267</v>
      </c>
      <c r="AE11" s="1"/>
      <c r="AF11" s="1"/>
      <c r="AG11" s="82">
        <v>29</v>
      </c>
      <c r="AH11" s="84">
        <v>2</v>
      </c>
      <c r="AI11" s="30">
        <f t="shared" si="0"/>
        <v>58</v>
      </c>
      <c r="AJ11" s="31">
        <f t="shared" ref="AJ11:AK11" si="10">AG11*AG11</f>
        <v>841</v>
      </c>
      <c r="AK11" s="31">
        <f t="shared" si="10"/>
        <v>4</v>
      </c>
    </row>
    <row r="12" spans="1:37" ht="14">
      <c r="A12" s="5" t="s">
        <v>7</v>
      </c>
      <c r="B12" s="6">
        <v>29</v>
      </c>
      <c r="C12" s="62">
        <v>3</v>
      </c>
      <c r="D12" s="62">
        <v>0</v>
      </c>
      <c r="E12" s="62">
        <v>0</v>
      </c>
      <c r="F12" s="62">
        <v>1</v>
      </c>
      <c r="G12" s="62">
        <v>1</v>
      </c>
      <c r="H12" s="62">
        <v>3</v>
      </c>
      <c r="I12" s="62">
        <v>3</v>
      </c>
      <c r="J12" s="62">
        <v>0</v>
      </c>
      <c r="K12" s="62">
        <v>7</v>
      </c>
      <c r="L12" s="62">
        <v>6</v>
      </c>
      <c r="M12" s="62">
        <v>4</v>
      </c>
      <c r="N12" s="63">
        <v>1</v>
      </c>
      <c r="O12" s="61" t="s">
        <v>7</v>
      </c>
      <c r="P12" s="4">
        <v>2</v>
      </c>
      <c r="Q12" s="62">
        <v>0</v>
      </c>
      <c r="R12" s="62">
        <v>0</v>
      </c>
      <c r="S12" s="62">
        <v>1</v>
      </c>
      <c r="T12" s="62">
        <v>1</v>
      </c>
      <c r="U12" s="62">
        <v>0</v>
      </c>
      <c r="V12" s="62">
        <v>0</v>
      </c>
      <c r="W12" s="62">
        <v>0</v>
      </c>
      <c r="X12" s="62">
        <v>0</v>
      </c>
      <c r="Y12" s="62">
        <v>0</v>
      </c>
      <c r="Z12" s="62">
        <v>0</v>
      </c>
      <c r="AA12" s="62">
        <v>0</v>
      </c>
      <c r="AB12" s="63">
        <v>0</v>
      </c>
      <c r="AC12" s="64"/>
      <c r="AD12" s="65">
        <f t="shared" si="2"/>
        <v>-0.38043822380783854</v>
      </c>
      <c r="AE12" s="64"/>
      <c r="AF12" s="64"/>
      <c r="AG12" s="6">
        <v>30072</v>
      </c>
      <c r="AH12" s="4">
        <v>5458</v>
      </c>
      <c r="AI12" s="67">
        <f t="shared" si="0"/>
        <v>164132976</v>
      </c>
      <c r="AJ12" s="69">
        <f t="shared" ref="AJ12:AK12" si="11">AG12*AG12</f>
        <v>904325184</v>
      </c>
      <c r="AK12" s="69">
        <f t="shared" si="11"/>
        <v>29789764</v>
      </c>
    </row>
    <row r="13" spans="1:37" ht="14">
      <c r="A13" s="75" t="s">
        <v>149</v>
      </c>
      <c r="B13" s="76">
        <v>30072</v>
      </c>
      <c r="C13" s="78">
        <v>3727</v>
      </c>
      <c r="D13" s="78">
        <v>2885</v>
      </c>
      <c r="E13" s="78">
        <v>2689</v>
      </c>
      <c r="F13" s="78">
        <v>2345</v>
      </c>
      <c r="G13" s="78">
        <v>2521</v>
      </c>
      <c r="H13" s="78">
        <v>1512</v>
      </c>
      <c r="I13" s="78">
        <v>1664</v>
      </c>
      <c r="J13" s="78">
        <v>2630</v>
      </c>
      <c r="K13" s="78">
        <v>2844</v>
      </c>
      <c r="L13" s="78">
        <v>2605</v>
      </c>
      <c r="M13" s="78">
        <v>3081</v>
      </c>
      <c r="N13" s="79">
        <v>1569</v>
      </c>
      <c r="O13" s="80" t="s">
        <v>149</v>
      </c>
      <c r="P13" s="54">
        <v>5458</v>
      </c>
      <c r="Q13" s="78">
        <v>563</v>
      </c>
      <c r="R13" s="78">
        <v>566</v>
      </c>
      <c r="S13" s="78">
        <v>324</v>
      </c>
      <c r="T13" s="78">
        <v>388</v>
      </c>
      <c r="U13" s="78">
        <v>453</v>
      </c>
      <c r="V13" s="78">
        <v>468</v>
      </c>
      <c r="W13" s="78">
        <v>292</v>
      </c>
      <c r="X13" s="78">
        <v>373</v>
      </c>
      <c r="Y13" s="78">
        <v>518</v>
      </c>
      <c r="Z13" s="78">
        <v>506</v>
      </c>
      <c r="AA13" s="78">
        <v>513</v>
      </c>
      <c r="AB13" s="79">
        <v>494</v>
      </c>
      <c r="AD13" s="41">
        <f t="shared" si="2"/>
        <v>0.45493399667814016</v>
      </c>
      <c r="AE13" s="1"/>
      <c r="AF13" s="1"/>
      <c r="AG13" s="76">
        <v>339020</v>
      </c>
      <c r="AH13" s="54">
        <v>1416488</v>
      </c>
      <c r="AI13" s="30">
        <f t="shared" si="0"/>
        <v>480217761760</v>
      </c>
      <c r="AJ13" s="31">
        <f t="shared" ref="AJ13:AK13" si="12">AG13*AG13</f>
        <v>114934560400</v>
      </c>
      <c r="AK13" s="31">
        <f t="shared" si="12"/>
        <v>2006438254144</v>
      </c>
    </row>
    <row r="14" spans="1:37" ht="14">
      <c r="A14" s="5" t="s">
        <v>8</v>
      </c>
      <c r="B14" s="6">
        <v>339020</v>
      </c>
      <c r="C14" s="62">
        <v>34668</v>
      </c>
      <c r="D14" s="62">
        <v>30440</v>
      </c>
      <c r="E14" s="62">
        <v>31635</v>
      </c>
      <c r="F14" s="62">
        <v>26026</v>
      </c>
      <c r="G14" s="62">
        <v>27055</v>
      </c>
      <c r="H14" s="62">
        <v>25691</v>
      </c>
      <c r="I14" s="62">
        <v>27442</v>
      </c>
      <c r="J14" s="62">
        <v>26519</v>
      </c>
      <c r="K14" s="62">
        <v>26109</v>
      </c>
      <c r="L14" s="62">
        <v>27731</v>
      </c>
      <c r="M14" s="62">
        <v>27339</v>
      </c>
      <c r="N14" s="63">
        <v>28365</v>
      </c>
      <c r="O14" s="61" t="s">
        <v>8</v>
      </c>
      <c r="P14" s="4">
        <v>1416488</v>
      </c>
      <c r="Q14" s="62">
        <v>134772</v>
      </c>
      <c r="R14" s="62">
        <v>151394</v>
      </c>
      <c r="S14" s="62">
        <v>95827</v>
      </c>
      <c r="T14" s="62">
        <v>99117</v>
      </c>
      <c r="U14" s="62">
        <v>103532</v>
      </c>
      <c r="V14" s="62">
        <v>110815</v>
      </c>
      <c r="W14" s="62">
        <v>136789</v>
      </c>
      <c r="X14" s="62">
        <v>119054</v>
      </c>
      <c r="Y14" s="62">
        <v>112504</v>
      </c>
      <c r="Z14" s="62">
        <v>128482</v>
      </c>
      <c r="AA14" s="62">
        <v>105350</v>
      </c>
      <c r="AB14" s="63">
        <v>118852</v>
      </c>
      <c r="AC14" s="64"/>
      <c r="AD14" s="65">
        <f t="shared" si="2"/>
        <v>0.36724581887156582</v>
      </c>
      <c r="AE14" s="64"/>
      <c r="AF14" s="64"/>
      <c r="AG14" s="6">
        <v>47</v>
      </c>
      <c r="AH14" s="4">
        <v>14</v>
      </c>
      <c r="AI14" s="67">
        <f t="shared" si="0"/>
        <v>658</v>
      </c>
      <c r="AJ14" s="69">
        <f t="shared" ref="AJ14:AK14" si="13">AG14*AG14</f>
        <v>2209</v>
      </c>
      <c r="AK14" s="69">
        <f t="shared" si="13"/>
        <v>196</v>
      </c>
    </row>
    <row r="15" spans="1:37" ht="14">
      <c r="A15" s="5" t="s">
        <v>9</v>
      </c>
      <c r="B15" s="6">
        <v>47</v>
      </c>
      <c r="C15" s="62">
        <v>2</v>
      </c>
      <c r="D15" s="62">
        <v>10</v>
      </c>
      <c r="E15" s="62">
        <v>2</v>
      </c>
      <c r="F15" s="62">
        <v>5</v>
      </c>
      <c r="G15" s="62">
        <v>2</v>
      </c>
      <c r="H15" s="62">
        <v>2</v>
      </c>
      <c r="I15" s="62">
        <v>0</v>
      </c>
      <c r="J15" s="62">
        <v>1</v>
      </c>
      <c r="K15" s="62">
        <v>2</v>
      </c>
      <c r="L15" s="62">
        <v>11</v>
      </c>
      <c r="M15" s="62">
        <v>6</v>
      </c>
      <c r="N15" s="63">
        <v>4</v>
      </c>
      <c r="O15" s="61" t="s">
        <v>9</v>
      </c>
      <c r="P15" s="4">
        <v>14</v>
      </c>
      <c r="Q15" s="62">
        <v>2</v>
      </c>
      <c r="R15" s="62">
        <v>0</v>
      </c>
      <c r="S15" s="62">
        <v>3</v>
      </c>
      <c r="T15" s="62">
        <v>1</v>
      </c>
      <c r="U15" s="62">
        <v>1</v>
      </c>
      <c r="V15" s="62">
        <v>1</v>
      </c>
      <c r="W15" s="62">
        <v>2</v>
      </c>
      <c r="X15" s="62">
        <v>0</v>
      </c>
      <c r="Y15" s="62">
        <v>1</v>
      </c>
      <c r="Z15" s="62">
        <v>2</v>
      </c>
      <c r="AA15" s="62">
        <v>0</v>
      </c>
      <c r="AB15" s="63">
        <v>1</v>
      </c>
      <c r="AC15" s="64"/>
      <c r="AD15" s="65">
        <f t="shared" si="2"/>
        <v>-0.21690793240087111</v>
      </c>
      <c r="AE15" s="64"/>
      <c r="AF15" s="64"/>
      <c r="AG15" s="6">
        <v>37011</v>
      </c>
      <c r="AH15" s="4">
        <v>52403</v>
      </c>
      <c r="AI15" s="67">
        <f t="shared" si="0"/>
        <v>1939487433</v>
      </c>
      <c r="AJ15" s="69">
        <f t="shared" ref="AJ15:AK15" si="14">AG15*AG15</f>
        <v>1369814121</v>
      </c>
      <c r="AK15" s="69">
        <f t="shared" si="14"/>
        <v>2746074409</v>
      </c>
    </row>
    <row r="16" spans="1:37" ht="15.75" customHeight="1">
      <c r="A16" s="75" t="s">
        <v>165</v>
      </c>
      <c r="B16" s="76">
        <v>37011</v>
      </c>
      <c r="C16" s="78">
        <v>3345</v>
      </c>
      <c r="D16" s="78">
        <v>2386</v>
      </c>
      <c r="E16" s="78">
        <v>3038</v>
      </c>
      <c r="F16" s="78">
        <v>4410</v>
      </c>
      <c r="G16" s="78">
        <v>3136</v>
      </c>
      <c r="H16" s="78">
        <v>2584</v>
      </c>
      <c r="I16" s="78">
        <v>2897</v>
      </c>
      <c r="J16" s="78">
        <v>2470</v>
      </c>
      <c r="K16" s="78">
        <v>3282</v>
      </c>
      <c r="L16" s="78">
        <v>3699</v>
      </c>
      <c r="M16" s="78">
        <v>3192</v>
      </c>
      <c r="N16" s="79">
        <v>2572</v>
      </c>
      <c r="O16" s="80" t="s">
        <v>165</v>
      </c>
      <c r="P16" s="54">
        <v>52403</v>
      </c>
      <c r="Q16" s="78">
        <v>6531</v>
      </c>
      <c r="R16" s="78">
        <v>9316</v>
      </c>
      <c r="S16" s="78">
        <v>4063</v>
      </c>
      <c r="T16" s="78">
        <v>3240</v>
      </c>
      <c r="U16" s="78">
        <v>3349</v>
      </c>
      <c r="V16" s="78">
        <v>2455</v>
      </c>
      <c r="W16" s="78">
        <v>3328</v>
      </c>
      <c r="X16" s="78">
        <v>3283</v>
      </c>
      <c r="Y16" s="78">
        <v>3666</v>
      </c>
      <c r="Z16" s="78">
        <v>4417</v>
      </c>
      <c r="AA16" s="78">
        <v>4748</v>
      </c>
      <c r="AB16" s="79">
        <v>4007</v>
      </c>
      <c r="AD16" s="41">
        <f t="shared" si="2"/>
        <v>-0.21007617150951116</v>
      </c>
      <c r="AE16" s="1"/>
      <c r="AF16" s="1"/>
      <c r="AG16" s="85">
        <v>23199</v>
      </c>
      <c r="AH16" s="54">
        <v>8655</v>
      </c>
      <c r="AI16" s="30">
        <f t="shared" si="0"/>
        <v>200787345</v>
      </c>
      <c r="AJ16" s="31">
        <f t="shared" ref="AJ16:AK16" si="15">AG16*AG16</f>
        <v>538193601</v>
      </c>
      <c r="AK16" s="31">
        <f t="shared" si="15"/>
        <v>74909025</v>
      </c>
    </row>
    <row r="17" spans="1:37" ht="15.75" customHeight="1">
      <c r="A17" s="75" t="s">
        <v>166</v>
      </c>
      <c r="B17" s="85">
        <v>23199</v>
      </c>
      <c r="C17" s="86">
        <v>1759</v>
      </c>
      <c r="D17" s="86">
        <v>1178</v>
      </c>
      <c r="E17" s="86">
        <v>1889</v>
      </c>
      <c r="F17" s="86">
        <v>2127</v>
      </c>
      <c r="G17" s="86">
        <v>1234</v>
      </c>
      <c r="H17" s="86">
        <v>1547</v>
      </c>
      <c r="I17" s="86">
        <v>1533</v>
      </c>
      <c r="J17" s="86">
        <v>2451</v>
      </c>
      <c r="K17" s="86">
        <v>2091</v>
      </c>
      <c r="L17" s="86">
        <v>1996</v>
      </c>
      <c r="M17" s="86">
        <v>2098</v>
      </c>
      <c r="N17" s="87">
        <v>3296</v>
      </c>
      <c r="O17" s="80" t="s">
        <v>166</v>
      </c>
      <c r="P17" s="54">
        <v>8655</v>
      </c>
      <c r="Q17" s="78">
        <v>802</v>
      </c>
      <c r="R17" s="78">
        <v>941</v>
      </c>
      <c r="S17" s="78">
        <v>940</v>
      </c>
      <c r="T17" s="78">
        <v>550</v>
      </c>
      <c r="U17" s="78">
        <v>706</v>
      </c>
      <c r="V17" s="78">
        <v>586</v>
      </c>
      <c r="W17" s="78">
        <v>798</v>
      </c>
      <c r="X17" s="78">
        <v>505</v>
      </c>
      <c r="Y17" s="78">
        <v>749</v>
      </c>
      <c r="Z17" s="78">
        <v>780</v>
      </c>
      <c r="AA17" s="78">
        <v>562</v>
      </c>
      <c r="AB17" s="79">
        <v>736</v>
      </c>
      <c r="AD17" s="41">
        <f t="shared" si="2"/>
        <v>-0.32750284005253166</v>
      </c>
      <c r="AE17" s="1"/>
      <c r="AF17" s="1"/>
      <c r="AG17" s="76">
        <v>253308</v>
      </c>
      <c r="AH17" s="88">
        <v>260093</v>
      </c>
      <c r="AI17" s="30">
        <f t="shared" si="0"/>
        <v>65883637644</v>
      </c>
      <c r="AJ17" s="31">
        <f t="shared" ref="AJ17:AK17" si="16">AG17*AG17</f>
        <v>64164942864</v>
      </c>
      <c r="AK17" s="31">
        <f t="shared" si="16"/>
        <v>67648368649</v>
      </c>
    </row>
    <row r="18" spans="1:37" ht="15.75" customHeight="1">
      <c r="A18" s="89" t="s">
        <v>10</v>
      </c>
      <c r="B18" s="76">
        <v>253308</v>
      </c>
      <c r="C18" s="76">
        <v>43554</v>
      </c>
      <c r="D18" s="76">
        <v>32518</v>
      </c>
      <c r="E18" s="76">
        <v>26059</v>
      </c>
      <c r="F18" s="76">
        <v>16620</v>
      </c>
      <c r="G18" s="76">
        <v>12933</v>
      </c>
      <c r="H18" s="76">
        <v>11983</v>
      </c>
      <c r="I18" s="76">
        <v>13737</v>
      </c>
      <c r="J18" s="76">
        <v>12767</v>
      </c>
      <c r="K18" s="76">
        <v>12528</v>
      </c>
      <c r="L18" s="76">
        <v>16993</v>
      </c>
      <c r="M18" s="76">
        <v>24230</v>
      </c>
      <c r="N18" s="90">
        <v>29386</v>
      </c>
      <c r="O18" s="51" t="s">
        <v>167</v>
      </c>
      <c r="P18" s="88">
        <v>260093</v>
      </c>
      <c r="Q18" s="91">
        <v>25678</v>
      </c>
      <c r="R18" s="92">
        <v>24750</v>
      </c>
      <c r="S18" s="92">
        <v>18250</v>
      </c>
      <c r="T18" s="92">
        <v>18239</v>
      </c>
      <c r="U18" s="92">
        <v>22030</v>
      </c>
      <c r="V18" s="92">
        <v>20106</v>
      </c>
      <c r="W18" s="92">
        <v>26400</v>
      </c>
      <c r="X18" s="92">
        <v>20126</v>
      </c>
      <c r="Y18" s="92">
        <v>25377</v>
      </c>
      <c r="Z18" s="92">
        <v>23055</v>
      </c>
      <c r="AA18" s="92">
        <v>16627</v>
      </c>
      <c r="AB18" s="38">
        <v>19455</v>
      </c>
      <c r="AD18" s="41">
        <f t="shared" si="2"/>
        <v>0.11157266875579379</v>
      </c>
      <c r="AE18" s="1"/>
      <c r="AF18" s="1"/>
      <c r="AG18" s="93">
        <v>40984</v>
      </c>
      <c r="AH18" s="54">
        <v>13061</v>
      </c>
      <c r="AI18" s="30">
        <f t="shared" si="0"/>
        <v>535292024</v>
      </c>
      <c r="AJ18" s="31">
        <f t="shared" ref="AJ18:AK18" si="17">AG18*AG18</f>
        <v>1679688256</v>
      </c>
      <c r="AK18" s="31">
        <f t="shared" si="17"/>
        <v>170589721</v>
      </c>
    </row>
    <row r="19" spans="1:37" ht="14">
      <c r="A19" s="2" t="s">
        <v>11</v>
      </c>
      <c r="B19" s="7">
        <v>40984</v>
      </c>
      <c r="C19" s="94">
        <v>8906</v>
      </c>
      <c r="D19" s="58">
        <v>6833</v>
      </c>
      <c r="E19" s="58">
        <v>4195</v>
      </c>
      <c r="F19" s="58">
        <v>2371</v>
      </c>
      <c r="G19" s="58">
        <v>1753</v>
      </c>
      <c r="H19" s="58">
        <v>1305</v>
      </c>
      <c r="I19" s="58">
        <v>1518</v>
      </c>
      <c r="J19" s="58">
        <v>1725</v>
      </c>
      <c r="K19" s="58">
        <v>1735</v>
      </c>
      <c r="L19" s="58">
        <v>2176</v>
      </c>
      <c r="M19" s="58">
        <v>3758</v>
      </c>
      <c r="N19" s="60">
        <v>4709</v>
      </c>
      <c r="O19" s="5" t="s">
        <v>11</v>
      </c>
      <c r="P19" s="4">
        <v>13061</v>
      </c>
      <c r="Q19" s="62">
        <v>1463</v>
      </c>
      <c r="R19" s="62">
        <v>1252</v>
      </c>
      <c r="S19" s="62">
        <v>1367</v>
      </c>
      <c r="T19" s="62">
        <v>1077</v>
      </c>
      <c r="U19" s="62">
        <v>1024</v>
      </c>
      <c r="V19" s="62">
        <v>985</v>
      </c>
      <c r="W19" s="62">
        <v>1388</v>
      </c>
      <c r="X19" s="62">
        <v>971</v>
      </c>
      <c r="Y19" s="62">
        <v>1058</v>
      </c>
      <c r="Z19" s="62">
        <v>945</v>
      </c>
      <c r="AA19" s="62">
        <v>608</v>
      </c>
      <c r="AB19" s="63">
        <v>923</v>
      </c>
      <c r="AC19" s="64"/>
      <c r="AD19" s="65">
        <f t="shared" si="2"/>
        <v>0.41533920642738431</v>
      </c>
      <c r="AE19" s="64"/>
      <c r="AF19" s="64"/>
      <c r="AG19" s="9">
        <v>176433</v>
      </c>
      <c r="AH19" s="4">
        <v>201149</v>
      </c>
      <c r="AI19" s="67">
        <f t="shared" si="0"/>
        <v>35489321517</v>
      </c>
      <c r="AJ19" s="69">
        <f t="shared" ref="AJ19:AK19" si="18">AG19*AG19</f>
        <v>31128603489</v>
      </c>
      <c r="AK19" s="69">
        <f t="shared" si="18"/>
        <v>40460920201</v>
      </c>
    </row>
    <row r="20" spans="1:37" ht="15.75" customHeight="1">
      <c r="A20" s="5" t="s">
        <v>13</v>
      </c>
      <c r="B20" s="9">
        <v>176433</v>
      </c>
      <c r="C20" s="95">
        <v>31170</v>
      </c>
      <c r="D20" s="62">
        <v>23508</v>
      </c>
      <c r="E20" s="62">
        <v>18823</v>
      </c>
      <c r="F20" s="62">
        <v>11226</v>
      </c>
      <c r="G20" s="62">
        <v>8854</v>
      </c>
      <c r="H20" s="62">
        <v>8373</v>
      </c>
      <c r="I20" s="62">
        <v>8824</v>
      </c>
      <c r="J20" s="62">
        <v>8553</v>
      </c>
      <c r="K20" s="62">
        <v>8259</v>
      </c>
      <c r="L20" s="62">
        <v>11491</v>
      </c>
      <c r="M20" s="62">
        <v>16807</v>
      </c>
      <c r="N20" s="63">
        <v>20545</v>
      </c>
      <c r="O20" s="61" t="s">
        <v>13</v>
      </c>
      <c r="P20" s="4">
        <v>201149</v>
      </c>
      <c r="Q20" s="62">
        <v>17868</v>
      </c>
      <c r="R20" s="62">
        <v>16756</v>
      </c>
      <c r="S20" s="62">
        <v>14252</v>
      </c>
      <c r="T20" s="62">
        <v>14728</v>
      </c>
      <c r="U20" s="62">
        <v>18041</v>
      </c>
      <c r="V20" s="62">
        <v>16178</v>
      </c>
      <c r="W20" s="62">
        <v>20421</v>
      </c>
      <c r="X20" s="62">
        <v>15840</v>
      </c>
      <c r="Y20" s="62">
        <v>20635</v>
      </c>
      <c r="Z20" s="62">
        <v>17988</v>
      </c>
      <c r="AA20" s="62">
        <v>12989</v>
      </c>
      <c r="AB20" s="63">
        <v>15453</v>
      </c>
      <c r="AC20" s="64"/>
      <c r="AD20" s="65">
        <f t="shared" si="2"/>
        <v>-0.2555463686842378</v>
      </c>
      <c r="AE20" s="64"/>
      <c r="AF20" s="64"/>
      <c r="AG20" s="9">
        <v>35875</v>
      </c>
      <c r="AH20" s="14">
        <v>45880</v>
      </c>
      <c r="AI20" s="67">
        <f t="shared" si="0"/>
        <v>1645945000</v>
      </c>
      <c r="AJ20" s="69">
        <f t="shared" ref="AJ20:AK20" si="19">AG20*AG20</f>
        <v>1287015625</v>
      </c>
      <c r="AK20" s="69">
        <f t="shared" si="19"/>
        <v>2104974400</v>
      </c>
    </row>
    <row r="21" spans="1:37" ht="15.75" customHeight="1">
      <c r="A21" s="5" t="s">
        <v>17</v>
      </c>
      <c r="B21" s="9">
        <v>35875</v>
      </c>
      <c r="C21" s="95">
        <v>3474</v>
      </c>
      <c r="D21" s="62">
        <v>2175</v>
      </c>
      <c r="E21" s="62">
        <v>3037</v>
      </c>
      <c r="F21" s="62">
        <v>3023</v>
      </c>
      <c r="G21" s="62">
        <v>2325</v>
      </c>
      <c r="H21" s="62">
        <v>2304</v>
      </c>
      <c r="I21" s="62">
        <v>3395</v>
      </c>
      <c r="J21" s="62">
        <v>2486</v>
      </c>
      <c r="K21" s="62">
        <v>2534</v>
      </c>
      <c r="L21" s="62">
        <v>3326</v>
      </c>
      <c r="M21" s="62">
        <v>3664</v>
      </c>
      <c r="N21" s="63">
        <v>4132</v>
      </c>
      <c r="O21" s="96" t="s">
        <v>17</v>
      </c>
      <c r="P21" s="14">
        <v>45880</v>
      </c>
      <c r="Q21" s="97">
        <v>6346</v>
      </c>
      <c r="R21" s="98">
        <v>6741</v>
      </c>
      <c r="S21" s="98">
        <v>2631</v>
      </c>
      <c r="T21" s="98">
        <v>2434</v>
      </c>
      <c r="U21" s="98">
        <v>2965</v>
      </c>
      <c r="V21" s="98">
        <v>2942</v>
      </c>
      <c r="W21" s="98">
        <v>4591</v>
      </c>
      <c r="X21" s="98">
        <v>3315</v>
      </c>
      <c r="Y21" s="98">
        <v>3684</v>
      </c>
      <c r="Z21" s="98">
        <v>4122</v>
      </c>
      <c r="AA21" s="98">
        <v>3030</v>
      </c>
      <c r="AB21" s="99">
        <v>3079</v>
      </c>
      <c r="AC21" s="64"/>
      <c r="AD21" s="65">
        <f t="shared" si="2"/>
        <v>-7.5891381087765136E-2</v>
      </c>
      <c r="AE21" s="64"/>
      <c r="AF21" s="64"/>
      <c r="AG21" s="9">
        <v>16</v>
      </c>
      <c r="AH21" s="11">
        <v>3</v>
      </c>
      <c r="AI21" s="67">
        <f t="shared" si="0"/>
        <v>48</v>
      </c>
      <c r="AJ21" s="69">
        <f t="shared" ref="AJ21:AK21" si="20">AG21*AG21</f>
        <v>256</v>
      </c>
      <c r="AK21" s="69">
        <f t="shared" si="20"/>
        <v>9</v>
      </c>
    </row>
    <row r="22" spans="1:37" ht="15.75" customHeight="1">
      <c r="A22" s="5" t="s">
        <v>168</v>
      </c>
      <c r="B22" s="9">
        <v>16</v>
      </c>
      <c r="C22" s="95">
        <v>4</v>
      </c>
      <c r="D22" s="62">
        <v>2</v>
      </c>
      <c r="E22" s="62">
        <v>4</v>
      </c>
      <c r="F22" s="62">
        <v>0</v>
      </c>
      <c r="G22" s="62">
        <v>1</v>
      </c>
      <c r="H22" s="62">
        <v>1</v>
      </c>
      <c r="I22" s="62">
        <v>0</v>
      </c>
      <c r="J22" s="62">
        <v>3</v>
      </c>
      <c r="K22" s="62">
        <v>0</v>
      </c>
      <c r="L22" s="62">
        <v>0</v>
      </c>
      <c r="M22" s="62">
        <v>1</v>
      </c>
      <c r="N22" s="63">
        <v>0</v>
      </c>
      <c r="O22" s="61" t="s">
        <v>169</v>
      </c>
      <c r="P22" s="11">
        <v>3</v>
      </c>
      <c r="Q22" s="62">
        <v>1</v>
      </c>
      <c r="R22" s="62">
        <v>1</v>
      </c>
      <c r="S22" s="62">
        <v>0</v>
      </c>
      <c r="T22" s="62">
        <v>0</v>
      </c>
      <c r="U22" s="62">
        <v>0</v>
      </c>
      <c r="V22" s="62">
        <v>1</v>
      </c>
      <c r="W22" s="62">
        <v>0</v>
      </c>
      <c r="X22" s="62">
        <v>0</v>
      </c>
      <c r="Y22" s="62">
        <v>0</v>
      </c>
      <c r="Z22" s="62">
        <v>0</v>
      </c>
      <c r="AA22" s="62">
        <v>0</v>
      </c>
      <c r="AB22" s="63">
        <v>0</v>
      </c>
      <c r="AC22" s="64"/>
      <c r="AD22" s="65">
        <f t="shared" si="2"/>
        <v>0.3872983346207417</v>
      </c>
      <c r="AE22" s="64"/>
      <c r="AF22" s="64"/>
      <c r="AG22" s="100">
        <v>13824</v>
      </c>
      <c r="AH22" s="11">
        <v>56380</v>
      </c>
      <c r="AI22" s="67">
        <f t="shared" si="0"/>
        <v>779397120</v>
      </c>
      <c r="AJ22" s="69">
        <f t="shared" ref="AJ22:AK22" si="21">AG22*AG22</f>
        <v>191102976</v>
      </c>
      <c r="AK22" s="69">
        <f t="shared" si="21"/>
        <v>3178704400</v>
      </c>
    </row>
    <row r="23" spans="1:37" ht="15.75" customHeight="1">
      <c r="A23" s="34" t="s">
        <v>18</v>
      </c>
      <c r="B23" s="27">
        <v>13824</v>
      </c>
      <c r="C23" s="27">
        <v>1344</v>
      </c>
      <c r="D23" s="27">
        <v>849</v>
      </c>
      <c r="E23" s="27">
        <v>1208</v>
      </c>
      <c r="F23" s="27">
        <v>1217</v>
      </c>
      <c r="G23" s="27">
        <v>818</v>
      </c>
      <c r="H23" s="27">
        <v>801</v>
      </c>
      <c r="I23" s="27">
        <v>931</v>
      </c>
      <c r="J23" s="27">
        <v>855</v>
      </c>
      <c r="K23" s="27">
        <v>1279</v>
      </c>
      <c r="L23" s="27">
        <v>1612</v>
      </c>
      <c r="M23" s="27">
        <v>1501</v>
      </c>
      <c r="N23" s="35">
        <v>1409</v>
      </c>
      <c r="O23" s="51" t="s">
        <v>18</v>
      </c>
      <c r="P23" s="101">
        <v>56380</v>
      </c>
      <c r="Q23" s="92">
        <v>5559</v>
      </c>
      <c r="R23" s="92">
        <v>6375</v>
      </c>
      <c r="S23" s="92">
        <v>3760</v>
      </c>
      <c r="T23" s="92">
        <v>3451</v>
      </c>
      <c r="U23" s="92">
        <v>4513</v>
      </c>
      <c r="V23" s="92">
        <v>4631</v>
      </c>
      <c r="W23" s="92">
        <v>6557</v>
      </c>
      <c r="X23" s="92">
        <v>4084</v>
      </c>
      <c r="Y23" s="92">
        <v>4858</v>
      </c>
      <c r="Z23" s="92">
        <v>4836</v>
      </c>
      <c r="AA23" s="92">
        <v>3756</v>
      </c>
      <c r="AB23" s="38">
        <v>4000</v>
      </c>
      <c r="AD23" s="41">
        <f t="shared" si="2"/>
        <v>-0.32346434504126581</v>
      </c>
      <c r="AE23" s="1"/>
      <c r="AF23" s="1"/>
      <c r="AG23" s="102">
        <v>49</v>
      </c>
      <c r="AH23" s="103">
        <v>32</v>
      </c>
      <c r="AI23" s="30">
        <f t="shared" si="0"/>
        <v>1568</v>
      </c>
      <c r="AJ23" s="31">
        <f t="shared" ref="AJ23:AK23" si="22">AG23*AG23</f>
        <v>2401</v>
      </c>
      <c r="AK23" s="31">
        <f t="shared" si="22"/>
        <v>1024</v>
      </c>
    </row>
    <row r="24" spans="1:37" ht="14">
      <c r="A24" s="10" t="s">
        <v>20</v>
      </c>
      <c r="B24" s="3">
        <v>49</v>
      </c>
      <c r="C24" s="58">
        <v>3</v>
      </c>
      <c r="D24" s="58">
        <v>2</v>
      </c>
      <c r="E24" s="58">
        <v>1</v>
      </c>
      <c r="F24" s="58">
        <v>9</v>
      </c>
      <c r="G24" s="58">
        <v>4</v>
      </c>
      <c r="H24" s="58">
        <v>6</v>
      </c>
      <c r="I24" s="58">
        <v>4</v>
      </c>
      <c r="J24" s="58">
        <v>2</v>
      </c>
      <c r="K24" s="58">
        <v>4</v>
      </c>
      <c r="L24" s="58">
        <v>6</v>
      </c>
      <c r="M24" s="58">
        <v>4</v>
      </c>
      <c r="N24" s="60">
        <v>4</v>
      </c>
      <c r="O24" s="61" t="s">
        <v>170</v>
      </c>
      <c r="P24" s="11">
        <v>32</v>
      </c>
      <c r="Q24" s="62">
        <v>5</v>
      </c>
      <c r="R24" s="62">
        <v>12</v>
      </c>
      <c r="S24" s="62">
        <v>2</v>
      </c>
      <c r="T24" s="62">
        <v>1</v>
      </c>
      <c r="U24" s="62">
        <v>1</v>
      </c>
      <c r="V24" s="62">
        <v>0</v>
      </c>
      <c r="W24" s="62">
        <v>3</v>
      </c>
      <c r="X24" s="62">
        <v>0</v>
      </c>
      <c r="Y24" s="62">
        <v>0</v>
      </c>
      <c r="Z24" s="62">
        <v>2</v>
      </c>
      <c r="AA24" s="62">
        <v>3</v>
      </c>
      <c r="AB24" s="63">
        <v>3</v>
      </c>
      <c r="AC24" s="64"/>
      <c r="AD24" s="65">
        <f t="shared" si="2"/>
        <v>-0.36572408036105147</v>
      </c>
      <c r="AE24" s="64"/>
      <c r="AF24" s="64"/>
      <c r="AG24" s="6">
        <v>5000</v>
      </c>
      <c r="AH24" s="4">
        <v>1413</v>
      </c>
      <c r="AI24" s="67">
        <f t="shared" si="0"/>
        <v>7065000</v>
      </c>
      <c r="AJ24" s="69">
        <f t="shared" ref="AJ24:AK24" si="23">AG24*AG24</f>
        <v>25000000</v>
      </c>
      <c r="AK24" s="69">
        <f t="shared" si="23"/>
        <v>1996569</v>
      </c>
    </row>
    <row r="25" spans="1:37" ht="14">
      <c r="A25" s="5" t="s">
        <v>21</v>
      </c>
      <c r="B25" s="6">
        <v>5000</v>
      </c>
      <c r="C25" s="62">
        <v>700</v>
      </c>
      <c r="D25" s="62">
        <v>370</v>
      </c>
      <c r="E25" s="62">
        <v>403</v>
      </c>
      <c r="F25" s="62">
        <v>455</v>
      </c>
      <c r="G25" s="62">
        <v>264</v>
      </c>
      <c r="H25" s="62">
        <v>213</v>
      </c>
      <c r="I25" s="62">
        <v>342</v>
      </c>
      <c r="J25" s="62">
        <v>286</v>
      </c>
      <c r="K25" s="62">
        <v>398</v>
      </c>
      <c r="L25" s="62">
        <v>541</v>
      </c>
      <c r="M25" s="62">
        <v>453</v>
      </c>
      <c r="N25" s="63">
        <v>575</v>
      </c>
      <c r="O25" s="61" t="s">
        <v>21</v>
      </c>
      <c r="P25" s="4">
        <v>1413</v>
      </c>
      <c r="Q25" s="62">
        <v>182</v>
      </c>
      <c r="R25" s="62">
        <v>179</v>
      </c>
      <c r="S25" s="62">
        <v>93</v>
      </c>
      <c r="T25" s="62">
        <v>63</v>
      </c>
      <c r="U25" s="62">
        <v>95</v>
      </c>
      <c r="V25" s="62">
        <v>95</v>
      </c>
      <c r="W25" s="62">
        <v>146</v>
      </c>
      <c r="X25" s="62">
        <v>116</v>
      </c>
      <c r="Y25" s="62">
        <v>110</v>
      </c>
      <c r="Z25" s="62">
        <v>145</v>
      </c>
      <c r="AA25" s="62">
        <v>114</v>
      </c>
      <c r="AB25" s="63">
        <v>75</v>
      </c>
      <c r="AC25" s="64"/>
      <c r="AD25" s="65">
        <f t="shared" si="2"/>
        <v>0.28136618013925163</v>
      </c>
      <c r="AE25" s="64"/>
      <c r="AF25" s="64"/>
      <c r="AG25" s="6">
        <v>1722</v>
      </c>
      <c r="AH25" s="4">
        <v>259</v>
      </c>
      <c r="AI25" s="67">
        <f t="shared" si="0"/>
        <v>445998</v>
      </c>
      <c r="AJ25" s="69">
        <f t="shared" ref="AJ25:AK25" si="24">AG25*AG25</f>
        <v>2965284</v>
      </c>
      <c r="AK25" s="69">
        <f t="shared" si="24"/>
        <v>67081</v>
      </c>
    </row>
    <row r="26" spans="1:37" ht="14">
      <c r="A26" s="75" t="s">
        <v>171</v>
      </c>
      <c r="B26" s="76">
        <v>1722</v>
      </c>
      <c r="C26" s="78">
        <v>89</v>
      </c>
      <c r="D26" s="78">
        <v>71</v>
      </c>
      <c r="E26" s="78">
        <v>159</v>
      </c>
      <c r="F26" s="78">
        <v>170</v>
      </c>
      <c r="G26" s="78">
        <v>80</v>
      </c>
      <c r="H26" s="78">
        <v>112</v>
      </c>
      <c r="I26" s="78">
        <v>139</v>
      </c>
      <c r="J26" s="78">
        <v>109</v>
      </c>
      <c r="K26" s="78">
        <v>175</v>
      </c>
      <c r="L26" s="78">
        <v>293</v>
      </c>
      <c r="M26" s="78">
        <v>199</v>
      </c>
      <c r="N26" s="79">
        <v>126</v>
      </c>
      <c r="O26" s="80" t="s">
        <v>171</v>
      </c>
      <c r="P26" s="54">
        <v>259</v>
      </c>
      <c r="Q26" s="78">
        <v>39</v>
      </c>
      <c r="R26" s="78">
        <v>15</v>
      </c>
      <c r="S26" s="78">
        <v>28</v>
      </c>
      <c r="T26" s="78">
        <v>11</v>
      </c>
      <c r="U26" s="78">
        <v>22</v>
      </c>
      <c r="V26" s="78">
        <v>32</v>
      </c>
      <c r="W26" s="78">
        <v>23</v>
      </c>
      <c r="X26" s="78">
        <v>18</v>
      </c>
      <c r="Y26" s="78">
        <v>18</v>
      </c>
      <c r="Z26" s="78">
        <v>21</v>
      </c>
      <c r="AA26" s="78">
        <v>13</v>
      </c>
      <c r="AB26" s="79">
        <v>19</v>
      </c>
      <c r="AD26" s="41">
        <f t="shared" si="2"/>
        <v>-0.27683846122437394</v>
      </c>
      <c r="AE26" s="1"/>
      <c r="AF26" s="1"/>
      <c r="AG26" s="76">
        <v>2184</v>
      </c>
      <c r="AH26" s="54">
        <v>607</v>
      </c>
      <c r="AI26" s="30">
        <f t="shared" si="0"/>
        <v>1325688</v>
      </c>
      <c r="AJ26" s="31">
        <f t="shared" ref="AJ26:AK26" si="25">AG26*AG26</f>
        <v>4769856</v>
      </c>
      <c r="AK26" s="31">
        <f t="shared" si="25"/>
        <v>368449</v>
      </c>
    </row>
    <row r="27" spans="1:37" ht="14">
      <c r="A27" s="75" t="s">
        <v>172</v>
      </c>
      <c r="B27" s="76">
        <v>2184</v>
      </c>
      <c r="C27" s="78">
        <v>133</v>
      </c>
      <c r="D27" s="78">
        <v>131</v>
      </c>
      <c r="E27" s="78">
        <v>191</v>
      </c>
      <c r="F27" s="78">
        <v>159</v>
      </c>
      <c r="G27" s="78">
        <v>113</v>
      </c>
      <c r="H27" s="78">
        <v>149</v>
      </c>
      <c r="I27" s="78">
        <v>168</v>
      </c>
      <c r="J27" s="78">
        <v>125</v>
      </c>
      <c r="K27" s="78">
        <v>209</v>
      </c>
      <c r="L27" s="78">
        <v>269</v>
      </c>
      <c r="M27" s="78">
        <v>270</v>
      </c>
      <c r="N27" s="79">
        <v>267</v>
      </c>
      <c r="O27" s="80" t="s">
        <v>172</v>
      </c>
      <c r="P27" s="54">
        <v>607</v>
      </c>
      <c r="Q27" s="78">
        <v>117</v>
      </c>
      <c r="R27" s="78">
        <v>42</v>
      </c>
      <c r="S27" s="78">
        <v>36</v>
      </c>
      <c r="T27" s="78">
        <v>38</v>
      </c>
      <c r="U27" s="78">
        <v>31</v>
      </c>
      <c r="V27" s="78">
        <v>45</v>
      </c>
      <c r="W27" s="78">
        <v>66</v>
      </c>
      <c r="X27" s="78">
        <v>29</v>
      </c>
      <c r="Y27" s="78">
        <v>45</v>
      </c>
      <c r="Z27" s="78">
        <v>62</v>
      </c>
      <c r="AA27" s="78">
        <v>62</v>
      </c>
      <c r="AB27" s="79">
        <v>34</v>
      </c>
      <c r="AD27" s="41">
        <f t="shared" si="2"/>
        <v>2.0820576730350631E-2</v>
      </c>
      <c r="AE27" s="1"/>
      <c r="AF27" s="1"/>
      <c r="AG27" s="76">
        <v>1102</v>
      </c>
      <c r="AH27" s="54">
        <v>170</v>
      </c>
      <c r="AI27" s="30">
        <f t="shared" si="0"/>
        <v>187340</v>
      </c>
      <c r="AJ27" s="31">
        <f t="shared" ref="AJ27:AK27" si="26">AG27*AG27</f>
        <v>1214404</v>
      </c>
      <c r="AK27" s="31">
        <f t="shared" si="26"/>
        <v>28900</v>
      </c>
    </row>
    <row r="28" spans="1:37" ht="14">
      <c r="A28" s="75" t="s">
        <v>173</v>
      </c>
      <c r="B28" s="76">
        <v>1102</v>
      </c>
      <c r="C28" s="78">
        <v>71</v>
      </c>
      <c r="D28" s="78">
        <v>59</v>
      </c>
      <c r="E28" s="78">
        <v>86</v>
      </c>
      <c r="F28" s="78">
        <v>121</v>
      </c>
      <c r="G28" s="78">
        <v>102</v>
      </c>
      <c r="H28" s="78">
        <v>90</v>
      </c>
      <c r="I28" s="78">
        <v>65</v>
      </c>
      <c r="J28" s="78">
        <v>55</v>
      </c>
      <c r="K28" s="78">
        <v>93</v>
      </c>
      <c r="L28" s="78">
        <v>134</v>
      </c>
      <c r="M28" s="78">
        <v>131</v>
      </c>
      <c r="N28" s="79">
        <v>95</v>
      </c>
      <c r="O28" s="80" t="s">
        <v>173</v>
      </c>
      <c r="P28" s="54">
        <v>170</v>
      </c>
      <c r="Q28" s="78">
        <v>30</v>
      </c>
      <c r="R28" s="78">
        <v>19</v>
      </c>
      <c r="S28" s="78">
        <v>7</v>
      </c>
      <c r="T28" s="78">
        <v>6</v>
      </c>
      <c r="U28" s="78">
        <v>7</v>
      </c>
      <c r="V28" s="78">
        <v>18</v>
      </c>
      <c r="W28" s="78">
        <v>7</v>
      </c>
      <c r="X28" s="78">
        <v>15</v>
      </c>
      <c r="Y28" s="78">
        <v>15</v>
      </c>
      <c r="Z28" s="78">
        <v>18</v>
      </c>
      <c r="AA28" s="78">
        <v>9</v>
      </c>
      <c r="AB28" s="79">
        <v>19</v>
      </c>
      <c r="AD28" s="41">
        <f t="shared" si="2"/>
        <v>-0.29425863494946464</v>
      </c>
      <c r="AE28" s="1"/>
      <c r="AF28" s="1"/>
      <c r="AG28" s="76">
        <v>642</v>
      </c>
      <c r="AH28" s="54">
        <v>204</v>
      </c>
      <c r="AI28" s="30">
        <f t="shared" si="0"/>
        <v>130968</v>
      </c>
      <c r="AJ28" s="31">
        <f t="shared" ref="AJ28:AK28" si="27">AG28*AG28</f>
        <v>412164</v>
      </c>
      <c r="AK28" s="31">
        <f t="shared" si="27"/>
        <v>41616</v>
      </c>
    </row>
    <row r="29" spans="1:37" ht="15.75" customHeight="1">
      <c r="A29" s="75" t="s">
        <v>174</v>
      </c>
      <c r="B29" s="76">
        <v>642</v>
      </c>
      <c r="C29" s="78">
        <v>51</v>
      </c>
      <c r="D29" s="78">
        <v>35</v>
      </c>
      <c r="E29" s="78">
        <v>52</v>
      </c>
      <c r="F29" s="78">
        <v>61</v>
      </c>
      <c r="G29" s="78">
        <v>47</v>
      </c>
      <c r="H29" s="78">
        <v>42</v>
      </c>
      <c r="I29" s="78">
        <v>24</v>
      </c>
      <c r="J29" s="78">
        <v>41</v>
      </c>
      <c r="K29" s="78">
        <v>87</v>
      </c>
      <c r="L29" s="78">
        <v>82</v>
      </c>
      <c r="M29" s="78">
        <v>73</v>
      </c>
      <c r="N29" s="79">
        <v>47</v>
      </c>
      <c r="O29" s="80" t="s">
        <v>174</v>
      </c>
      <c r="P29" s="54">
        <v>204</v>
      </c>
      <c r="Q29" s="78">
        <v>28</v>
      </c>
      <c r="R29" s="78">
        <v>26</v>
      </c>
      <c r="S29" s="78">
        <v>8</v>
      </c>
      <c r="T29" s="78">
        <v>12</v>
      </c>
      <c r="U29" s="78">
        <v>22</v>
      </c>
      <c r="V29" s="78">
        <v>6</v>
      </c>
      <c r="W29" s="78">
        <v>20</v>
      </c>
      <c r="X29" s="78">
        <v>14</v>
      </c>
      <c r="Y29" s="78">
        <v>24</v>
      </c>
      <c r="Z29" s="78">
        <v>17</v>
      </c>
      <c r="AA29" s="78">
        <v>16</v>
      </c>
      <c r="AB29" s="79">
        <v>11</v>
      </c>
      <c r="AD29" s="41">
        <f t="shared" si="2"/>
        <v>5.3111479069817148E-2</v>
      </c>
      <c r="AE29" s="1"/>
      <c r="AF29" s="1"/>
      <c r="AG29" s="85">
        <v>3125</v>
      </c>
      <c r="AH29" s="43">
        <v>53695</v>
      </c>
      <c r="AI29" s="30">
        <f t="shared" si="0"/>
        <v>167796875</v>
      </c>
      <c r="AJ29" s="31">
        <f t="shared" ref="AJ29:AK29" si="28">AG29*AG29</f>
        <v>9765625</v>
      </c>
      <c r="AK29" s="31">
        <f t="shared" si="28"/>
        <v>2883153025</v>
      </c>
    </row>
    <row r="30" spans="1:37" ht="15.75" customHeight="1">
      <c r="A30" s="12" t="s">
        <v>22</v>
      </c>
      <c r="B30" s="13">
        <v>3125</v>
      </c>
      <c r="C30" s="98">
        <v>297</v>
      </c>
      <c r="D30" s="98">
        <v>181</v>
      </c>
      <c r="E30" s="98">
        <v>316</v>
      </c>
      <c r="F30" s="98">
        <v>242</v>
      </c>
      <c r="G30" s="98">
        <v>208</v>
      </c>
      <c r="H30" s="98">
        <v>189</v>
      </c>
      <c r="I30" s="98">
        <v>189</v>
      </c>
      <c r="J30" s="98">
        <v>237</v>
      </c>
      <c r="K30" s="98">
        <v>313</v>
      </c>
      <c r="L30" s="98">
        <v>287</v>
      </c>
      <c r="M30" s="98">
        <v>371</v>
      </c>
      <c r="N30" s="99">
        <v>295</v>
      </c>
      <c r="O30" s="96" t="s">
        <v>22</v>
      </c>
      <c r="P30" s="14">
        <v>53695</v>
      </c>
      <c r="Q30" s="98">
        <v>5158</v>
      </c>
      <c r="R30" s="98">
        <v>6082</v>
      </c>
      <c r="S30" s="98">
        <v>3586</v>
      </c>
      <c r="T30" s="98">
        <v>3320</v>
      </c>
      <c r="U30" s="98">
        <v>4335</v>
      </c>
      <c r="V30" s="98">
        <v>4435</v>
      </c>
      <c r="W30" s="98">
        <v>6292</v>
      </c>
      <c r="X30" s="98">
        <v>3892</v>
      </c>
      <c r="Y30" s="98">
        <v>4646</v>
      </c>
      <c r="Z30" s="98">
        <v>4571</v>
      </c>
      <c r="AA30" s="98">
        <v>3539</v>
      </c>
      <c r="AB30" s="99">
        <v>3839</v>
      </c>
      <c r="AC30" s="64"/>
      <c r="AD30" s="65">
        <f t="shared" si="2"/>
        <v>-0.54036668705222468</v>
      </c>
      <c r="AE30" s="64"/>
      <c r="AF30" s="64"/>
      <c r="AG30" s="100">
        <v>8215</v>
      </c>
      <c r="AH30" s="104">
        <v>33202</v>
      </c>
      <c r="AI30" s="67">
        <f t="shared" si="0"/>
        <v>272754430</v>
      </c>
      <c r="AJ30" s="69">
        <f t="shared" ref="AJ30:AK30" si="29">AG30*AG30</f>
        <v>67486225</v>
      </c>
      <c r="AK30" s="69">
        <f t="shared" si="29"/>
        <v>1102372804</v>
      </c>
    </row>
    <row r="31" spans="1:37" ht="15.75" customHeight="1">
      <c r="A31" s="34" t="s">
        <v>23</v>
      </c>
      <c r="B31" s="27">
        <v>8215</v>
      </c>
      <c r="C31" s="27">
        <v>620</v>
      </c>
      <c r="D31" s="27">
        <v>744</v>
      </c>
      <c r="E31" s="27">
        <v>926</v>
      </c>
      <c r="F31" s="27">
        <v>601</v>
      </c>
      <c r="G31" s="27">
        <v>442</v>
      </c>
      <c r="H31" s="27">
        <v>500</v>
      </c>
      <c r="I31" s="27">
        <v>466</v>
      </c>
      <c r="J31" s="27">
        <v>549</v>
      </c>
      <c r="K31" s="27">
        <v>729</v>
      </c>
      <c r="L31" s="27">
        <v>890</v>
      </c>
      <c r="M31" s="27">
        <v>816</v>
      </c>
      <c r="N31" s="35">
        <v>932</v>
      </c>
      <c r="O31" s="51" t="s">
        <v>23</v>
      </c>
      <c r="P31" s="92">
        <v>33202</v>
      </c>
      <c r="Q31" s="92">
        <v>5869</v>
      </c>
      <c r="R31" s="92">
        <v>6647</v>
      </c>
      <c r="S31" s="92">
        <v>1685</v>
      </c>
      <c r="T31" s="92">
        <v>1578</v>
      </c>
      <c r="U31" s="92">
        <v>1789</v>
      </c>
      <c r="V31" s="92">
        <v>2224</v>
      </c>
      <c r="W31" s="92">
        <v>3508</v>
      </c>
      <c r="X31" s="92">
        <v>2031</v>
      </c>
      <c r="Y31" s="92">
        <v>2357</v>
      </c>
      <c r="Z31" s="92">
        <v>2256</v>
      </c>
      <c r="AA31" s="92">
        <v>1678</v>
      </c>
      <c r="AB31" s="38">
        <v>1580</v>
      </c>
      <c r="AD31" s="41">
        <f t="shared" si="2"/>
        <v>-0.12237614402998051</v>
      </c>
      <c r="AE31" s="1"/>
      <c r="AF31" s="1"/>
      <c r="AG31" s="76">
        <v>88</v>
      </c>
      <c r="AH31" s="54">
        <v>51</v>
      </c>
      <c r="AI31" s="30">
        <f t="shared" si="0"/>
        <v>4488</v>
      </c>
      <c r="AJ31" s="31">
        <f t="shared" ref="AJ31:AK31" si="30">AG31*AG31</f>
        <v>7744</v>
      </c>
      <c r="AK31" s="31">
        <f t="shared" si="30"/>
        <v>2601</v>
      </c>
    </row>
    <row r="32" spans="1:37" ht="14">
      <c r="A32" s="75" t="s">
        <v>175</v>
      </c>
      <c r="B32" s="76">
        <v>88</v>
      </c>
      <c r="C32" s="78">
        <v>37</v>
      </c>
      <c r="D32" s="78">
        <v>4</v>
      </c>
      <c r="E32" s="78">
        <v>2</v>
      </c>
      <c r="F32" s="78">
        <v>4</v>
      </c>
      <c r="G32" s="78">
        <v>4</v>
      </c>
      <c r="H32" s="78">
        <v>4</v>
      </c>
      <c r="I32" s="78">
        <v>2</v>
      </c>
      <c r="J32" s="78">
        <v>5</v>
      </c>
      <c r="K32" s="78">
        <v>6</v>
      </c>
      <c r="L32" s="78">
        <v>8</v>
      </c>
      <c r="M32" s="78">
        <v>7</v>
      </c>
      <c r="N32" s="79">
        <v>5</v>
      </c>
      <c r="O32" s="80" t="s">
        <v>175</v>
      </c>
      <c r="P32" s="54">
        <v>51</v>
      </c>
      <c r="Q32" s="78">
        <v>2</v>
      </c>
      <c r="R32" s="78">
        <v>3</v>
      </c>
      <c r="S32" s="78">
        <v>1</v>
      </c>
      <c r="T32" s="78">
        <v>1</v>
      </c>
      <c r="U32" s="78">
        <v>0</v>
      </c>
      <c r="V32" s="78">
        <v>11</v>
      </c>
      <c r="W32" s="78">
        <v>10</v>
      </c>
      <c r="X32" s="78">
        <v>3</v>
      </c>
      <c r="Y32" s="78">
        <v>12</v>
      </c>
      <c r="Z32" s="78">
        <v>0</v>
      </c>
      <c r="AA32" s="78">
        <v>0</v>
      </c>
      <c r="AB32" s="79">
        <v>8</v>
      </c>
      <c r="AD32" s="41">
        <f t="shared" si="2"/>
        <v>-0.18772266096076101</v>
      </c>
      <c r="AE32" s="1"/>
      <c r="AF32" s="1"/>
      <c r="AG32" s="76">
        <v>75</v>
      </c>
      <c r="AH32" s="54">
        <v>49</v>
      </c>
      <c r="AI32" s="30">
        <f t="shared" si="0"/>
        <v>3675</v>
      </c>
      <c r="AJ32" s="31">
        <f t="shared" ref="AJ32:AK32" si="31">AG32*AG32</f>
        <v>5625</v>
      </c>
      <c r="AK32" s="31">
        <f t="shared" si="31"/>
        <v>2401</v>
      </c>
    </row>
    <row r="33" spans="1:37" ht="14">
      <c r="A33" s="75" t="s">
        <v>176</v>
      </c>
      <c r="B33" s="76">
        <v>75</v>
      </c>
      <c r="C33" s="78">
        <v>5</v>
      </c>
      <c r="D33" s="78">
        <v>8</v>
      </c>
      <c r="E33" s="78">
        <v>9</v>
      </c>
      <c r="F33" s="78">
        <v>5</v>
      </c>
      <c r="G33" s="78">
        <v>5</v>
      </c>
      <c r="H33" s="78">
        <v>7</v>
      </c>
      <c r="I33" s="78">
        <v>6</v>
      </c>
      <c r="J33" s="78">
        <v>4</v>
      </c>
      <c r="K33" s="78">
        <v>12</v>
      </c>
      <c r="L33" s="78">
        <v>8</v>
      </c>
      <c r="M33" s="78">
        <v>4</v>
      </c>
      <c r="N33" s="79">
        <v>2</v>
      </c>
      <c r="O33" s="80" t="s">
        <v>176</v>
      </c>
      <c r="P33" s="54">
        <v>49</v>
      </c>
      <c r="Q33" s="78">
        <v>9</v>
      </c>
      <c r="R33" s="78">
        <v>8</v>
      </c>
      <c r="S33" s="78">
        <v>5</v>
      </c>
      <c r="T33" s="78">
        <v>8</v>
      </c>
      <c r="U33" s="78">
        <v>4</v>
      </c>
      <c r="V33" s="78">
        <v>2</v>
      </c>
      <c r="W33" s="78">
        <v>1</v>
      </c>
      <c r="X33" s="78">
        <v>1</v>
      </c>
      <c r="Y33" s="78">
        <v>3</v>
      </c>
      <c r="Z33" s="78">
        <v>6</v>
      </c>
      <c r="AA33" s="78">
        <v>2</v>
      </c>
      <c r="AB33" s="79">
        <v>0</v>
      </c>
      <c r="AD33" s="41">
        <f t="shared" si="2"/>
        <v>0.25883252639809967</v>
      </c>
      <c r="AE33" s="1"/>
      <c r="AF33" s="1"/>
      <c r="AG33" s="76">
        <v>1068</v>
      </c>
      <c r="AH33" s="54">
        <v>9828</v>
      </c>
      <c r="AI33" s="30">
        <f t="shared" si="0"/>
        <v>10496304</v>
      </c>
      <c r="AJ33" s="31">
        <f t="shared" ref="AJ33:AK33" si="32">AG33*AG33</f>
        <v>1140624</v>
      </c>
      <c r="AK33" s="31">
        <f t="shared" si="32"/>
        <v>96589584</v>
      </c>
    </row>
    <row r="34" spans="1:37" ht="14">
      <c r="A34" s="5" t="s">
        <v>24</v>
      </c>
      <c r="B34" s="6">
        <v>1068</v>
      </c>
      <c r="C34" s="62">
        <v>101</v>
      </c>
      <c r="D34" s="62">
        <v>91</v>
      </c>
      <c r="E34" s="62">
        <v>110</v>
      </c>
      <c r="F34" s="62">
        <v>77</v>
      </c>
      <c r="G34" s="62">
        <v>76</v>
      </c>
      <c r="H34" s="62">
        <v>59</v>
      </c>
      <c r="I34" s="62">
        <v>51</v>
      </c>
      <c r="J34" s="62">
        <v>74</v>
      </c>
      <c r="K34" s="62">
        <v>67</v>
      </c>
      <c r="L34" s="62">
        <v>122</v>
      </c>
      <c r="M34" s="62">
        <v>117</v>
      </c>
      <c r="N34" s="63">
        <v>123</v>
      </c>
      <c r="O34" s="61" t="s">
        <v>24</v>
      </c>
      <c r="P34" s="4">
        <v>9828</v>
      </c>
      <c r="Q34" s="95">
        <v>1857</v>
      </c>
      <c r="R34" s="62">
        <v>2452</v>
      </c>
      <c r="S34" s="62">
        <v>715</v>
      </c>
      <c r="T34" s="62">
        <v>418</v>
      </c>
      <c r="U34" s="62">
        <v>457</v>
      </c>
      <c r="V34" s="62">
        <v>617</v>
      </c>
      <c r="W34" s="62">
        <v>944</v>
      </c>
      <c r="X34" s="62">
        <v>482</v>
      </c>
      <c r="Y34" s="62">
        <v>623</v>
      </c>
      <c r="Z34" s="62">
        <v>652</v>
      </c>
      <c r="AA34" s="62">
        <v>312</v>
      </c>
      <c r="AB34" s="63">
        <v>299</v>
      </c>
      <c r="AC34" s="64"/>
      <c r="AD34" s="65">
        <f t="shared" si="2"/>
        <v>-1.993513778622057E-2</v>
      </c>
      <c r="AE34" s="64"/>
      <c r="AF34" s="64"/>
      <c r="AG34" s="6">
        <v>114</v>
      </c>
      <c r="AH34" s="4">
        <v>63</v>
      </c>
      <c r="AI34" s="67">
        <f t="shared" si="0"/>
        <v>7182</v>
      </c>
      <c r="AJ34" s="69">
        <f t="shared" ref="AJ34:AK34" si="33">AG34*AG34</f>
        <v>12996</v>
      </c>
      <c r="AK34" s="69">
        <f t="shared" si="33"/>
        <v>3969</v>
      </c>
    </row>
    <row r="35" spans="1:37" ht="14">
      <c r="A35" s="75" t="s">
        <v>177</v>
      </c>
      <c r="B35" s="76">
        <v>114</v>
      </c>
      <c r="C35" s="78">
        <v>0</v>
      </c>
      <c r="D35" s="78">
        <v>73</v>
      </c>
      <c r="E35" s="78">
        <v>2</v>
      </c>
      <c r="F35" s="78">
        <v>2</v>
      </c>
      <c r="G35" s="78">
        <v>3</v>
      </c>
      <c r="H35" s="78">
        <v>15</v>
      </c>
      <c r="I35" s="78">
        <v>3</v>
      </c>
      <c r="J35" s="78">
        <v>4</v>
      </c>
      <c r="K35" s="78">
        <v>5</v>
      </c>
      <c r="L35" s="78">
        <v>3</v>
      </c>
      <c r="M35" s="78">
        <v>4</v>
      </c>
      <c r="N35" s="79">
        <v>0</v>
      </c>
      <c r="O35" s="80" t="s">
        <v>177</v>
      </c>
      <c r="P35" s="54">
        <v>63</v>
      </c>
      <c r="Q35" s="78">
        <v>14</v>
      </c>
      <c r="R35" s="78">
        <v>27</v>
      </c>
      <c r="S35" s="78">
        <v>3</v>
      </c>
      <c r="T35" s="78">
        <v>1</v>
      </c>
      <c r="U35" s="78">
        <v>6</v>
      </c>
      <c r="V35" s="78">
        <v>1</v>
      </c>
      <c r="W35" s="78">
        <v>5</v>
      </c>
      <c r="X35" s="78">
        <v>3</v>
      </c>
      <c r="Y35" s="78">
        <v>1</v>
      </c>
      <c r="Z35" s="78">
        <v>0</v>
      </c>
      <c r="AA35" s="78">
        <v>0</v>
      </c>
      <c r="AB35" s="79">
        <v>2</v>
      </c>
      <c r="AD35" s="41">
        <f t="shared" si="2"/>
        <v>0.82046221734791791</v>
      </c>
      <c r="AE35" s="1"/>
      <c r="AF35" s="1"/>
      <c r="AG35" s="76">
        <v>32</v>
      </c>
      <c r="AH35" s="54">
        <v>29</v>
      </c>
      <c r="AI35" s="30">
        <f t="shared" si="0"/>
        <v>928</v>
      </c>
      <c r="AJ35" s="31">
        <f t="shared" ref="AJ35:AK35" si="34">AG35*AG35</f>
        <v>1024</v>
      </c>
      <c r="AK35" s="31">
        <f t="shared" si="34"/>
        <v>841</v>
      </c>
    </row>
    <row r="36" spans="1:37" ht="14">
      <c r="A36" s="75" t="s">
        <v>178</v>
      </c>
      <c r="B36" s="76">
        <v>32</v>
      </c>
      <c r="C36" s="78">
        <v>2</v>
      </c>
      <c r="D36" s="78">
        <v>0</v>
      </c>
      <c r="E36" s="78">
        <v>2</v>
      </c>
      <c r="F36" s="78">
        <v>1</v>
      </c>
      <c r="G36" s="78">
        <v>1</v>
      </c>
      <c r="H36" s="78">
        <v>5</v>
      </c>
      <c r="I36" s="78">
        <v>1</v>
      </c>
      <c r="J36" s="78">
        <v>0</v>
      </c>
      <c r="K36" s="78">
        <v>2</v>
      </c>
      <c r="L36" s="78">
        <v>13</v>
      </c>
      <c r="M36" s="78">
        <v>5</v>
      </c>
      <c r="N36" s="79">
        <v>0</v>
      </c>
      <c r="O36" s="80" t="s">
        <v>178</v>
      </c>
      <c r="P36" s="54">
        <v>29</v>
      </c>
      <c r="Q36" s="78">
        <v>0</v>
      </c>
      <c r="R36" s="78">
        <v>4</v>
      </c>
      <c r="S36" s="78">
        <v>3</v>
      </c>
      <c r="T36" s="78">
        <v>2</v>
      </c>
      <c r="U36" s="78">
        <v>3</v>
      </c>
      <c r="V36" s="78">
        <v>1</v>
      </c>
      <c r="W36" s="78">
        <v>0</v>
      </c>
      <c r="X36" s="78">
        <v>2</v>
      </c>
      <c r="Y36" s="78">
        <v>2</v>
      </c>
      <c r="Z36" s="78">
        <v>1</v>
      </c>
      <c r="AA36" s="78">
        <v>2</v>
      </c>
      <c r="AB36" s="79">
        <v>9</v>
      </c>
      <c r="AD36" s="41">
        <f t="shared" si="2"/>
        <v>-0.3549983342238322</v>
      </c>
      <c r="AE36" s="1"/>
      <c r="AF36" s="1"/>
      <c r="AG36" s="76">
        <v>1389</v>
      </c>
      <c r="AH36" s="54">
        <v>1372</v>
      </c>
      <c r="AI36" s="30">
        <f t="shared" si="0"/>
        <v>1905708</v>
      </c>
      <c r="AJ36" s="31">
        <f t="shared" ref="AJ36:AK36" si="35">AG36*AG36</f>
        <v>1929321</v>
      </c>
      <c r="AK36" s="31">
        <f t="shared" si="35"/>
        <v>1882384</v>
      </c>
    </row>
    <row r="37" spans="1:37" ht="14">
      <c r="A37" s="5" t="s">
        <v>25</v>
      </c>
      <c r="B37" s="6">
        <v>1389</v>
      </c>
      <c r="C37" s="62">
        <v>125</v>
      </c>
      <c r="D37" s="62">
        <v>125</v>
      </c>
      <c r="E37" s="62">
        <v>185</v>
      </c>
      <c r="F37" s="62">
        <v>94</v>
      </c>
      <c r="G37" s="62">
        <v>66</v>
      </c>
      <c r="H37" s="62">
        <v>74</v>
      </c>
      <c r="I37" s="62">
        <v>58</v>
      </c>
      <c r="J37" s="62">
        <v>85</v>
      </c>
      <c r="K37" s="62">
        <v>123</v>
      </c>
      <c r="L37" s="62">
        <v>140</v>
      </c>
      <c r="M37" s="62">
        <v>132</v>
      </c>
      <c r="N37" s="63">
        <v>182</v>
      </c>
      <c r="O37" s="61" t="s">
        <v>25</v>
      </c>
      <c r="P37" s="4">
        <v>1372</v>
      </c>
      <c r="Q37" s="95">
        <v>362</v>
      </c>
      <c r="R37" s="62">
        <v>267</v>
      </c>
      <c r="S37" s="62">
        <v>11</v>
      </c>
      <c r="T37" s="62">
        <v>8</v>
      </c>
      <c r="U37" s="62">
        <v>21</v>
      </c>
      <c r="V37" s="62">
        <v>38</v>
      </c>
      <c r="W37" s="62">
        <v>295</v>
      </c>
      <c r="X37" s="62">
        <v>305</v>
      </c>
      <c r="Y37" s="62">
        <v>17</v>
      </c>
      <c r="Z37" s="62">
        <v>9</v>
      </c>
      <c r="AA37" s="62">
        <v>17</v>
      </c>
      <c r="AB37" s="63">
        <v>22</v>
      </c>
      <c r="AC37" s="64"/>
      <c r="AD37" s="65">
        <f t="shared" si="2"/>
        <v>-0.31006408760010717</v>
      </c>
      <c r="AE37" s="64"/>
      <c r="AF37" s="64"/>
      <c r="AG37" s="6">
        <v>164</v>
      </c>
      <c r="AH37" s="4">
        <v>135</v>
      </c>
      <c r="AI37" s="67">
        <f t="shared" si="0"/>
        <v>22140</v>
      </c>
      <c r="AJ37" s="69">
        <f t="shared" ref="AJ37:AK37" si="36">AG37*AG37</f>
        <v>26896</v>
      </c>
      <c r="AK37" s="69">
        <f t="shared" si="36"/>
        <v>18225</v>
      </c>
    </row>
    <row r="38" spans="1:37" ht="14">
      <c r="A38" s="75" t="s">
        <v>179</v>
      </c>
      <c r="B38" s="76">
        <v>164</v>
      </c>
      <c r="C38" s="78">
        <v>13</v>
      </c>
      <c r="D38" s="78">
        <v>2</v>
      </c>
      <c r="E38" s="78">
        <v>20</v>
      </c>
      <c r="F38" s="78">
        <v>13</v>
      </c>
      <c r="G38" s="78">
        <v>10</v>
      </c>
      <c r="H38" s="78">
        <v>11</v>
      </c>
      <c r="I38" s="78">
        <v>15</v>
      </c>
      <c r="J38" s="78">
        <v>2</v>
      </c>
      <c r="K38" s="78">
        <v>12</v>
      </c>
      <c r="L38" s="78">
        <v>27</v>
      </c>
      <c r="M38" s="78">
        <v>27</v>
      </c>
      <c r="N38" s="79">
        <v>12</v>
      </c>
      <c r="O38" s="80" t="s">
        <v>179</v>
      </c>
      <c r="P38" s="54">
        <v>135</v>
      </c>
      <c r="Q38" s="78">
        <v>10</v>
      </c>
      <c r="R38" s="78">
        <v>16</v>
      </c>
      <c r="S38" s="78">
        <v>1</v>
      </c>
      <c r="T38" s="78">
        <v>4</v>
      </c>
      <c r="U38" s="78">
        <v>14</v>
      </c>
      <c r="V38" s="78">
        <v>7</v>
      </c>
      <c r="W38" s="78">
        <v>5</v>
      </c>
      <c r="X38" s="78">
        <v>14</v>
      </c>
      <c r="Y38" s="78">
        <v>32</v>
      </c>
      <c r="Z38" s="78">
        <v>7</v>
      </c>
      <c r="AA38" s="78">
        <v>15</v>
      </c>
      <c r="AB38" s="79">
        <v>10</v>
      </c>
      <c r="AD38" s="41">
        <f t="shared" si="2"/>
        <v>-0.27283933100407876</v>
      </c>
      <c r="AE38" s="1"/>
      <c r="AF38" s="1"/>
      <c r="AG38" s="76">
        <v>111</v>
      </c>
      <c r="AH38" s="54">
        <v>170</v>
      </c>
      <c r="AI38" s="30">
        <f t="shared" si="0"/>
        <v>18870</v>
      </c>
      <c r="AJ38" s="31">
        <f t="shared" ref="AJ38:AK38" si="37">AG38*AG38</f>
        <v>12321</v>
      </c>
      <c r="AK38" s="31">
        <f t="shared" si="37"/>
        <v>28900</v>
      </c>
    </row>
    <row r="39" spans="1:37" ht="14">
      <c r="A39" s="75" t="s">
        <v>180</v>
      </c>
      <c r="B39" s="76">
        <v>111</v>
      </c>
      <c r="C39" s="78">
        <v>5</v>
      </c>
      <c r="D39" s="78">
        <v>1</v>
      </c>
      <c r="E39" s="78">
        <v>0</v>
      </c>
      <c r="F39" s="78">
        <v>1</v>
      </c>
      <c r="G39" s="78">
        <v>2</v>
      </c>
      <c r="H39" s="78">
        <v>3</v>
      </c>
      <c r="I39" s="78">
        <v>3</v>
      </c>
      <c r="J39" s="78">
        <v>0</v>
      </c>
      <c r="K39" s="78">
        <v>1</v>
      </c>
      <c r="L39" s="78">
        <v>0</v>
      </c>
      <c r="M39" s="78">
        <v>4</v>
      </c>
      <c r="N39" s="79">
        <v>91</v>
      </c>
      <c r="O39" s="80" t="s">
        <v>180</v>
      </c>
      <c r="P39" s="54">
        <v>170</v>
      </c>
      <c r="Q39" s="78">
        <v>39</v>
      </c>
      <c r="R39" s="78">
        <v>25</v>
      </c>
      <c r="S39" s="78">
        <v>12</v>
      </c>
      <c r="T39" s="78">
        <v>5</v>
      </c>
      <c r="U39" s="78">
        <v>8</v>
      </c>
      <c r="V39" s="78">
        <v>9</v>
      </c>
      <c r="W39" s="78">
        <v>18</v>
      </c>
      <c r="X39" s="78">
        <v>15</v>
      </c>
      <c r="Y39" s="78">
        <v>14</v>
      </c>
      <c r="Z39" s="78">
        <v>12</v>
      </c>
      <c r="AA39" s="78">
        <v>7</v>
      </c>
      <c r="AB39" s="79">
        <v>6</v>
      </c>
      <c r="AD39" s="41">
        <f t="shared" si="2"/>
        <v>-0.24177968376475498</v>
      </c>
      <c r="AE39" s="1"/>
      <c r="AF39" s="1"/>
      <c r="AG39" s="76">
        <v>4766</v>
      </c>
      <c r="AH39" s="54">
        <v>21154</v>
      </c>
      <c r="AI39" s="30">
        <f t="shared" si="0"/>
        <v>100819964</v>
      </c>
      <c r="AJ39" s="31">
        <f t="shared" ref="AJ39:AK39" si="38">AG39*AG39</f>
        <v>22714756</v>
      </c>
      <c r="AK39" s="31">
        <f t="shared" si="38"/>
        <v>447491716</v>
      </c>
    </row>
    <row r="40" spans="1:37" ht="14">
      <c r="A40" s="5" t="s">
        <v>26</v>
      </c>
      <c r="B40" s="6">
        <v>4766</v>
      </c>
      <c r="C40" s="62">
        <v>306</v>
      </c>
      <c r="D40" s="62">
        <v>417</v>
      </c>
      <c r="E40" s="62">
        <v>544</v>
      </c>
      <c r="F40" s="62">
        <v>377</v>
      </c>
      <c r="G40" s="62">
        <v>254</v>
      </c>
      <c r="H40" s="62">
        <v>270</v>
      </c>
      <c r="I40" s="62">
        <v>293</v>
      </c>
      <c r="J40" s="62">
        <v>356</v>
      </c>
      <c r="K40" s="62">
        <v>468</v>
      </c>
      <c r="L40" s="62">
        <v>524</v>
      </c>
      <c r="M40" s="62">
        <v>485</v>
      </c>
      <c r="N40" s="63">
        <v>472</v>
      </c>
      <c r="O40" s="61" t="s">
        <v>181</v>
      </c>
      <c r="P40" s="4">
        <v>21154</v>
      </c>
      <c r="Q40" s="62">
        <v>3537</v>
      </c>
      <c r="R40" s="62">
        <v>3800</v>
      </c>
      <c r="S40" s="62">
        <v>908</v>
      </c>
      <c r="T40" s="62">
        <v>1095</v>
      </c>
      <c r="U40" s="62">
        <v>1242</v>
      </c>
      <c r="V40" s="62">
        <v>1497</v>
      </c>
      <c r="W40" s="62">
        <v>2208</v>
      </c>
      <c r="X40" s="62">
        <v>1190</v>
      </c>
      <c r="Y40" s="62">
        <v>1614</v>
      </c>
      <c r="Z40" s="62">
        <v>1550</v>
      </c>
      <c r="AA40" s="62">
        <v>1303</v>
      </c>
      <c r="AB40" s="63">
        <v>1210</v>
      </c>
      <c r="AC40" s="64"/>
      <c r="AD40" s="65">
        <f t="shared" si="2"/>
        <v>-0.25074894660420782</v>
      </c>
      <c r="AE40" s="64"/>
      <c r="AF40" s="64"/>
      <c r="AG40" s="6">
        <v>19</v>
      </c>
      <c r="AH40" s="4">
        <v>30</v>
      </c>
      <c r="AI40" s="67">
        <f t="shared" si="0"/>
        <v>570</v>
      </c>
      <c r="AJ40" s="69">
        <f t="shared" ref="AJ40:AK40" si="39">AG40*AG40</f>
        <v>361</v>
      </c>
      <c r="AK40" s="69">
        <f t="shared" si="39"/>
        <v>900</v>
      </c>
    </row>
    <row r="41" spans="1:37" ht="15.75" customHeight="1">
      <c r="A41" s="75" t="s">
        <v>182</v>
      </c>
      <c r="B41" s="76">
        <v>19</v>
      </c>
      <c r="C41" s="78">
        <v>2</v>
      </c>
      <c r="D41" s="78">
        <v>0</v>
      </c>
      <c r="E41" s="78">
        <v>4</v>
      </c>
      <c r="F41" s="78">
        <v>0</v>
      </c>
      <c r="G41" s="78">
        <v>2</v>
      </c>
      <c r="H41" s="78">
        <v>4</v>
      </c>
      <c r="I41" s="78">
        <v>0</v>
      </c>
      <c r="J41" s="78">
        <v>0</v>
      </c>
      <c r="K41" s="78">
        <v>1</v>
      </c>
      <c r="L41" s="78">
        <v>1</v>
      </c>
      <c r="M41" s="78">
        <v>3</v>
      </c>
      <c r="N41" s="79">
        <v>2</v>
      </c>
      <c r="O41" s="80" t="s">
        <v>182</v>
      </c>
      <c r="P41" s="54">
        <v>30</v>
      </c>
      <c r="Q41" s="78">
        <v>7</v>
      </c>
      <c r="R41" s="78">
        <v>4</v>
      </c>
      <c r="S41" s="78">
        <v>2</v>
      </c>
      <c r="T41" s="78">
        <v>2</v>
      </c>
      <c r="U41" s="78">
        <v>4</v>
      </c>
      <c r="V41" s="78">
        <v>1</v>
      </c>
      <c r="W41" s="78">
        <v>0</v>
      </c>
      <c r="X41" s="78">
        <v>0</v>
      </c>
      <c r="Y41" s="78">
        <v>4</v>
      </c>
      <c r="Z41" s="78">
        <v>5</v>
      </c>
      <c r="AA41" s="78">
        <v>1</v>
      </c>
      <c r="AB41" s="79">
        <v>0</v>
      </c>
      <c r="AD41" s="41">
        <f t="shared" si="2"/>
        <v>-3.9802363357601726E-2</v>
      </c>
      <c r="AE41" s="1"/>
      <c r="AF41" s="1"/>
      <c r="AG41" s="76">
        <v>258</v>
      </c>
      <c r="AH41" s="54">
        <v>18</v>
      </c>
      <c r="AI41" s="30">
        <f t="shared" si="0"/>
        <v>4644</v>
      </c>
      <c r="AJ41" s="31">
        <f t="shared" ref="AJ41:AK41" si="40">AG41*AG41</f>
        <v>66564</v>
      </c>
      <c r="AK41" s="31">
        <f t="shared" si="40"/>
        <v>324</v>
      </c>
    </row>
    <row r="42" spans="1:37" ht="15.75" customHeight="1">
      <c r="A42" s="75" t="s">
        <v>183</v>
      </c>
      <c r="B42" s="76">
        <v>258</v>
      </c>
      <c r="C42" s="78">
        <v>17</v>
      </c>
      <c r="D42" s="78">
        <v>7</v>
      </c>
      <c r="E42" s="78">
        <v>38</v>
      </c>
      <c r="F42" s="78">
        <v>20</v>
      </c>
      <c r="G42" s="78">
        <v>14</v>
      </c>
      <c r="H42" s="78">
        <v>29</v>
      </c>
      <c r="I42" s="78">
        <v>28</v>
      </c>
      <c r="J42" s="78">
        <v>11</v>
      </c>
      <c r="K42" s="78">
        <v>19</v>
      </c>
      <c r="L42" s="78">
        <v>35</v>
      </c>
      <c r="M42" s="78">
        <v>14</v>
      </c>
      <c r="N42" s="79">
        <v>26</v>
      </c>
      <c r="O42" s="80" t="s">
        <v>183</v>
      </c>
      <c r="P42" s="54">
        <v>18</v>
      </c>
      <c r="Q42" s="78">
        <v>4</v>
      </c>
      <c r="R42" s="78">
        <v>1</v>
      </c>
      <c r="S42" s="78">
        <v>0</v>
      </c>
      <c r="T42" s="78">
        <v>2</v>
      </c>
      <c r="U42" s="78">
        <v>0</v>
      </c>
      <c r="V42" s="78">
        <v>0</v>
      </c>
      <c r="W42" s="78">
        <v>3</v>
      </c>
      <c r="X42" s="78">
        <v>4</v>
      </c>
      <c r="Y42" s="78">
        <v>3</v>
      </c>
      <c r="Z42" s="78">
        <v>0</v>
      </c>
      <c r="AA42" s="78">
        <v>0</v>
      </c>
      <c r="AB42" s="79">
        <v>1</v>
      </c>
      <c r="AD42" s="41">
        <f t="shared" si="2"/>
        <v>-0.35209565129308767</v>
      </c>
      <c r="AE42" s="1"/>
      <c r="AF42" s="1"/>
      <c r="AG42" s="27">
        <v>383311</v>
      </c>
      <c r="AH42" s="105">
        <v>133754</v>
      </c>
      <c r="AI42" s="30">
        <f t="shared" si="0"/>
        <v>51269379494</v>
      </c>
      <c r="AJ42" s="31">
        <f t="shared" ref="AJ42:AK42" si="41">AG42*AG42</f>
        <v>146927322721</v>
      </c>
      <c r="AK42" s="31">
        <f t="shared" si="41"/>
        <v>17890132516</v>
      </c>
    </row>
    <row r="43" spans="1:37" ht="15.75" customHeight="1">
      <c r="A43" s="34" t="s">
        <v>27</v>
      </c>
      <c r="B43" s="27">
        <v>383311</v>
      </c>
      <c r="C43" s="27">
        <v>59759</v>
      </c>
      <c r="D43" s="27">
        <v>49251</v>
      </c>
      <c r="E43" s="27">
        <v>38393</v>
      </c>
      <c r="F43" s="27">
        <v>24996</v>
      </c>
      <c r="G43" s="27">
        <v>17184</v>
      </c>
      <c r="H43" s="27">
        <v>14268</v>
      </c>
      <c r="I43" s="27">
        <v>17485</v>
      </c>
      <c r="J43" s="27">
        <v>18566</v>
      </c>
      <c r="K43" s="27">
        <v>17965</v>
      </c>
      <c r="L43" s="27">
        <v>28672</v>
      </c>
      <c r="M43" s="27">
        <v>48682</v>
      </c>
      <c r="N43" s="35">
        <v>48090</v>
      </c>
      <c r="O43" s="106" t="s">
        <v>27</v>
      </c>
      <c r="P43" s="105">
        <v>133754</v>
      </c>
      <c r="Q43" s="105">
        <v>9366</v>
      </c>
      <c r="R43" s="105">
        <v>9087</v>
      </c>
      <c r="S43" s="105">
        <v>8464</v>
      </c>
      <c r="T43" s="105">
        <v>9884</v>
      </c>
      <c r="U43" s="105">
        <v>13156</v>
      </c>
      <c r="V43" s="105">
        <v>13298</v>
      </c>
      <c r="W43" s="105">
        <v>15582</v>
      </c>
      <c r="X43" s="105">
        <v>13773</v>
      </c>
      <c r="Y43" s="105">
        <v>15280</v>
      </c>
      <c r="Z43" s="105">
        <v>10784</v>
      </c>
      <c r="AA43" s="105">
        <v>7116</v>
      </c>
      <c r="AB43" s="107">
        <v>7964</v>
      </c>
      <c r="AD43" s="41">
        <f t="shared" si="2"/>
        <v>-0.84117093514619401</v>
      </c>
      <c r="AE43" s="1"/>
      <c r="AF43" s="1"/>
      <c r="AG43" s="53">
        <v>65</v>
      </c>
      <c r="AH43" s="101">
        <v>43</v>
      </c>
      <c r="AI43" s="30">
        <f t="shared" si="0"/>
        <v>2795</v>
      </c>
      <c r="AJ43" s="31">
        <f t="shared" ref="AJ43:AK43" si="42">AG43*AG43</f>
        <v>4225</v>
      </c>
      <c r="AK43" s="31">
        <f t="shared" si="42"/>
        <v>1849</v>
      </c>
    </row>
    <row r="44" spans="1:37" ht="14">
      <c r="A44" s="108" t="s">
        <v>184</v>
      </c>
      <c r="B44" s="53">
        <v>65</v>
      </c>
      <c r="C44" s="109">
        <v>11</v>
      </c>
      <c r="D44" s="109">
        <v>7</v>
      </c>
      <c r="E44" s="109">
        <v>5</v>
      </c>
      <c r="F44" s="109">
        <v>20</v>
      </c>
      <c r="G44" s="109">
        <v>0</v>
      </c>
      <c r="H44" s="109">
        <v>5</v>
      </c>
      <c r="I44" s="109">
        <v>0</v>
      </c>
      <c r="J44" s="109">
        <v>2</v>
      </c>
      <c r="K44" s="109">
        <v>0</v>
      </c>
      <c r="L44" s="109">
        <v>9</v>
      </c>
      <c r="M44" s="109">
        <v>1</v>
      </c>
      <c r="N44" s="110">
        <v>5</v>
      </c>
      <c r="O44" s="111" t="s">
        <v>184</v>
      </c>
      <c r="P44" s="101">
        <v>43</v>
      </c>
      <c r="Q44" s="109">
        <v>7</v>
      </c>
      <c r="R44" s="109">
        <v>3</v>
      </c>
      <c r="S44" s="109">
        <v>0</v>
      </c>
      <c r="T44" s="109">
        <v>2</v>
      </c>
      <c r="U44" s="109">
        <v>3</v>
      </c>
      <c r="V44" s="109">
        <v>5</v>
      </c>
      <c r="W44" s="109">
        <v>10</v>
      </c>
      <c r="X44" s="109">
        <v>3</v>
      </c>
      <c r="Y44" s="109">
        <v>2</v>
      </c>
      <c r="Z44" s="109">
        <v>4</v>
      </c>
      <c r="AA44" s="109">
        <v>3</v>
      </c>
      <c r="AB44" s="110">
        <v>1</v>
      </c>
      <c r="AD44" s="41">
        <f t="shared" si="2"/>
        <v>-0.11374329600283976</v>
      </c>
      <c r="AE44" s="1"/>
      <c r="AF44" s="1"/>
      <c r="AG44" s="76">
        <v>66652</v>
      </c>
      <c r="AH44" s="54">
        <v>5351</v>
      </c>
      <c r="AI44" s="30">
        <f t="shared" si="0"/>
        <v>356654852</v>
      </c>
      <c r="AJ44" s="31">
        <f t="shared" ref="AJ44:AK44" si="43">AG44*AG44</f>
        <v>4442489104</v>
      </c>
      <c r="AK44" s="31">
        <f t="shared" si="43"/>
        <v>28633201</v>
      </c>
    </row>
    <row r="45" spans="1:37" ht="14">
      <c r="A45" s="5" t="s">
        <v>30</v>
      </c>
      <c r="B45" s="6">
        <v>66652</v>
      </c>
      <c r="C45" s="62">
        <v>13010</v>
      </c>
      <c r="D45" s="62">
        <v>8280</v>
      </c>
      <c r="E45" s="62">
        <v>7090</v>
      </c>
      <c r="F45" s="62">
        <v>3534</v>
      </c>
      <c r="G45" s="62">
        <v>2490</v>
      </c>
      <c r="H45" s="62">
        <v>1890</v>
      </c>
      <c r="I45" s="62">
        <v>2279</v>
      </c>
      <c r="J45" s="62">
        <v>2664</v>
      </c>
      <c r="K45" s="62">
        <v>2854</v>
      </c>
      <c r="L45" s="62">
        <v>4731</v>
      </c>
      <c r="M45" s="62">
        <v>9459</v>
      </c>
      <c r="N45" s="63">
        <v>8371</v>
      </c>
      <c r="O45" s="61" t="s">
        <v>30</v>
      </c>
      <c r="P45" s="4">
        <v>5351</v>
      </c>
      <c r="Q45" s="62">
        <v>320</v>
      </c>
      <c r="R45" s="62">
        <v>361</v>
      </c>
      <c r="S45" s="62">
        <v>416</v>
      </c>
      <c r="T45" s="62">
        <v>368</v>
      </c>
      <c r="U45" s="62">
        <v>496</v>
      </c>
      <c r="V45" s="62">
        <v>535</v>
      </c>
      <c r="W45" s="62">
        <v>603</v>
      </c>
      <c r="X45" s="62">
        <v>462</v>
      </c>
      <c r="Y45" s="62">
        <v>529</v>
      </c>
      <c r="Z45" s="62">
        <v>483</v>
      </c>
      <c r="AA45" s="62">
        <v>370</v>
      </c>
      <c r="AB45" s="63">
        <v>408</v>
      </c>
      <c r="AC45" s="64"/>
      <c r="AD45" s="65">
        <f t="shared" si="2"/>
        <v>-0.81226670770866405</v>
      </c>
      <c r="AE45" s="64"/>
      <c r="AF45" s="64"/>
      <c r="AG45" s="6">
        <v>7484</v>
      </c>
      <c r="AH45" s="4">
        <v>158</v>
      </c>
      <c r="AI45" s="67">
        <f t="shared" si="0"/>
        <v>1182472</v>
      </c>
      <c r="AJ45" s="69">
        <f t="shared" ref="AJ45:AK45" si="44">AG45*AG45</f>
        <v>56010256</v>
      </c>
      <c r="AK45" s="69">
        <f t="shared" si="44"/>
        <v>24964</v>
      </c>
    </row>
    <row r="46" spans="1:37" ht="14">
      <c r="A46" s="75" t="s">
        <v>185</v>
      </c>
      <c r="B46" s="76">
        <v>7484</v>
      </c>
      <c r="C46" s="78">
        <v>1104</v>
      </c>
      <c r="D46" s="78">
        <v>1266</v>
      </c>
      <c r="E46" s="78">
        <v>790</v>
      </c>
      <c r="F46" s="78">
        <v>374</v>
      </c>
      <c r="G46" s="78">
        <v>316</v>
      </c>
      <c r="H46" s="78">
        <v>226</v>
      </c>
      <c r="I46" s="78">
        <v>321</v>
      </c>
      <c r="J46" s="78">
        <v>409</v>
      </c>
      <c r="K46" s="78">
        <v>296</v>
      </c>
      <c r="L46" s="78">
        <v>577</v>
      </c>
      <c r="M46" s="78">
        <v>990</v>
      </c>
      <c r="N46" s="79">
        <v>815</v>
      </c>
      <c r="O46" s="80" t="s">
        <v>185</v>
      </c>
      <c r="P46" s="54">
        <v>158</v>
      </c>
      <c r="Q46" s="78">
        <v>7</v>
      </c>
      <c r="R46" s="78">
        <v>20</v>
      </c>
      <c r="S46" s="78">
        <v>10</v>
      </c>
      <c r="T46" s="78">
        <v>8</v>
      </c>
      <c r="U46" s="78">
        <v>23</v>
      </c>
      <c r="V46" s="78">
        <v>20</v>
      </c>
      <c r="W46" s="78">
        <v>21</v>
      </c>
      <c r="X46" s="78">
        <v>12</v>
      </c>
      <c r="Y46" s="78">
        <v>21</v>
      </c>
      <c r="Z46" s="78">
        <v>9</v>
      </c>
      <c r="AA46" s="78">
        <v>2</v>
      </c>
      <c r="AB46" s="79">
        <v>5</v>
      </c>
      <c r="AD46" s="41">
        <f t="shared" si="2"/>
        <v>-0.47285867112767305</v>
      </c>
      <c r="AE46" s="1"/>
      <c r="AF46" s="1"/>
      <c r="AG46" s="76">
        <v>9660</v>
      </c>
      <c r="AH46" s="54">
        <v>256</v>
      </c>
      <c r="AI46" s="30">
        <f t="shared" si="0"/>
        <v>2472960</v>
      </c>
      <c r="AJ46" s="31">
        <f t="shared" ref="AJ46:AK46" si="45">AG46*AG46</f>
        <v>93315600</v>
      </c>
      <c r="AK46" s="31">
        <f t="shared" si="45"/>
        <v>65536</v>
      </c>
    </row>
    <row r="47" spans="1:37" ht="14">
      <c r="A47" s="75" t="s">
        <v>186</v>
      </c>
      <c r="B47" s="76">
        <v>9660</v>
      </c>
      <c r="C47" s="78">
        <v>1323</v>
      </c>
      <c r="D47" s="78">
        <v>1037</v>
      </c>
      <c r="E47" s="78">
        <v>994</v>
      </c>
      <c r="F47" s="78">
        <v>565</v>
      </c>
      <c r="G47" s="78">
        <v>314</v>
      </c>
      <c r="H47" s="78">
        <v>306</v>
      </c>
      <c r="I47" s="78">
        <v>559</v>
      </c>
      <c r="J47" s="78">
        <v>407</v>
      </c>
      <c r="K47" s="78">
        <v>383</v>
      </c>
      <c r="L47" s="78">
        <v>810</v>
      </c>
      <c r="M47" s="78">
        <v>1301</v>
      </c>
      <c r="N47" s="79">
        <v>1661</v>
      </c>
      <c r="O47" s="80" t="s">
        <v>186</v>
      </c>
      <c r="P47" s="54">
        <v>256</v>
      </c>
      <c r="Q47" s="78">
        <v>21</v>
      </c>
      <c r="R47" s="78">
        <v>20</v>
      </c>
      <c r="S47" s="78">
        <v>11</v>
      </c>
      <c r="T47" s="78">
        <v>13</v>
      </c>
      <c r="U47" s="78">
        <v>21</v>
      </c>
      <c r="V47" s="78">
        <v>19</v>
      </c>
      <c r="W47" s="78">
        <v>38</v>
      </c>
      <c r="X47" s="78">
        <v>23</v>
      </c>
      <c r="Y47" s="78">
        <v>36</v>
      </c>
      <c r="Z47" s="78">
        <v>20</v>
      </c>
      <c r="AA47" s="78">
        <v>16</v>
      </c>
      <c r="AB47" s="79">
        <v>18</v>
      </c>
      <c r="AD47" s="41">
        <f t="shared" si="2"/>
        <v>-0.38387308366052814</v>
      </c>
      <c r="AE47" s="1"/>
      <c r="AF47" s="1"/>
      <c r="AG47" s="76">
        <v>41</v>
      </c>
      <c r="AH47" s="54">
        <v>16</v>
      </c>
      <c r="AI47" s="30">
        <f t="shared" si="0"/>
        <v>656</v>
      </c>
      <c r="AJ47" s="31">
        <f t="shared" ref="AJ47:AK47" si="46">AG47*AG47</f>
        <v>1681</v>
      </c>
      <c r="AK47" s="31">
        <f t="shared" si="46"/>
        <v>256</v>
      </c>
    </row>
    <row r="48" spans="1:37" ht="14">
      <c r="A48" s="75" t="s">
        <v>187</v>
      </c>
      <c r="B48" s="76">
        <v>41</v>
      </c>
      <c r="C48" s="78">
        <v>5</v>
      </c>
      <c r="D48" s="78">
        <v>7</v>
      </c>
      <c r="E48" s="78">
        <v>2</v>
      </c>
      <c r="F48" s="78">
        <v>0</v>
      </c>
      <c r="G48" s="78">
        <v>3</v>
      </c>
      <c r="H48" s="78">
        <v>2</v>
      </c>
      <c r="I48" s="78">
        <v>2</v>
      </c>
      <c r="J48" s="78">
        <v>2</v>
      </c>
      <c r="K48" s="78">
        <v>4</v>
      </c>
      <c r="L48" s="78">
        <v>4</v>
      </c>
      <c r="M48" s="78">
        <v>7</v>
      </c>
      <c r="N48" s="79">
        <v>3</v>
      </c>
      <c r="O48" s="80" t="s">
        <v>188</v>
      </c>
      <c r="P48" s="54">
        <v>16</v>
      </c>
      <c r="Q48" s="78">
        <v>1</v>
      </c>
      <c r="R48" s="78">
        <v>1</v>
      </c>
      <c r="S48" s="78">
        <v>8</v>
      </c>
      <c r="T48" s="78">
        <v>2</v>
      </c>
      <c r="U48" s="78">
        <v>0</v>
      </c>
      <c r="V48" s="78">
        <v>0</v>
      </c>
      <c r="W48" s="78">
        <v>1</v>
      </c>
      <c r="X48" s="78">
        <v>0</v>
      </c>
      <c r="Y48" s="78">
        <v>1</v>
      </c>
      <c r="Z48" s="78">
        <v>0</v>
      </c>
      <c r="AA48" s="78">
        <v>0</v>
      </c>
      <c r="AB48" s="79">
        <v>2</v>
      </c>
      <c r="AD48" s="41">
        <f t="shared" si="2"/>
        <v>-0.28362316396920245</v>
      </c>
      <c r="AE48" s="1"/>
      <c r="AF48" s="1"/>
      <c r="AG48" s="76">
        <v>654</v>
      </c>
      <c r="AH48" s="54">
        <v>56</v>
      </c>
      <c r="AI48" s="30">
        <f t="shared" si="0"/>
        <v>36624</v>
      </c>
      <c r="AJ48" s="31">
        <f t="shared" ref="AJ48:AK48" si="47">AG48*AG48</f>
        <v>427716</v>
      </c>
      <c r="AK48" s="31">
        <f t="shared" si="47"/>
        <v>3136</v>
      </c>
    </row>
    <row r="49" spans="1:37" ht="14">
      <c r="A49" s="75" t="s">
        <v>189</v>
      </c>
      <c r="B49" s="76">
        <v>654</v>
      </c>
      <c r="C49" s="78">
        <v>93</v>
      </c>
      <c r="D49" s="78">
        <v>63</v>
      </c>
      <c r="E49" s="78">
        <v>49</v>
      </c>
      <c r="F49" s="78">
        <v>36</v>
      </c>
      <c r="G49" s="78">
        <v>36</v>
      </c>
      <c r="H49" s="78">
        <v>26</v>
      </c>
      <c r="I49" s="78">
        <v>37</v>
      </c>
      <c r="J49" s="78">
        <v>33</v>
      </c>
      <c r="K49" s="78">
        <v>36</v>
      </c>
      <c r="L49" s="78">
        <v>61</v>
      </c>
      <c r="M49" s="78">
        <v>81</v>
      </c>
      <c r="N49" s="79">
        <v>103</v>
      </c>
      <c r="O49" s="80" t="s">
        <v>189</v>
      </c>
      <c r="P49" s="54">
        <v>56</v>
      </c>
      <c r="Q49" s="78">
        <v>0</v>
      </c>
      <c r="R49" s="78">
        <v>1</v>
      </c>
      <c r="S49" s="78">
        <v>0</v>
      </c>
      <c r="T49" s="78">
        <v>1</v>
      </c>
      <c r="U49" s="78">
        <v>6</v>
      </c>
      <c r="V49" s="78">
        <v>11</v>
      </c>
      <c r="W49" s="78">
        <v>15</v>
      </c>
      <c r="X49" s="78">
        <v>8</v>
      </c>
      <c r="Y49" s="78">
        <v>6</v>
      </c>
      <c r="Z49" s="78">
        <v>7</v>
      </c>
      <c r="AA49" s="78"/>
      <c r="AB49" s="79">
        <v>1</v>
      </c>
      <c r="AD49" s="41">
        <f t="shared" si="2"/>
        <v>-0.5894560957565419</v>
      </c>
      <c r="AE49" s="1"/>
      <c r="AF49" s="1"/>
      <c r="AG49" s="82">
        <v>4999</v>
      </c>
      <c r="AH49" s="84">
        <v>241</v>
      </c>
      <c r="AI49" s="30">
        <f t="shared" si="0"/>
        <v>1204759</v>
      </c>
      <c r="AJ49" s="31">
        <f t="shared" ref="AJ49:AK49" si="48">AG49*AG49</f>
        <v>24990001</v>
      </c>
      <c r="AK49" s="31">
        <f t="shared" si="48"/>
        <v>58081</v>
      </c>
    </row>
    <row r="50" spans="1:37" ht="14">
      <c r="A50" s="5" t="s">
        <v>31</v>
      </c>
      <c r="B50" s="6">
        <v>4999</v>
      </c>
      <c r="C50" s="62">
        <v>877</v>
      </c>
      <c r="D50" s="62">
        <v>820</v>
      </c>
      <c r="E50" s="62">
        <v>624</v>
      </c>
      <c r="F50" s="62">
        <v>335</v>
      </c>
      <c r="G50" s="62">
        <v>179</v>
      </c>
      <c r="H50" s="62">
        <v>196</v>
      </c>
      <c r="I50" s="62">
        <v>161</v>
      </c>
      <c r="J50" s="62">
        <v>159</v>
      </c>
      <c r="K50" s="62">
        <v>187</v>
      </c>
      <c r="L50" s="62">
        <v>377</v>
      </c>
      <c r="M50" s="62">
        <v>453</v>
      </c>
      <c r="N50" s="63">
        <v>631</v>
      </c>
      <c r="O50" s="61" t="s">
        <v>31</v>
      </c>
      <c r="P50" s="4">
        <v>241</v>
      </c>
      <c r="Q50" s="62">
        <v>19</v>
      </c>
      <c r="R50" s="62">
        <v>15</v>
      </c>
      <c r="S50" s="62">
        <v>19</v>
      </c>
      <c r="T50" s="62">
        <v>12</v>
      </c>
      <c r="U50" s="62">
        <v>30</v>
      </c>
      <c r="V50" s="62">
        <v>29</v>
      </c>
      <c r="W50" s="62">
        <v>48</v>
      </c>
      <c r="X50" s="62">
        <v>22</v>
      </c>
      <c r="Y50" s="62">
        <v>8</v>
      </c>
      <c r="Z50" s="62">
        <v>15</v>
      </c>
      <c r="AA50" s="62">
        <v>13</v>
      </c>
      <c r="AB50" s="63">
        <v>11</v>
      </c>
      <c r="AC50" s="64"/>
      <c r="AD50" s="65">
        <f t="shared" si="2"/>
        <v>-0.41300049285789769</v>
      </c>
      <c r="AE50" s="64"/>
      <c r="AF50" s="64"/>
      <c r="AG50" s="6">
        <v>55</v>
      </c>
      <c r="AH50" s="4">
        <v>21</v>
      </c>
      <c r="AI50" s="67">
        <f t="shared" si="0"/>
        <v>1155</v>
      </c>
      <c r="AJ50" s="69">
        <f t="shared" ref="AJ50:AK50" si="49">AG50*AG50</f>
        <v>3025</v>
      </c>
      <c r="AK50" s="69">
        <f t="shared" si="49"/>
        <v>441</v>
      </c>
    </row>
    <row r="51" spans="1:37" ht="14">
      <c r="A51" s="75" t="s">
        <v>190</v>
      </c>
      <c r="B51" s="76">
        <v>55</v>
      </c>
      <c r="C51" s="78">
        <v>3</v>
      </c>
      <c r="D51" s="78">
        <v>11</v>
      </c>
      <c r="E51" s="78">
        <v>10</v>
      </c>
      <c r="F51" s="78">
        <v>1</v>
      </c>
      <c r="G51" s="78">
        <v>2</v>
      </c>
      <c r="H51" s="78">
        <v>1</v>
      </c>
      <c r="I51" s="78">
        <v>6</v>
      </c>
      <c r="J51" s="78">
        <v>5</v>
      </c>
      <c r="K51" s="78">
        <v>0</v>
      </c>
      <c r="L51" s="78">
        <v>1</v>
      </c>
      <c r="M51" s="78">
        <v>7</v>
      </c>
      <c r="N51" s="79">
        <v>8</v>
      </c>
      <c r="O51" s="75" t="s">
        <v>190</v>
      </c>
      <c r="P51" s="54">
        <v>21</v>
      </c>
      <c r="Q51" s="78">
        <v>6</v>
      </c>
      <c r="R51" s="78">
        <v>4</v>
      </c>
      <c r="S51" s="78">
        <v>2</v>
      </c>
      <c r="T51" s="78">
        <v>3</v>
      </c>
      <c r="U51" s="78">
        <v>5</v>
      </c>
      <c r="V51" s="78">
        <v>0</v>
      </c>
      <c r="W51" s="78"/>
      <c r="X51" s="78">
        <v>0</v>
      </c>
      <c r="Y51" s="78">
        <v>1</v>
      </c>
      <c r="Z51" s="78">
        <v>0</v>
      </c>
      <c r="AA51" s="78">
        <v>0</v>
      </c>
      <c r="AB51" s="79">
        <v>0</v>
      </c>
      <c r="AD51" s="41">
        <f t="shared" si="2"/>
        <v>1.6283859194566843E-2</v>
      </c>
      <c r="AE51" s="1"/>
      <c r="AF51" s="1"/>
      <c r="AG51" s="76">
        <v>56781</v>
      </c>
      <c r="AH51" s="54">
        <v>80720</v>
      </c>
      <c r="AI51" s="30">
        <f t="shared" si="0"/>
        <v>4583362320</v>
      </c>
      <c r="AJ51" s="31">
        <f t="shared" ref="AJ51:AK51" si="50">AG51*AG51</f>
        <v>3224081961</v>
      </c>
      <c r="AK51" s="31">
        <f t="shared" si="50"/>
        <v>6515718400</v>
      </c>
    </row>
    <row r="52" spans="1:37" ht="14">
      <c r="A52" s="5" t="s">
        <v>32</v>
      </c>
      <c r="B52" s="6">
        <v>56781</v>
      </c>
      <c r="C52" s="62">
        <v>5540</v>
      </c>
      <c r="D52" s="62">
        <v>4731</v>
      </c>
      <c r="E52" s="62">
        <v>5363</v>
      </c>
      <c r="F52" s="62">
        <v>4424</v>
      </c>
      <c r="G52" s="62">
        <v>3299</v>
      </c>
      <c r="H52" s="62">
        <v>2947</v>
      </c>
      <c r="I52" s="62">
        <v>3547</v>
      </c>
      <c r="J52" s="62">
        <v>3748</v>
      </c>
      <c r="K52" s="62">
        <v>3835</v>
      </c>
      <c r="L52" s="62">
        <v>4846</v>
      </c>
      <c r="M52" s="62">
        <v>8129</v>
      </c>
      <c r="N52" s="63">
        <v>6372</v>
      </c>
      <c r="O52" s="61" t="s">
        <v>32</v>
      </c>
      <c r="P52" s="4">
        <v>80720</v>
      </c>
      <c r="Q52" s="62">
        <v>6140</v>
      </c>
      <c r="R52" s="62">
        <v>5766</v>
      </c>
      <c r="S52" s="62">
        <v>5291</v>
      </c>
      <c r="T52" s="62">
        <v>6304</v>
      </c>
      <c r="U52" s="62">
        <v>7910</v>
      </c>
      <c r="V52" s="62">
        <v>7465</v>
      </c>
      <c r="W52" s="62">
        <v>9253</v>
      </c>
      <c r="X52" s="62">
        <v>8504</v>
      </c>
      <c r="Y52" s="62">
        <v>8804</v>
      </c>
      <c r="Z52" s="62">
        <v>6295</v>
      </c>
      <c r="AA52" s="62">
        <v>4134</v>
      </c>
      <c r="AB52" s="63">
        <v>4854</v>
      </c>
      <c r="AC52" s="64"/>
      <c r="AD52" s="65">
        <f t="shared" si="2"/>
        <v>-0.85698530422948438</v>
      </c>
      <c r="AE52" s="64"/>
      <c r="AF52" s="64"/>
      <c r="AG52" s="6">
        <v>4965</v>
      </c>
      <c r="AH52" s="4">
        <v>126</v>
      </c>
      <c r="AI52" s="67">
        <f t="shared" si="0"/>
        <v>625590</v>
      </c>
      <c r="AJ52" s="69">
        <f t="shared" ref="AJ52:AK52" si="51">AG52*AG52</f>
        <v>24651225</v>
      </c>
      <c r="AK52" s="69">
        <f t="shared" si="51"/>
        <v>15876</v>
      </c>
    </row>
    <row r="53" spans="1:37" ht="14">
      <c r="A53" s="75" t="s">
        <v>191</v>
      </c>
      <c r="B53" s="76">
        <v>4965</v>
      </c>
      <c r="C53" s="78">
        <v>847</v>
      </c>
      <c r="D53" s="78">
        <v>565</v>
      </c>
      <c r="E53" s="78">
        <v>504</v>
      </c>
      <c r="F53" s="78">
        <v>363</v>
      </c>
      <c r="G53" s="78">
        <v>185</v>
      </c>
      <c r="H53" s="78">
        <v>172</v>
      </c>
      <c r="I53" s="78">
        <v>243</v>
      </c>
      <c r="J53" s="78">
        <v>278</v>
      </c>
      <c r="K53" s="78">
        <v>213</v>
      </c>
      <c r="L53" s="78">
        <v>316</v>
      </c>
      <c r="M53" s="78">
        <v>638</v>
      </c>
      <c r="N53" s="79">
        <v>641</v>
      </c>
      <c r="O53" s="80" t="s">
        <v>191</v>
      </c>
      <c r="P53" s="54">
        <v>126</v>
      </c>
      <c r="Q53" s="78">
        <v>4</v>
      </c>
      <c r="R53" s="78">
        <v>11</v>
      </c>
      <c r="S53" s="78">
        <v>4</v>
      </c>
      <c r="T53" s="78">
        <v>5</v>
      </c>
      <c r="U53" s="78">
        <v>12</v>
      </c>
      <c r="V53" s="78">
        <v>24</v>
      </c>
      <c r="W53" s="78">
        <v>14</v>
      </c>
      <c r="X53" s="78">
        <v>15</v>
      </c>
      <c r="Y53" s="78">
        <v>22</v>
      </c>
      <c r="Z53" s="78">
        <v>6</v>
      </c>
      <c r="AA53" s="78">
        <v>1</v>
      </c>
      <c r="AB53" s="79">
        <v>8</v>
      </c>
      <c r="AD53" s="41">
        <f t="shared" si="2"/>
        <v>-0.70741211410728633</v>
      </c>
      <c r="AE53" s="1"/>
      <c r="AF53" s="1"/>
      <c r="AG53" s="76">
        <v>3164</v>
      </c>
      <c r="AH53" s="54">
        <v>112</v>
      </c>
      <c r="AI53" s="30">
        <f t="shared" si="0"/>
        <v>354368</v>
      </c>
      <c r="AJ53" s="31">
        <f t="shared" ref="AJ53:AK53" si="52">AG53*AG53</f>
        <v>10010896</v>
      </c>
      <c r="AK53" s="31">
        <f t="shared" si="52"/>
        <v>12544</v>
      </c>
    </row>
    <row r="54" spans="1:37" ht="14">
      <c r="A54" s="75" t="s">
        <v>192</v>
      </c>
      <c r="B54" s="76">
        <v>3164</v>
      </c>
      <c r="C54" s="78">
        <v>400</v>
      </c>
      <c r="D54" s="78">
        <v>361</v>
      </c>
      <c r="E54" s="78">
        <v>321</v>
      </c>
      <c r="F54" s="78">
        <v>233</v>
      </c>
      <c r="G54" s="78">
        <v>189</v>
      </c>
      <c r="H54" s="78">
        <v>133</v>
      </c>
      <c r="I54" s="78">
        <v>98</v>
      </c>
      <c r="J54" s="78">
        <v>133</v>
      </c>
      <c r="K54" s="78">
        <v>161</v>
      </c>
      <c r="L54" s="78">
        <v>313</v>
      </c>
      <c r="M54" s="78">
        <v>392</v>
      </c>
      <c r="N54" s="79">
        <v>430</v>
      </c>
      <c r="O54" s="80" t="s">
        <v>192</v>
      </c>
      <c r="P54" s="54">
        <v>112</v>
      </c>
      <c r="Q54" s="78">
        <v>5</v>
      </c>
      <c r="R54" s="78">
        <v>6</v>
      </c>
      <c r="S54" s="78">
        <v>6</v>
      </c>
      <c r="T54" s="78">
        <v>6</v>
      </c>
      <c r="U54" s="78">
        <v>11</v>
      </c>
      <c r="V54" s="78">
        <v>17</v>
      </c>
      <c r="W54" s="78">
        <v>11</v>
      </c>
      <c r="X54" s="78">
        <v>27</v>
      </c>
      <c r="Y54" s="78">
        <v>10</v>
      </c>
      <c r="Z54" s="78">
        <v>4</v>
      </c>
      <c r="AA54" s="78">
        <v>1</v>
      </c>
      <c r="AB54" s="79">
        <v>8</v>
      </c>
      <c r="AD54" s="41">
        <f t="shared" si="2"/>
        <v>-0.69660851156699088</v>
      </c>
      <c r="AE54" s="1"/>
      <c r="AF54" s="1"/>
      <c r="AG54" s="76">
        <v>63800</v>
      </c>
      <c r="AH54" s="54">
        <v>38632</v>
      </c>
      <c r="AI54" s="30">
        <f t="shared" si="0"/>
        <v>2464721600</v>
      </c>
      <c r="AJ54" s="31">
        <f t="shared" ref="AJ54:AK54" si="53">AG54*AG54</f>
        <v>4070440000</v>
      </c>
      <c r="AK54" s="31">
        <f t="shared" si="53"/>
        <v>1492431424</v>
      </c>
    </row>
    <row r="55" spans="1:37" ht="14">
      <c r="A55" s="5" t="s">
        <v>33</v>
      </c>
      <c r="B55" s="6">
        <v>63800</v>
      </c>
      <c r="C55" s="62">
        <v>8371</v>
      </c>
      <c r="D55" s="62">
        <v>7978</v>
      </c>
      <c r="E55" s="62">
        <v>6672</v>
      </c>
      <c r="F55" s="62">
        <v>4559</v>
      </c>
      <c r="G55" s="62">
        <v>2897</v>
      </c>
      <c r="H55" s="62">
        <v>2407</v>
      </c>
      <c r="I55" s="62">
        <v>3567</v>
      </c>
      <c r="J55" s="62">
        <v>3528</v>
      </c>
      <c r="K55" s="62">
        <v>2852</v>
      </c>
      <c r="L55" s="62">
        <v>5007</v>
      </c>
      <c r="M55" s="62">
        <v>8059</v>
      </c>
      <c r="N55" s="63">
        <v>7903</v>
      </c>
      <c r="O55" s="61" t="s">
        <v>33</v>
      </c>
      <c r="P55" s="4">
        <v>38632</v>
      </c>
      <c r="Q55" s="62">
        <v>2158</v>
      </c>
      <c r="R55" s="62">
        <v>2280</v>
      </c>
      <c r="S55" s="62">
        <v>2285</v>
      </c>
      <c r="T55" s="62">
        <v>2731</v>
      </c>
      <c r="U55" s="62">
        <v>3903</v>
      </c>
      <c r="V55" s="62">
        <v>4247</v>
      </c>
      <c r="W55" s="62">
        <v>4405</v>
      </c>
      <c r="X55" s="62">
        <v>3902</v>
      </c>
      <c r="Y55" s="62">
        <v>4940</v>
      </c>
      <c r="Z55" s="62">
        <v>3361</v>
      </c>
      <c r="AA55" s="62">
        <v>2166</v>
      </c>
      <c r="AB55" s="63">
        <v>2254</v>
      </c>
      <c r="AC55" s="64"/>
      <c r="AD55" s="65">
        <f t="shared" si="2"/>
        <v>-0.92325324789488616</v>
      </c>
      <c r="AE55" s="64"/>
      <c r="AF55" s="64"/>
      <c r="AG55" s="6">
        <v>1232</v>
      </c>
      <c r="AH55" s="4">
        <v>202</v>
      </c>
      <c r="AI55" s="67">
        <f t="shared" si="0"/>
        <v>248864</v>
      </c>
      <c r="AJ55" s="69">
        <f t="shared" ref="AJ55:AK55" si="54">AG55*AG55</f>
        <v>1517824</v>
      </c>
      <c r="AK55" s="69">
        <f t="shared" si="54"/>
        <v>40804</v>
      </c>
    </row>
    <row r="56" spans="1:37" ht="14">
      <c r="A56" s="112" t="s">
        <v>193</v>
      </c>
      <c r="B56" s="113">
        <v>1232</v>
      </c>
      <c r="C56" s="114">
        <v>166</v>
      </c>
      <c r="D56" s="114">
        <v>139</v>
      </c>
      <c r="E56" s="114">
        <v>118</v>
      </c>
      <c r="F56" s="114">
        <v>126</v>
      </c>
      <c r="G56" s="114">
        <v>48</v>
      </c>
      <c r="H56" s="114">
        <v>39</v>
      </c>
      <c r="I56" s="114">
        <v>93</v>
      </c>
      <c r="J56" s="114">
        <v>94</v>
      </c>
      <c r="K56" s="114">
        <v>59</v>
      </c>
      <c r="L56" s="114">
        <v>115</v>
      </c>
      <c r="M56" s="114">
        <v>84</v>
      </c>
      <c r="N56" s="115">
        <v>151</v>
      </c>
      <c r="O56" s="80" t="s">
        <v>193</v>
      </c>
      <c r="P56" s="54">
        <v>202</v>
      </c>
      <c r="Q56" s="78">
        <v>14</v>
      </c>
      <c r="R56" s="78">
        <v>8</v>
      </c>
      <c r="S56" s="78">
        <v>10</v>
      </c>
      <c r="T56" s="78">
        <v>8</v>
      </c>
      <c r="U56" s="78">
        <v>47</v>
      </c>
      <c r="V56" s="78">
        <v>38</v>
      </c>
      <c r="W56" s="78">
        <v>30</v>
      </c>
      <c r="X56" s="78">
        <v>15</v>
      </c>
      <c r="Y56" s="78">
        <v>20</v>
      </c>
      <c r="Z56" s="78">
        <v>10</v>
      </c>
      <c r="AA56" s="78">
        <v>1</v>
      </c>
      <c r="AB56" s="79">
        <v>1</v>
      </c>
      <c r="AD56" s="41">
        <f t="shared" si="2"/>
        <v>-0.71487994468275329</v>
      </c>
      <c r="AE56" s="1"/>
      <c r="AF56" s="1"/>
      <c r="AG56" s="82">
        <v>18391</v>
      </c>
      <c r="AH56" s="84">
        <v>487</v>
      </c>
      <c r="AI56" s="30">
        <f t="shared" si="0"/>
        <v>8956417</v>
      </c>
      <c r="AJ56" s="31">
        <f t="shared" ref="AJ56:AK56" si="55">AG56*AG56</f>
        <v>338228881</v>
      </c>
      <c r="AK56" s="31">
        <f t="shared" si="55"/>
        <v>237169</v>
      </c>
    </row>
    <row r="57" spans="1:37" ht="14">
      <c r="A57" s="5" t="s">
        <v>194</v>
      </c>
      <c r="B57" s="6">
        <v>18391</v>
      </c>
      <c r="C57" s="62">
        <v>3062</v>
      </c>
      <c r="D57" s="62">
        <v>2238</v>
      </c>
      <c r="E57" s="62">
        <v>1613</v>
      </c>
      <c r="F57" s="62">
        <v>980</v>
      </c>
      <c r="G57" s="62">
        <v>709</v>
      </c>
      <c r="H57" s="62">
        <v>505</v>
      </c>
      <c r="I57" s="62">
        <v>763</v>
      </c>
      <c r="J57" s="62">
        <v>626</v>
      </c>
      <c r="K57" s="62">
        <v>590</v>
      </c>
      <c r="L57" s="62">
        <v>1551</v>
      </c>
      <c r="M57" s="62">
        <v>2724</v>
      </c>
      <c r="N57" s="63">
        <v>3030</v>
      </c>
      <c r="O57" s="61" t="s">
        <v>194</v>
      </c>
      <c r="P57" s="4">
        <v>487</v>
      </c>
      <c r="Q57" s="62">
        <v>21</v>
      </c>
      <c r="R57" s="62">
        <v>38</v>
      </c>
      <c r="S57" s="62">
        <v>26</v>
      </c>
      <c r="T57" s="62">
        <v>15</v>
      </c>
      <c r="U57" s="62">
        <v>47</v>
      </c>
      <c r="V57" s="62">
        <v>65</v>
      </c>
      <c r="W57" s="62">
        <v>71</v>
      </c>
      <c r="X57" s="62">
        <v>56</v>
      </c>
      <c r="Y57" s="62">
        <v>55</v>
      </c>
      <c r="Z57" s="62">
        <v>26</v>
      </c>
      <c r="AA57" s="62">
        <v>28</v>
      </c>
      <c r="AB57" s="63">
        <v>39</v>
      </c>
      <c r="AC57" s="64"/>
      <c r="AD57" s="65">
        <f t="shared" si="2"/>
        <v>-0.59286424624581224</v>
      </c>
      <c r="AE57" s="64"/>
      <c r="AF57" s="64"/>
      <c r="AG57" s="6">
        <v>812</v>
      </c>
      <c r="AH57" s="4">
        <v>20</v>
      </c>
      <c r="AI57" s="67">
        <f t="shared" si="0"/>
        <v>16240</v>
      </c>
      <c r="AJ57" s="69">
        <f t="shared" ref="AJ57:AK57" si="56">AG57*AG57</f>
        <v>659344</v>
      </c>
      <c r="AK57" s="69">
        <f t="shared" si="56"/>
        <v>400</v>
      </c>
    </row>
    <row r="58" spans="1:37" ht="14">
      <c r="A58" s="75" t="s">
        <v>195</v>
      </c>
      <c r="B58" s="76">
        <v>812</v>
      </c>
      <c r="C58" s="78">
        <v>152</v>
      </c>
      <c r="D58" s="78">
        <v>94</v>
      </c>
      <c r="E58" s="78">
        <v>81</v>
      </c>
      <c r="F58" s="78">
        <v>42</v>
      </c>
      <c r="G58" s="78">
        <v>22</v>
      </c>
      <c r="H58" s="78">
        <v>20</v>
      </c>
      <c r="I58" s="78">
        <v>24</v>
      </c>
      <c r="J58" s="78">
        <v>20</v>
      </c>
      <c r="K58" s="78">
        <v>52</v>
      </c>
      <c r="L58" s="78">
        <v>85</v>
      </c>
      <c r="M58" s="78">
        <v>144</v>
      </c>
      <c r="N58" s="79">
        <v>76</v>
      </c>
      <c r="O58" s="80" t="s">
        <v>195</v>
      </c>
      <c r="P58" s="54">
        <v>20</v>
      </c>
      <c r="Q58" s="78">
        <v>1</v>
      </c>
      <c r="R58" s="78">
        <v>4</v>
      </c>
      <c r="S58" s="78">
        <v>0</v>
      </c>
      <c r="T58" s="78">
        <v>1</v>
      </c>
      <c r="U58" s="78">
        <v>1</v>
      </c>
      <c r="V58" s="78">
        <v>1</v>
      </c>
      <c r="W58" s="78">
        <v>7</v>
      </c>
      <c r="X58" s="78">
        <v>2</v>
      </c>
      <c r="Y58" s="78">
        <v>1</v>
      </c>
      <c r="Z58" s="78">
        <v>2</v>
      </c>
      <c r="AA58" s="78"/>
      <c r="AB58" s="79">
        <v>0</v>
      </c>
      <c r="AD58" s="41">
        <f t="shared" si="2"/>
        <v>-0.20351392298439058</v>
      </c>
      <c r="AE58" s="1"/>
      <c r="AF58" s="1"/>
      <c r="AG58" s="76">
        <v>53537</v>
      </c>
      <c r="AH58" s="54">
        <v>2056</v>
      </c>
      <c r="AI58" s="30">
        <f t="shared" si="0"/>
        <v>110072072</v>
      </c>
      <c r="AJ58" s="31">
        <f t="shared" ref="AJ58:AK58" si="57">AG58*AG58</f>
        <v>2866210369</v>
      </c>
      <c r="AK58" s="31">
        <f t="shared" si="57"/>
        <v>4227136</v>
      </c>
    </row>
    <row r="59" spans="1:37" ht="14">
      <c r="A59" s="5" t="s">
        <v>36</v>
      </c>
      <c r="B59" s="6">
        <v>53537</v>
      </c>
      <c r="C59" s="62">
        <v>9884</v>
      </c>
      <c r="D59" s="62">
        <v>10774</v>
      </c>
      <c r="E59" s="62">
        <v>4994</v>
      </c>
      <c r="F59" s="62">
        <v>4148</v>
      </c>
      <c r="G59" s="62">
        <v>2645</v>
      </c>
      <c r="H59" s="62">
        <v>1981</v>
      </c>
      <c r="I59" s="62">
        <v>1911</v>
      </c>
      <c r="J59" s="62">
        <v>1906</v>
      </c>
      <c r="K59" s="62">
        <v>2033</v>
      </c>
      <c r="L59" s="62">
        <v>3451</v>
      </c>
      <c r="M59" s="62">
        <v>5038</v>
      </c>
      <c r="N59" s="63">
        <v>4772</v>
      </c>
      <c r="O59" s="61" t="s">
        <v>36</v>
      </c>
      <c r="P59" s="4">
        <v>2056</v>
      </c>
      <c r="Q59" s="62">
        <v>235</v>
      </c>
      <c r="R59" s="62">
        <v>95</v>
      </c>
      <c r="S59" s="62">
        <v>91</v>
      </c>
      <c r="T59" s="62">
        <v>112</v>
      </c>
      <c r="U59" s="62">
        <v>199</v>
      </c>
      <c r="V59" s="62">
        <v>222</v>
      </c>
      <c r="W59" s="62">
        <v>300</v>
      </c>
      <c r="X59" s="62">
        <v>191</v>
      </c>
      <c r="Y59" s="62">
        <v>286</v>
      </c>
      <c r="Z59" s="62">
        <v>144</v>
      </c>
      <c r="AA59" s="62">
        <v>78</v>
      </c>
      <c r="AB59" s="63">
        <v>103</v>
      </c>
      <c r="AC59" s="64"/>
      <c r="AD59" s="65">
        <f t="shared" si="2"/>
        <v>-0.40204450970673866</v>
      </c>
      <c r="AE59" s="64"/>
      <c r="AF59" s="64"/>
      <c r="AG59" s="6">
        <v>3918</v>
      </c>
      <c r="AH59" s="4">
        <v>58</v>
      </c>
      <c r="AI59" s="67">
        <f t="shared" si="0"/>
        <v>227244</v>
      </c>
      <c r="AJ59" s="69">
        <f t="shared" ref="AJ59:AK59" si="58">AG59*AG59</f>
        <v>15350724</v>
      </c>
      <c r="AK59" s="69">
        <f t="shared" si="58"/>
        <v>3364</v>
      </c>
    </row>
    <row r="60" spans="1:37" ht="14">
      <c r="A60" s="75" t="s">
        <v>196</v>
      </c>
      <c r="B60" s="76">
        <v>3918</v>
      </c>
      <c r="C60" s="78">
        <v>372</v>
      </c>
      <c r="D60" s="78">
        <v>441</v>
      </c>
      <c r="E60" s="78">
        <v>485</v>
      </c>
      <c r="F60" s="78">
        <v>331</v>
      </c>
      <c r="G60" s="78">
        <v>278</v>
      </c>
      <c r="H60" s="78">
        <v>206</v>
      </c>
      <c r="I60" s="78">
        <v>248</v>
      </c>
      <c r="J60" s="78">
        <v>228</v>
      </c>
      <c r="K60" s="78">
        <v>227</v>
      </c>
      <c r="L60" s="78">
        <v>318</v>
      </c>
      <c r="M60" s="78">
        <v>362</v>
      </c>
      <c r="N60" s="79">
        <v>422</v>
      </c>
      <c r="O60" s="80" t="s">
        <v>196</v>
      </c>
      <c r="P60" s="54">
        <v>58</v>
      </c>
      <c r="Q60" s="78">
        <v>8</v>
      </c>
      <c r="R60" s="78">
        <v>1</v>
      </c>
      <c r="S60" s="78">
        <v>6</v>
      </c>
      <c r="T60" s="78">
        <v>1</v>
      </c>
      <c r="U60" s="78">
        <v>2</v>
      </c>
      <c r="V60" s="78">
        <v>3</v>
      </c>
      <c r="W60" s="78">
        <v>11</v>
      </c>
      <c r="X60" s="78">
        <v>5</v>
      </c>
      <c r="Y60" s="78">
        <v>11</v>
      </c>
      <c r="Z60" s="78">
        <v>1</v>
      </c>
      <c r="AA60" s="78">
        <v>5</v>
      </c>
      <c r="AB60" s="79">
        <v>4</v>
      </c>
      <c r="AD60" s="41">
        <f t="shared" si="2"/>
        <v>-0.25222626193479702</v>
      </c>
      <c r="AE60" s="1"/>
      <c r="AF60" s="1"/>
      <c r="AG60" s="76">
        <v>346</v>
      </c>
      <c r="AH60" s="54">
        <v>15</v>
      </c>
      <c r="AI60" s="30">
        <f t="shared" si="0"/>
        <v>5190</v>
      </c>
      <c r="AJ60" s="31">
        <f t="shared" ref="AJ60:AK60" si="59">AG60*AG60</f>
        <v>119716</v>
      </c>
      <c r="AK60" s="31">
        <f t="shared" si="59"/>
        <v>225</v>
      </c>
    </row>
    <row r="61" spans="1:37" ht="14">
      <c r="A61" s="75" t="s">
        <v>197</v>
      </c>
      <c r="B61" s="76">
        <v>346</v>
      </c>
      <c r="C61" s="78">
        <v>49</v>
      </c>
      <c r="D61" s="78">
        <v>33</v>
      </c>
      <c r="E61" s="78">
        <v>27</v>
      </c>
      <c r="F61" s="78">
        <v>68</v>
      </c>
      <c r="G61" s="78">
        <v>32</v>
      </c>
      <c r="H61" s="78">
        <v>12</v>
      </c>
      <c r="I61" s="78">
        <v>20</v>
      </c>
      <c r="J61" s="78">
        <v>13</v>
      </c>
      <c r="K61" s="78">
        <v>22</v>
      </c>
      <c r="L61" s="78">
        <v>18</v>
      </c>
      <c r="M61" s="78">
        <v>28</v>
      </c>
      <c r="N61" s="79">
        <v>24</v>
      </c>
      <c r="O61" s="80" t="s">
        <v>197</v>
      </c>
      <c r="P61" s="54">
        <v>15</v>
      </c>
      <c r="Q61" s="78">
        <v>0</v>
      </c>
      <c r="R61" s="78">
        <v>0</v>
      </c>
      <c r="S61" s="78">
        <v>6</v>
      </c>
      <c r="T61" s="78">
        <v>1</v>
      </c>
      <c r="U61" s="78">
        <v>1</v>
      </c>
      <c r="V61" s="78">
        <v>4</v>
      </c>
      <c r="W61" s="78">
        <v>1</v>
      </c>
      <c r="X61" s="78">
        <v>0</v>
      </c>
      <c r="Y61" s="78">
        <v>1</v>
      </c>
      <c r="Z61" s="78">
        <v>1</v>
      </c>
      <c r="AA61" s="78">
        <v>0</v>
      </c>
      <c r="AB61" s="79">
        <v>0</v>
      </c>
      <c r="AD61" s="41">
        <f t="shared" si="2"/>
        <v>-0.19195251123338894</v>
      </c>
      <c r="AE61" s="1"/>
      <c r="AF61" s="1"/>
      <c r="AG61" s="76">
        <v>28173</v>
      </c>
      <c r="AH61" s="54">
        <v>2530</v>
      </c>
      <c r="AI61" s="30">
        <f t="shared" si="0"/>
        <v>71277690</v>
      </c>
      <c r="AJ61" s="31">
        <f t="shared" ref="AJ61:AK61" si="60">AG61*AG61</f>
        <v>793717929</v>
      </c>
      <c r="AK61" s="31">
        <f t="shared" si="60"/>
        <v>6400900</v>
      </c>
    </row>
    <row r="62" spans="1:37" ht="14">
      <c r="A62" s="5" t="s">
        <v>37</v>
      </c>
      <c r="B62" s="6">
        <v>28173</v>
      </c>
      <c r="C62" s="62">
        <v>4016</v>
      </c>
      <c r="D62" s="62">
        <v>2862</v>
      </c>
      <c r="E62" s="62">
        <v>2533</v>
      </c>
      <c r="F62" s="62">
        <v>1484</v>
      </c>
      <c r="G62" s="62">
        <v>1334</v>
      </c>
      <c r="H62" s="62">
        <v>1294</v>
      </c>
      <c r="I62" s="62">
        <v>1512</v>
      </c>
      <c r="J62" s="62">
        <v>2202</v>
      </c>
      <c r="K62" s="62">
        <v>1604</v>
      </c>
      <c r="L62" s="62">
        <v>2141</v>
      </c>
      <c r="M62" s="62">
        <v>3538</v>
      </c>
      <c r="N62" s="63">
        <v>3653</v>
      </c>
      <c r="O62" s="61" t="s">
        <v>37</v>
      </c>
      <c r="P62" s="4">
        <v>2530</v>
      </c>
      <c r="Q62" s="62">
        <v>184</v>
      </c>
      <c r="R62" s="62">
        <v>216</v>
      </c>
      <c r="S62" s="62">
        <v>96</v>
      </c>
      <c r="T62" s="62">
        <v>158</v>
      </c>
      <c r="U62" s="62">
        <v>194</v>
      </c>
      <c r="V62" s="62">
        <v>231</v>
      </c>
      <c r="W62" s="62">
        <v>423</v>
      </c>
      <c r="X62" s="62">
        <v>288</v>
      </c>
      <c r="Y62" s="62">
        <v>298</v>
      </c>
      <c r="Z62" s="62">
        <v>198</v>
      </c>
      <c r="AA62" s="62">
        <v>133</v>
      </c>
      <c r="AB62" s="63">
        <v>111</v>
      </c>
      <c r="AC62" s="64"/>
      <c r="AD62" s="65">
        <f t="shared" si="2"/>
        <v>-0.5061676748489361</v>
      </c>
      <c r="AE62" s="64"/>
      <c r="AF62" s="64"/>
      <c r="AG62" s="6">
        <v>307</v>
      </c>
      <c r="AH62" s="4">
        <v>15</v>
      </c>
      <c r="AI62" s="67">
        <f t="shared" si="0"/>
        <v>4605</v>
      </c>
      <c r="AJ62" s="69">
        <f t="shared" ref="AJ62:AK62" si="61">AG62*AG62</f>
        <v>94249</v>
      </c>
      <c r="AK62" s="69">
        <f t="shared" si="61"/>
        <v>225</v>
      </c>
    </row>
    <row r="63" spans="1:37" ht="14">
      <c r="A63" s="75" t="s">
        <v>198</v>
      </c>
      <c r="B63" s="76">
        <v>307</v>
      </c>
      <c r="C63" s="78">
        <v>34</v>
      </c>
      <c r="D63" s="78">
        <v>29</v>
      </c>
      <c r="E63" s="78">
        <v>40</v>
      </c>
      <c r="F63" s="78">
        <v>23</v>
      </c>
      <c r="G63" s="78">
        <v>6</v>
      </c>
      <c r="H63" s="78">
        <v>5</v>
      </c>
      <c r="I63" s="78">
        <v>20</v>
      </c>
      <c r="J63" s="78">
        <v>21</v>
      </c>
      <c r="K63" s="78">
        <v>32</v>
      </c>
      <c r="L63" s="78">
        <v>17</v>
      </c>
      <c r="M63" s="78">
        <v>39</v>
      </c>
      <c r="N63" s="79">
        <v>41</v>
      </c>
      <c r="O63" s="80" t="s">
        <v>198</v>
      </c>
      <c r="P63" s="54">
        <v>15</v>
      </c>
      <c r="Q63" s="78">
        <v>1</v>
      </c>
      <c r="R63" s="78">
        <v>1</v>
      </c>
      <c r="S63" s="78">
        <v>1</v>
      </c>
      <c r="T63" s="78">
        <v>1</v>
      </c>
      <c r="U63" s="78">
        <v>1</v>
      </c>
      <c r="V63" s="78">
        <v>0</v>
      </c>
      <c r="W63" s="78">
        <v>1</v>
      </c>
      <c r="X63" s="78">
        <v>4</v>
      </c>
      <c r="Y63" s="78">
        <v>4</v>
      </c>
      <c r="Z63" s="78">
        <v>1</v>
      </c>
      <c r="AA63" s="78">
        <v>0</v>
      </c>
      <c r="AB63" s="79">
        <v>0</v>
      </c>
      <c r="AD63" s="41">
        <f t="shared" si="2"/>
        <v>-1.4870174649868954E-2</v>
      </c>
      <c r="AE63" s="1"/>
      <c r="AF63" s="1"/>
      <c r="AG63" s="82">
        <v>5980</v>
      </c>
      <c r="AH63" s="84">
        <v>379</v>
      </c>
      <c r="AI63" s="30">
        <f t="shared" si="0"/>
        <v>2266420</v>
      </c>
      <c r="AJ63" s="31">
        <f t="shared" ref="AJ63:AK63" si="62">AG63*AG63</f>
        <v>35760400</v>
      </c>
      <c r="AK63" s="31">
        <f t="shared" si="62"/>
        <v>143641</v>
      </c>
    </row>
    <row r="64" spans="1:37" ht="14">
      <c r="A64" s="5" t="s">
        <v>38</v>
      </c>
      <c r="B64" s="6">
        <v>5980</v>
      </c>
      <c r="C64" s="62">
        <v>1039</v>
      </c>
      <c r="D64" s="62">
        <v>754</v>
      </c>
      <c r="E64" s="62">
        <v>621</v>
      </c>
      <c r="F64" s="62">
        <v>384</v>
      </c>
      <c r="G64" s="62">
        <v>239</v>
      </c>
      <c r="H64" s="62">
        <v>224</v>
      </c>
      <c r="I64" s="62">
        <v>258</v>
      </c>
      <c r="J64" s="62">
        <v>164</v>
      </c>
      <c r="K64" s="62">
        <v>222</v>
      </c>
      <c r="L64" s="62">
        <v>390</v>
      </c>
      <c r="M64" s="62">
        <v>630</v>
      </c>
      <c r="N64" s="63">
        <v>1055</v>
      </c>
      <c r="O64" s="61" t="s">
        <v>38</v>
      </c>
      <c r="P64" s="4">
        <v>379</v>
      </c>
      <c r="Q64" s="62">
        <v>27</v>
      </c>
      <c r="R64" s="62">
        <v>26</v>
      </c>
      <c r="S64" s="62">
        <v>38</v>
      </c>
      <c r="T64" s="62">
        <v>16</v>
      </c>
      <c r="U64" s="62">
        <v>28</v>
      </c>
      <c r="V64" s="62">
        <v>45</v>
      </c>
      <c r="W64" s="62">
        <v>35</v>
      </c>
      <c r="X64" s="62">
        <v>56</v>
      </c>
      <c r="Y64" s="62">
        <v>23</v>
      </c>
      <c r="Z64" s="62">
        <v>15</v>
      </c>
      <c r="AA64" s="62">
        <v>51</v>
      </c>
      <c r="AB64" s="63">
        <v>19</v>
      </c>
      <c r="AC64" s="64"/>
      <c r="AD64" s="65">
        <f t="shared" si="2"/>
        <v>-0.28151585954338476</v>
      </c>
      <c r="AE64" s="64"/>
      <c r="AF64" s="64"/>
      <c r="AG64" s="6">
        <v>4261</v>
      </c>
      <c r="AH64" s="4">
        <v>64</v>
      </c>
      <c r="AI64" s="67">
        <f t="shared" si="0"/>
        <v>272704</v>
      </c>
      <c r="AJ64" s="69">
        <f t="shared" ref="AJ64:AK64" si="63">AG64*AG64</f>
        <v>18156121</v>
      </c>
      <c r="AK64" s="69">
        <f t="shared" si="63"/>
        <v>4096</v>
      </c>
    </row>
    <row r="65" spans="1:37" ht="14">
      <c r="A65" s="75" t="s">
        <v>199</v>
      </c>
      <c r="B65" s="76">
        <v>4261</v>
      </c>
      <c r="C65" s="78">
        <v>753</v>
      </c>
      <c r="D65" s="78">
        <v>649</v>
      </c>
      <c r="E65" s="78">
        <v>539</v>
      </c>
      <c r="F65" s="78">
        <v>228</v>
      </c>
      <c r="G65" s="78">
        <v>139</v>
      </c>
      <c r="H65" s="78">
        <v>112</v>
      </c>
      <c r="I65" s="78">
        <v>121</v>
      </c>
      <c r="J65" s="78">
        <v>169</v>
      </c>
      <c r="K65" s="78">
        <v>170</v>
      </c>
      <c r="L65" s="78">
        <v>201</v>
      </c>
      <c r="M65" s="78">
        <v>786</v>
      </c>
      <c r="N65" s="79">
        <v>394</v>
      </c>
      <c r="O65" s="80" t="s">
        <v>199</v>
      </c>
      <c r="P65" s="54">
        <v>64</v>
      </c>
      <c r="Q65" s="78">
        <v>3</v>
      </c>
      <c r="R65" s="78">
        <v>2</v>
      </c>
      <c r="S65" s="78">
        <v>4</v>
      </c>
      <c r="T65" s="78">
        <v>4</v>
      </c>
      <c r="U65" s="78">
        <v>4</v>
      </c>
      <c r="V65" s="78">
        <v>4</v>
      </c>
      <c r="W65" s="78">
        <v>11</v>
      </c>
      <c r="X65" s="78">
        <v>4</v>
      </c>
      <c r="Y65" s="78">
        <v>15</v>
      </c>
      <c r="Z65" s="78">
        <v>6</v>
      </c>
      <c r="AA65" s="78">
        <v>5</v>
      </c>
      <c r="AB65" s="79">
        <v>2</v>
      </c>
      <c r="AD65" s="41">
        <f t="shared" si="2"/>
        <v>-0.4220647916951456</v>
      </c>
      <c r="AE65" s="1"/>
      <c r="AF65" s="1"/>
      <c r="AG65" s="76">
        <v>5061</v>
      </c>
      <c r="AH65" s="54">
        <v>167</v>
      </c>
      <c r="AI65" s="30">
        <f t="shared" si="0"/>
        <v>845187</v>
      </c>
      <c r="AJ65" s="31">
        <f t="shared" ref="AJ65:AK65" si="64">AG65*AG65</f>
        <v>25613721</v>
      </c>
      <c r="AK65" s="31">
        <f t="shared" si="64"/>
        <v>27889</v>
      </c>
    </row>
    <row r="66" spans="1:37" ht="14">
      <c r="A66" s="75" t="s">
        <v>200</v>
      </c>
      <c r="B66" s="76">
        <v>5061</v>
      </c>
      <c r="C66" s="78">
        <v>702</v>
      </c>
      <c r="D66" s="78">
        <v>494</v>
      </c>
      <c r="E66" s="78">
        <v>537</v>
      </c>
      <c r="F66" s="78">
        <v>330</v>
      </c>
      <c r="G66" s="78">
        <v>245</v>
      </c>
      <c r="H66" s="78">
        <v>237</v>
      </c>
      <c r="I66" s="78">
        <v>284</v>
      </c>
      <c r="J66" s="78">
        <v>285</v>
      </c>
      <c r="K66" s="78">
        <v>302</v>
      </c>
      <c r="L66" s="78">
        <v>443</v>
      </c>
      <c r="M66" s="78">
        <v>742</v>
      </c>
      <c r="N66" s="79">
        <v>460</v>
      </c>
      <c r="O66" s="80" t="s">
        <v>200</v>
      </c>
      <c r="P66" s="54">
        <v>167</v>
      </c>
      <c r="Q66" s="78">
        <v>12</v>
      </c>
      <c r="R66" s="78">
        <v>13</v>
      </c>
      <c r="S66" s="78">
        <v>6</v>
      </c>
      <c r="T66" s="78">
        <v>10</v>
      </c>
      <c r="U66" s="78">
        <v>11</v>
      </c>
      <c r="V66" s="78">
        <v>17</v>
      </c>
      <c r="W66" s="78">
        <v>20</v>
      </c>
      <c r="X66" s="78">
        <v>17</v>
      </c>
      <c r="Y66" s="78">
        <v>39</v>
      </c>
      <c r="Z66" s="78">
        <v>13</v>
      </c>
      <c r="AA66" s="78">
        <v>9</v>
      </c>
      <c r="AB66" s="79">
        <v>0</v>
      </c>
      <c r="AD66" s="41">
        <f t="shared" si="2"/>
        <v>-0.42115836812979768</v>
      </c>
      <c r="AE66" s="1"/>
      <c r="AF66" s="1"/>
      <c r="AG66" s="76">
        <v>1190</v>
      </c>
      <c r="AH66" s="54">
        <v>24</v>
      </c>
      <c r="AI66" s="30">
        <f t="shared" si="0"/>
        <v>28560</v>
      </c>
      <c r="AJ66" s="31">
        <f t="shared" ref="AJ66:AK66" si="65">AG66*AG66</f>
        <v>1416100</v>
      </c>
      <c r="AK66" s="31">
        <f t="shared" si="65"/>
        <v>576</v>
      </c>
    </row>
    <row r="67" spans="1:37" ht="14">
      <c r="A67" s="75" t="s">
        <v>201</v>
      </c>
      <c r="B67" s="76">
        <v>1190</v>
      </c>
      <c r="C67" s="78">
        <v>145</v>
      </c>
      <c r="D67" s="78">
        <v>110</v>
      </c>
      <c r="E67" s="78">
        <v>135</v>
      </c>
      <c r="F67" s="78">
        <v>82</v>
      </c>
      <c r="G67" s="78">
        <v>58</v>
      </c>
      <c r="H67" s="78">
        <v>25</v>
      </c>
      <c r="I67" s="78">
        <v>47</v>
      </c>
      <c r="J67" s="78">
        <v>34</v>
      </c>
      <c r="K67" s="78">
        <v>83</v>
      </c>
      <c r="L67" s="78">
        <v>150</v>
      </c>
      <c r="M67" s="78">
        <v>170</v>
      </c>
      <c r="N67" s="79">
        <v>151</v>
      </c>
      <c r="O67" s="80" t="s">
        <v>201</v>
      </c>
      <c r="P67" s="54">
        <v>24</v>
      </c>
      <c r="Q67" s="78">
        <v>1</v>
      </c>
      <c r="R67" s="78">
        <v>2</v>
      </c>
      <c r="S67" s="78">
        <v>0</v>
      </c>
      <c r="T67" s="78">
        <v>1</v>
      </c>
      <c r="U67" s="78">
        <v>0</v>
      </c>
      <c r="V67" s="78">
        <v>1</v>
      </c>
      <c r="W67" s="78">
        <v>2</v>
      </c>
      <c r="X67" s="78">
        <v>2</v>
      </c>
      <c r="Y67" s="78">
        <v>3</v>
      </c>
      <c r="Z67" s="78">
        <v>7</v>
      </c>
      <c r="AA67" s="78">
        <v>5</v>
      </c>
      <c r="AB67" s="79">
        <v>0</v>
      </c>
      <c r="AD67" s="41">
        <f t="shared" si="2"/>
        <v>0.33753901147817406</v>
      </c>
      <c r="AE67" s="1"/>
      <c r="AF67" s="1"/>
      <c r="AG67" s="82">
        <v>12941</v>
      </c>
      <c r="AH67" s="84">
        <v>1025</v>
      </c>
      <c r="AI67" s="30">
        <f t="shared" si="0"/>
        <v>13264525</v>
      </c>
      <c r="AJ67" s="31">
        <f t="shared" ref="AJ67:AK67" si="66">AG67*AG67</f>
        <v>167469481</v>
      </c>
      <c r="AK67" s="31">
        <f t="shared" si="66"/>
        <v>1050625</v>
      </c>
    </row>
    <row r="68" spans="1:37" ht="14">
      <c r="A68" s="5" t="s">
        <v>39</v>
      </c>
      <c r="B68" s="6">
        <v>12941</v>
      </c>
      <c r="C68" s="62">
        <v>2777</v>
      </c>
      <c r="D68" s="62">
        <v>1621</v>
      </c>
      <c r="E68" s="62">
        <v>1254</v>
      </c>
      <c r="F68" s="62">
        <v>545</v>
      </c>
      <c r="G68" s="62">
        <v>387</v>
      </c>
      <c r="H68" s="62">
        <v>382</v>
      </c>
      <c r="I68" s="62">
        <v>367</v>
      </c>
      <c r="J68" s="62">
        <v>336</v>
      </c>
      <c r="K68" s="62">
        <v>439</v>
      </c>
      <c r="L68" s="62">
        <v>656</v>
      </c>
      <c r="M68" s="62">
        <v>1196</v>
      </c>
      <c r="N68" s="63">
        <v>2981</v>
      </c>
      <c r="O68" s="61" t="s">
        <v>39</v>
      </c>
      <c r="P68" s="4">
        <v>1025</v>
      </c>
      <c r="Q68" s="62">
        <v>81</v>
      </c>
      <c r="R68" s="62">
        <v>106</v>
      </c>
      <c r="S68" s="62">
        <v>73</v>
      </c>
      <c r="T68" s="62">
        <v>56</v>
      </c>
      <c r="U68" s="62">
        <v>124</v>
      </c>
      <c r="V68" s="62">
        <v>182</v>
      </c>
      <c r="W68" s="62">
        <v>128</v>
      </c>
      <c r="X68" s="62">
        <v>66</v>
      </c>
      <c r="Y68" s="62">
        <v>44</v>
      </c>
      <c r="Z68" s="62">
        <v>65</v>
      </c>
      <c r="AA68" s="62">
        <v>47</v>
      </c>
      <c r="AB68" s="63">
        <v>53</v>
      </c>
      <c r="AC68" s="64"/>
      <c r="AD68" s="65">
        <f t="shared" si="2"/>
        <v>-0.28669763488096678</v>
      </c>
      <c r="AE68" s="64"/>
      <c r="AF68" s="64"/>
      <c r="AG68" s="6">
        <v>18904</v>
      </c>
      <c r="AH68" s="4">
        <v>750</v>
      </c>
      <c r="AI68" s="67">
        <f t="shared" si="0"/>
        <v>14178000</v>
      </c>
      <c r="AJ68" s="69">
        <f t="shared" ref="AJ68:AK68" si="67">AG68*AG68</f>
        <v>357361216</v>
      </c>
      <c r="AK68" s="69">
        <f t="shared" si="67"/>
        <v>562500</v>
      </c>
    </row>
    <row r="69" spans="1:37" ht="14">
      <c r="A69" s="75" t="s">
        <v>202</v>
      </c>
      <c r="B69" s="76">
        <v>18904</v>
      </c>
      <c r="C69" s="78">
        <v>3395</v>
      </c>
      <c r="D69" s="78">
        <v>2408</v>
      </c>
      <c r="E69" s="78">
        <v>1918</v>
      </c>
      <c r="F69" s="78">
        <v>1147</v>
      </c>
      <c r="G69" s="78">
        <v>679</v>
      </c>
      <c r="H69" s="78">
        <v>508</v>
      </c>
      <c r="I69" s="78">
        <v>648</v>
      </c>
      <c r="J69" s="78">
        <v>535</v>
      </c>
      <c r="K69" s="78">
        <v>825</v>
      </c>
      <c r="L69" s="78">
        <v>1320</v>
      </c>
      <c r="M69" s="78">
        <v>2587</v>
      </c>
      <c r="N69" s="79">
        <v>2934</v>
      </c>
      <c r="O69" s="80" t="s">
        <v>202</v>
      </c>
      <c r="P69" s="54">
        <v>750</v>
      </c>
      <c r="Q69" s="78">
        <v>77</v>
      </c>
      <c r="R69" s="78">
        <v>70</v>
      </c>
      <c r="S69" s="78">
        <v>45</v>
      </c>
      <c r="T69" s="78">
        <v>38</v>
      </c>
      <c r="U69" s="78">
        <v>52</v>
      </c>
      <c r="V69" s="78">
        <v>80</v>
      </c>
      <c r="W69" s="78">
        <v>98</v>
      </c>
      <c r="X69" s="78">
        <v>66</v>
      </c>
      <c r="Y69" s="78">
        <v>77</v>
      </c>
      <c r="Z69" s="78">
        <v>58</v>
      </c>
      <c r="AA69" s="78">
        <v>40</v>
      </c>
      <c r="AB69" s="79">
        <v>49</v>
      </c>
      <c r="AD69" s="41">
        <f t="shared" si="2"/>
        <v>-0.28320960853598204</v>
      </c>
      <c r="AE69" s="1"/>
      <c r="AF69" s="1"/>
      <c r="AG69" s="82">
        <v>810</v>
      </c>
      <c r="AH69" s="84">
        <v>11</v>
      </c>
      <c r="AI69" s="30">
        <f t="shared" si="0"/>
        <v>8910</v>
      </c>
      <c r="AJ69" s="31">
        <f t="shared" ref="AJ69:AK69" si="68">AG69*AG69</f>
        <v>656100</v>
      </c>
      <c r="AK69" s="31">
        <f t="shared" si="68"/>
        <v>121</v>
      </c>
    </row>
    <row r="70" spans="1:37" ht="15.75" customHeight="1">
      <c r="A70" s="5" t="s">
        <v>40</v>
      </c>
      <c r="B70" s="6">
        <v>810</v>
      </c>
      <c r="C70" s="62">
        <v>132</v>
      </c>
      <c r="D70" s="62">
        <v>102</v>
      </c>
      <c r="E70" s="62">
        <v>78</v>
      </c>
      <c r="F70" s="62">
        <v>72</v>
      </c>
      <c r="G70" s="62">
        <v>46</v>
      </c>
      <c r="H70" s="62">
        <v>41</v>
      </c>
      <c r="I70" s="62">
        <v>34</v>
      </c>
      <c r="J70" s="62">
        <v>28</v>
      </c>
      <c r="K70" s="62">
        <v>24</v>
      </c>
      <c r="L70" s="62">
        <v>77</v>
      </c>
      <c r="M70" s="62">
        <v>75</v>
      </c>
      <c r="N70" s="63">
        <v>101</v>
      </c>
      <c r="O70" s="61" t="s">
        <v>40</v>
      </c>
      <c r="P70" s="4">
        <v>11</v>
      </c>
      <c r="Q70" s="62">
        <v>1</v>
      </c>
      <c r="R70" s="62">
        <v>0</v>
      </c>
      <c r="S70" s="62">
        <v>0</v>
      </c>
      <c r="T70" s="62">
        <v>2</v>
      </c>
      <c r="U70" s="62">
        <v>0</v>
      </c>
      <c r="V70" s="62">
        <v>0</v>
      </c>
      <c r="W70" s="62">
        <v>0</v>
      </c>
      <c r="X70" s="62">
        <v>4</v>
      </c>
      <c r="Y70" s="62">
        <v>2</v>
      </c>
      <c r="Z70" s="62">
        <v>0</v>
      </c>
      <c r="AA70" s="62">
        <v>0</v>
      </c>
      <c r="AB70" s="63">
        <v>2</v>
      </c>
      <c r="AC70" s="64"/>
      <c r="AD70" s="65">
        <f t="shared" si="2"/>
        <v>-0.21499588719277377</v>
      </c>
      <c r="AE70" s="64"/>
      <c r="AF70" s="64"/>
      <c r="AG70" s="13">
        <v>3573</v>
      </c>
      <c r="AH70" s="14">
        <v>170</v>
      </c>
      <c r="AI70" s="67">
        <f t="shared" si="0"/>
        <v>607410</v>
      </c>
      <c r="AJ70" s="69">
        <f t="shared" ref="AJ70:AK70" si="69">AG70*AG70</f>
        <v>12766329</v>
      </c>
      <c r="AK70" s="69">
        <f t="shared" si="69"/>
        <v>28900</v>
      </c>
    </row>
    <row r="71" spans="1:37" ht="15.75" customHeight="1">
      <c r="A71" s="116" t="s">
        <v>203</v>
      </c>
      <c r="B71" s="85">
        <v>3573</v>
      </c>
      <c r="C71" s="86">
        <v>562</v>
      </c>
      <c r="D71" s="86">
        <v>530</v>
      </c>
      <c r="E71" s="86">
        <v>406</v>
      </c>
      <c r="F71" s="86">
        <v>214</v>
      </c>
      <c r="G71" s="86">
        <v>183</v>
      </c>
      <c r="H71" s="86">
        <v>142</v>
      </c>
      <c r="I71" s="86">
        <v>110</v>
      </c>
      <c r="J71" s="86">
        <v>271</v>
      </c>
      <c r="K71" s="86">
        <v>152</v>
      </c>
      <c r="L71" s="86">
        <v>258</v>
      </c>
      <c r="M71" s="86">
        <v>426</v>
      </c>
      <c r="N71" s="87">
        <v>319</v>
      </c>
      <c r="O71" s="117" t="s">
        <v>203</v>
      </c>
      <c r="P71" s="43">
        <v>170</v>
      </c>
      <c r="Q71" s="86">
        <v>11</v>
      </c>
      <c r="R71" s="86">
        <v>10</v>
      </c>
      <c r="S71" s="86">
        <v>8</v>
      </c>
      <c r="T71" s="86">
        <v>3</v>
      </c>
      <c r="U71" s="86">
        <v>24</v>
      </c>
      <c r="V71" s="86">
        <v>20</v>
      </c>
      <c r="W71" s="86">
        <v>20</v>
      </c>
      <c r="X71" s="86">
        <v>14</v>
      </c>
      <c r="Y71" s="86">
        <v>17</v>
      </c>
      <c r="Z71" s="86">
        <v>27</v>
      </c>
      <c r="AA71" s="86">
        <v>7</v>
      </c>
      <c r="AB71" s="87">
        <v>9</v>
      </c>
      <c r="AD71" s="41">
        <f t="shared" si="2"/>
        <v>-0.53176402120840816</v>
      </c>
      <c r="AE71" s="1"/>
      <c r="AF71" s="1"/>
      <c r="AG71" s="76">
        <v>41500</v>
      </c>
      <c r="AH71" s="43">
        <v>21825</v>
      </c>
      <c r="AI71" s="30">
        <f t="shared" si="0"/>
        <v>905737500</v>
      </c>
      <c r="AJ71" s="31">
        <f t="shared" ref="AJ71:AK71" si="70">AG71*AG71</f>
        <v>1722250000</v>
      </c>
      <c r="AK71" s="31">
        <f t="shared" si="70"/>
        <v>476330625</v>
      </c>
    </row>
    <row r="72" spans="1:37" ht="15.75" customHeight="1">
      <c r="A72" s="118" t="s">
        <v>41</v>
      </c>
      <c r="B72" s="76">
        <v>41500</v>
      </c>
      <c r="C72" s="76">
        <v>4375</v>
      </c>
      <c r="D72" s="76">
        <v>4520</v>
      </c>
      <c r="E72" s="76">
        <v>4118</v>
      </c>
      <c r="F72" s="76">
        <v>3619</v>
      </c>
      <c r="G72" s="76">
        <v>2916</v>
      </c>
      <c r="H72" s="76">
        <v>2251</v>
      </c>
      <c r="I72" s="76">
        <v>2312</v>
      </c>
      <c r="J72" s="76">
        <v>2306</v>
      </c>
      <c r="K72" s="76">
        <v>2795</v>
      </c>
      <c r="L72" s="76">
        <v>3381</v>
      </c>
      <c r="M72" s="76">
        <v>4717</v>
      </c>
      <c r="N72" s="119">
        <v>4190</v>
      </c>
      <c r="O72" s="44" t="s">
        <v>41</v>
      </c>
      <c r="P72" s="43">
        <v>21825</v>
      </c>
      <c r="Q72" s="43">
        <v>1916</v>
      </c>
      <c r="R72" s="43">
        <v>2134</v>
      </c>
      <c r="S72" s="43">
        <v>2194</v>
      </c>
      <c r="T72" s="43">
        <v>1856</v>
      </c>
      <c r="U72" s="43">
        <v>1615</v>
      </c>
      <c r="V72" s="43">
        <v>1082</v>
      </c>
      <c r="W72" s="43">
        <v>1860</v>
      </c>
      <c r="X72" s="43">
        <v>1677</v>
      </c>
      <c r="Y72" s="43">
        <v>1847</v>
      </c>
      <c r="Z72" s="43">
        <v>1776</v>
      </c>
      <c r="AA72" s="43">
        <v>1799</v>
      </c>
      <c r="AB72" s="120">
        <v>2069</v>
      </c>
      <c r="AD72" s="41">
        <f t="shared" si="2"/>
        <v>0.65784849095277231</v>
      </c>
      <c r="AE72" s="1"/>
      <c r="AF72" s="1"/>
      <c r="AG72" s="53">
        <v>33321</v>
      </c>
      <c r="AH72" s="54">
        <v>13837</v>
      </c>
      <c r="AI72" s="30">
        <f t="shared" si="0"/>
        <v>461062677</v>
      </c>
      <c r="AJ72" s="31">
        <f t="shared" ref="AJ72:AK72" si="71">AG72*AG72</f>
        <v>1110289041</v>
      </c>
      <c r="AK72" s="31">
        <f t="shared" si="71"/>
        <v>191462569</v>
      </c>
    </row>
    <row r="73" spans="1:37" ht="14">
      <c r="A73" s="108" t="s">
        <v>50</v>
      </c>
      <c r="B73" s="53">
        <v>33321</v>
      </c>
      <c r="C73" s="109">
        <v>3566</v>
      </c>
      <c r="D73" s="109">
        <v>3711</v>
      </c>
      <c r="E73" s="109">
        <v>3337</v>
      </c>
      <c r="F73" s="109">
        <v>2809</v>
      </c>
      <c r="G73" s="109">
        <v>2263</v>
      </c>
      <c r="H73" s="109">
        <v>1703</v>
      </c>
      <c r="I73" s="109">
        <v>1733</v>
      </c>
      <c r="J73" s="109">
        <v>1696</v>
      </c>
      <c r="K73" s="109">
        <v>2309</v>
      </c>
      <c r="L73" s="109">
        <v>2721</v>
      </c>
      <c r="M73" s="109">
        <v>3963</v>
      </c>
      <c r="N73" s="110">
        <v>3510</v>
      </c>
      <c r="O73" s="121" t="s">
        <v>50</v>
      </c>
      <c r="P73" s="54">
        <v>13837</v>
      </c>
      <c r="Q73" s="78">
        <v>1097</v>
      </c>
      <c r="R73" s="78">
        <v>1158</v>
      </c>
      <c r="S73" s="78">
        <v>1299</v>
      </c>
      <c r="T73" s="78">
        <v>1278</v>
      </c>
      <c r="U73" s="78">
        <v>1093</v>
      </c>
      <c r="V73" s="78">
        <v>695</v>
      </c>
      <c r="W73" s="78">
        <v>1163</v>
      </c>
      <c r="X73" s="78">
        <v>1059</v>
      </c>
      <c r="Y73" s="78">
        <v>1250</v>
      </c>
      <c r="Z73" s="78">
        <v>1198</v>
      </c>
      <c r="AA73" s="78">
        <v>1155</v>
      </c>
      <c r="AB73" s="110">
        <v>1392</v>
      </c>
      <c r="AD73" s="41">
        <f t="shared" si="2"/>
        <v>0.49630287446140664</v>
      </c>
      <c r="AE73" s="1"/>
      <c r="AF73" s="1"/>
      <c r="AG73" s="76">
        <v>8125</v>
      </c>
      <c r="AH73" s="54">
        <v>4937</v>
      </c>
      <c r="AI73" s="30">
        <f t="shared" si="0"/>
        <v>40113125</v>
      </c>
      <c r="AJ73" s="31">
        <f t="shared" ref="AJ73:AK73" si="72">AG73*AG73</f>
        <v>66015625</v>
      </c>
      <c r="AK73" s="31">
        <f t="shared" si="72"/>
        <v>24373969</v>
      </c>
    </row>
    <row r="74" spans="1:37" ht="15.75" customHeight="1">
      <c r="A74" s="75" t="s">
        <v>51</v>
      </c>
      <c r="B74" s="76">
        <v>8125</v>
      </c>
      <c r="C74" s="78">
        <v>802</v>
      </c>
      <c r="D74" s="78">
        <v>807</v>
      </c>
      <c r="E74" s="78">
        <v>775</v>
      </c>
      <c r="F74" s="78">
        <v>805</v>
      </c>
      <c r="G74" s="78">
        <v>653</v>
      </c>
      <c r="H74" s="78">
        <v>546</v>
      </c>
      <c r="I74" s="78">
        <v>572</v>
      </c>
      <c r="J74" s="78">
        <v>606</v>
      </c>
      <c r="K74" s="78">
        <v>484</v>
      </c>
      <c r="L74" s="78">
        <v>656</v>
      </c>
      <c r="M74" s="78">
        <v>746</v>
      </c>
      <c r="N74" s="79">
        <v>673</v>
      </c>
      <c r="O74" s="122" t="s">
        <v>51</v>
      </c>
      <c r="P74" s="54">
        <v>4937</v>
      </c>
      <c r="Q74" s="78">
        <v>488</v>
      </c>
      <c r="R74" s="78">
        <v>405</v>
      </c>
      <c r="S74" s="78">
        <v>459</v>
      </c>
      <c r="T74" s="78">
        <v>386</v>
      </c>
      <c r="U74" s="78">
        <v>387</v>
      </c>
      <c r="V74" s="78">
        <v>135</v>
      </c>
      <c r="W74" s="78">
        <v>454</v>
      </c>
      <c r="X74" s="78">
        <v>451</v>
      </c>
      <c r="Y74" s="78">
        <v>451</v>
      </c>
      <c r="Z74" s="78">
        <v>369</v>
      </c>
      <c r="AA74" s="78">
        <v>450</v>
      </c>
      <c r="AB74" s="79">
        <v>502</v>
      </c>
      <c r="AD74" s="41">
        <f t="shared" si="2"/>
        <v>0.29995391537639404</v>
      </c>
      <c r="AE74" s="1"/>
      <c r="AF74" s="1"/>
      <c r="AG74" s="85">
        <v>54</v>
      </c>
      <c r="AH74" s="43">
        <v>63</v>
      </c>
      <c r="AI74" s="30">
        <f t="shared" si="0"/>
        <v>3402</v>
      </c>
      <c r="AJ74" s="31">
        <f t="shared" ref="AJ74:AK74" si="73">AG74*AG74</f>
        <v>2916</v>
      </c>
      <c r="AK74" s="31">
        <f t="shared" si="73"/>
        <v>3969</v>
      </c>
    </row>
    <row r="75" spans="1:37" ht="15.75" customHeight="1">
      <c r="A75" s="116" t="s">
        <v>204</v>
      </c>
      <c r="B75" s="85">
        <v>54</v>
      </c>
      <c r="C75" s="86">
        <v>7</v>
      </c>
      <c r="D75" s="86">
        <v>2</v>
      </c>
      <c r="E75" s="86">
        <v>6</v>
      </c>
      <c r="F75" s="86">
        <v>5</v>
      </c>
      <c r="G75" s="86">
        <v>0</v>
      </c>
      <c r="H75" s="86">
        <v>2</v>
      </c>
      <c r="I75" s="86">
        <v>7</v>
      </c>
      <c r="J75" s="86">
        <v>4</v>
      </c>
      <c r="K75" s="86">
        <v>2</v>
      </c>
      <c r="L75" s="86">
        <v>4</v>
      </c>
      <c r="M75" s="86">
        <v>8</v>
      </c>
      <c r="N75" s="87">
        <v>7</v>
      </c>
      <c r="O75" s="123" t="s">
        <v>205</v>
      </c>
      <c r="P75" s="43">
        <v>63</v>
      </c>
      <c r="Q75" s="124">
        <v>2</v>
      </c>
      <c r="R75" s="86">
        <v>6</v>
      </c>
      <c r="S75" s="86">
        <v>6</v>
      </c>
      <c r="T75" s="86">
        <v>7</v>
      </c>
      <c r="U75" s="86">
        <v>6</v>
      </c>
      <c r="V75" s="86">
        <v>4</v>
      </c>
      <c r="W75" s="86">
        <v>0</v>
      </c>
      <c r="X75" s="86">
        <v>2</v>
      </c>
      <c r="Y75" s="86">
        <v>2</v>
      </c>
      <c r="Z75" s="86">
        <v>4</v>
      </c>
      <c r="AA75" s="86">
        <v>22</v>
      </c>
      <c r="AB75" s="87">
        <v>2</v>
      </c>
      <c r="AD75" s="41">
        <f t="shared" si="2"/>
        <v>0.24425449571615188</v>
      </c>
      <c r="AE75" s="1"/>
      <c r="AF75" s="1"/>
      <c r="AG75" s="27">
        <v>4530</v>
      </c>
      <c r="AH75" s="28">
        <v>447</v>
      </c>
      <c r="AI75" s="30">
        <f t="shared" si="0"/>
        <v>2024910</v>
      </c>
      <c r="AJ75" s="31">
        <f t="shared" ref="AJ75:AK75" si="74">AG75*AG75</f>
        <v>20520900</v>
      </c>
      <c r="AK75" s="31">
        <f t="shared" si="74"/>
        <v>199809</v>
      </c>
    </row>
    <row r="76" spans="1:37" ht="15.75" customHeight="1">
      <c r="A76" s="34" t="s">
        <v>52</v>
      </c>
      <c r="B76" s="27">
        <v>4530</v>
      </c>
      <c r="C76" s="27">
        <v>549</v>
      </c>
      <c r="D76" s="27">
        <v>408</v>
      </c>
      <c r="E76" s="27">
        <v>475</v>
      </c>
      <c r="F76" s="27">
        <v>362</v>
      </c>
      <c r="G76" s="27">
        <v>249</v>
      </c>
      <c r="H76" s="27">
        <v>208</v>
      </c>
      <c r="I76" s="27">
        <v>223</v>
      </c>
      <c r="J76" s="27">
        <v>254</v>
      </c>
      <c r="K76" s="27">
        <v>360</v>
      </c>
      <c r="L76" s="27">
        <v>426</v>
      </c>
      <c r="M76" s="27">
        <v>500</v>
      </c>
      <c r="N76" s="35">
        <v>516</v>
      </c>
      <c r="O76" s="36" t="s">
        <v>52</v>
      </c>
      <c r="P76" s="28">
        <v>447</v>
      </c>
      <c r="Q76" s="28">
        <v>61</v>
      </c>
      <c r="R76" s="28">
        <v>25</v>
      </c>
      <c r="S76" s="28">
        <v>31</v>
      </c>
      <c r="T76" s="28">
        <v>34</v>
      </c>
      <c r="U76" s="28">
        <v>38</v>
      </c>
      <c r="V76" s="28">
        <v>47</v>
      </c>
      <c r="W76" s="28">
        <v>56</v>
      </c>
      <c r="X76" s="28">
        <v>18</v>
      </c>
      <c r="Y76" s="28">
        <v>44</v>
      </c>
      <c r="Z76" s="28">
        <v>37</v>
      </c>
      <c r="AA76" s="28">
        <v>38</v>
      </c>
      <c r="AB76" s="38">
        <v>18</v>
      </c>
      <c r="AD76" s="41">
        <f t="shared" si="2"/>
        <v>-0.10207057059467864</v>
      </c>
      <c r="AE76" s="1"/>
      <c r="AF76" s="1"/>
      <c r="AG76" s="76">
        <v>119</v>
      </c>
      <c r="AH76" s="54">
        <v>100</v>
      </c>
      <c r="AI76" s="30">
        <f t="shared" si="0"/>
        <v>11900</v>
      </c>
      <c r="AJ76" s="31">
        <f t="shared" ref="AJ76:AK76" si="75">AG76*AG76</f>
        <v>14161</v>
      </c>
      <c r="AK76" s="31">
        <f t="shared" si="75"/>
        <v>10000</v>
      </c>
    </row>
    <row r="77" spans="1:37" ht="14">
      <c r="A77" s="75" t="s">
        <v>206</v>
      </c>
      <c r="B77" s="76">
        <v>119</v>
      </c>
      <c r="C77" s="78">
        <v>9</v>
      </c>
      <c r="D77" s="78">
        <v>8</v>
      </c>
      <c r="E77" s="78">
        <v>7</v>
      </c>
      <c r="F77" s="78">
        <v>9</v>
      </c>
      <c r="G77" s="78">
        <v>5</v>
      </c>
      <c r="H77" s="78">
        <v>8</v>
      </c>
      <c r="I77" s="78">
        <v>19</v>
      </c>
      <c r="J77" s="78">
        <v>2</v>
      </c>
      <c r="K77" s="78">
        <v>6</v>
      </c>
      <c r="L77" s="78">
        <v>9</v>
      </c>
      <c r="M77" s="78">
        <v>28</v>
      </c>
      <c r="N77" s="79">
        <v>9</v>
      </c>
      <c r="O77" s="122" t="s">
        <v>206</v>
      </c>
      <c r="P77" s="54">
        <v>100</v>
      </c>
      <c r="Q77" s="125">
        <v>26</v>
      </c>
      <c r="R77" s="78">
        <v>1</v>
      </c>
      <c r="S77" s="78">
        <v>3</v>
      </c>
      <c r="T77" s="78">
        <v>7</v>
      </c>
      <c r="U77" s="78">
        <v>14</v>
      </c>
      <c r="V77" s="78">
        <v>10</v>
      </c>
      <c r="W77" s="78">
        <v>9</v>
      </c>
      <c r="X77" s="78">
        <v>6</v>
      </c>
      <c r="Y77" s="78">
        <v>21</v>
      </c>
      <c r="Z77" s="78">
        <v>2</v>
      </c>
      <c r="AA77" s="78"/>
      <c r="AB77" s="79">
        <v>1</v>
      </c>
      <c r="AD77" s="41">
        <f t="shared" si="2"/>
        <v>-4.4217961927919207E-2</v>
      </c>
      <c r="AE77" s="1"/>
      <c r="AF77" s="1"/>
      <c r="AG77" s="76">
        <v>51</v>
      </c>
      <c r="AH77" s="54">
        <v>15</v>
      </c>
      <c r="AI77" s="30">
        <f t="shared" si="0"/>
        <v>765</v>
      </c>
      <c r="AJ77" s="31">
        <f t="shared" ref="AJ77:AK77" si="76">AG77*AG77</f>
        <v>2601</v>
      </c>
      <c r="AK77" s="31">
        <f t="shared" si="76"/>
        <v>225</v>
      </c>
    </row>
    <row r="78" spans="1:37" ht="14">
      <c r="A78" s="5" t="s">
        <v>53</v>
      </c>
      <c r="B78" s="6">
        <v>51</v>
      </c>
      <c r="C78" s="62">
        <v>3</v>
      </c>
      <c r="D78" s="62">
        <v>2</v>
      </c>
      <c r="E78" s="62">
        <v>8</v>
      </c>
      <c r="F78" s="62">
        <v>15</v>
      </c>
      <c r="G78" s="62">
        <v>3</v>
      </c>
      <c r="H78" s="62">
        <v>1</v>
      </c>
      <c r="I78" s="62">
        <v>2</v>
      </c>
      <c r="J78" s="62">
        <v>3</v>
      </c>
      <c r="K78" s="62">
        <v>2</v>
      </c>
      <c r="L78" s="62">
        <v>1</v>
      </c>
      <c r="M78" s="62">
        <v>4</v>
      </c>
      <c r="N78" s="63">
        <v>7</v>
      </c>
      <c r="O78" s="126" t="s">
        <v>53</v>
      </c>
      <c r="P78" s="4">
        <v>15</v>
      </c>
      <c r="Q78" s="95">
        <v>4</v>
      </c>
      <c r="R78" s="62">
        <v>1</v>
      </c>
      <c r="S78" s="62">
        <v>1</v>
      </c>
      <c r="T78" s="62">
        <v>0</v>
      </c>
      <c r="U78" s="62">
        <v>0</v>
      </c>
      <c r="V78" s="62">
        <v>2</v>
      </c>
      <c r="W78" s="62">
        <v>4</v>
      </c>
      <c r="X78" s="62">
        <v>2</v>
      </c>
      <c r="Y78" s="62">
        <v>0</v>
      </c>
      <c r="Z78" s="62">
        <v>0</v>
      </c>
      <c r="AA78" s="62">
        <v>0</v>
      </c>
      <c r="AB78" s="63">
        <v>1</v>
      </c>
      <c r="AC78" s="64"/>
      <c r="AD78" s="65">
        <f t="shared" si="2"/>
        <v>-0.28518759535872695</v>
      </c>
      <c r="AE78" s="64"/>
      <c r="AF78" s="64"/>
      <c r="AG78" s="6">
        <v>122</v>
      </c>
      <c r="AH78" s="4">
        <v>23</v>
      </c>
      <c r="AI78" s="67">
        <f t="shared" si="0"/>
        <v>2806</v>
      </c>
      <c r="AJ78" s="69">
        <f t="shared" ref="AJ78:AK78" si="77">AG78*AG78</f>
        <v>14884</v>
      </c>
      <c r="AK78" s="69">
        <f t="shared" si="77"/>
        <v>529</v>
      </c>
    </row>
    <row r="79" spans="1:37" ht="14">
      <c r="A79" s="75" t="s">
        <v>207</v>
      </c>
      <c r="B79" s="76">
        <v>122</v>
      </c>
      <c r="C79" s="78">
        <v>11</v>
      </c>
      <c r="D79" s="78">
        <v>9</v>
      </c>
      <c r="E79" s="78">
        <v>13</v>
      </c>
      <c r="F79" s="78">
        <v>16</v>
      </c>
      <c r="G79" s="78">
        <v>6</v>
      </c>
      <c r="H79" s="78">
        <v>2</v>
      </c>
      <c r="I79" s="78">
        <v>9</v>
      </c>
      <c r="J79" s="78">
        <v>3</v>
      </c>
      <c r="K79" s="78">
        <v>9</v>
      </c>
      <c r="L79" s="78">
        <v>7</v>
      </c>
      <c r="M79" s="78">
        <v>20</v>
      </c>
      <c r="N79" s="79">
        <v>17</v>
      </c>
      <c r="O79" s="122" t="s">
        <v>207</v>
      </c>
      <c r="P79" s="54">
        <v>23</v>
      </c>
      <c r="Q79" s="125">
        <v>2</v>
      </c>
      <c r="R79" s="78">
        <v>4</v>
      </c>
      <c r="S79" s="78">
        <v>0</v>
      </c>
      <c r="T79" s="78">
        <v>0</v>
      </c>
      <c r="U79" s="78">
        <v>0</v>
      </c>
      <c r="V79" s="78">
        <v>1</v>
      </c>
      <c r="W79" s="78">
        <v>3</v>
      </c>
      <c r="X79" s="78">
        <v>0</v>
      </c>
      <c r="Y79" s="78">
        <v>2</v>
      </c>
      <c r="Z79" s="78">
        <v>2</v>
      </c>
      <c r="AA79" s="78">
        <v>6</v>
      </c>
      <c r="AB79" s="79">
        <v>3</v>
      </c>
      <c r="AD79" s="41">
        <f t="shared" si="2"/>
        <v>0.49142441043626117</v>
      </c>
      <c r="AE79" s="1"/>
      <c r="AF79" s="1"/>
      <c r="AG79" s="82">
        <v>3642</v>
      </c>
      <c r="AH79" s="84">
        <v>198</v>
      </c>
      <c r="AI79" s="30">
        <f t="shared" si="0"/>
        <v>721116</v>
      </c>
      <c r="AJ79" s="31">
        <f t="shared" ref="AJ79:AK79" si="78">AG79*AG79</f>
        <v>13264164</v>
      </c>
      <c r="AK79" s="31">
        <f t="shared" si="78"/>
        <v>39204</v>
      </c>
    </row>
    <row r="80" spans="1:37" ht="15.75" customHeight="1">
      <c r="A80" s="5" t="s">
        <v>54</v>
      </c>
      <c r="B80" s="6">
        <v>3642</v>
      </c>
      <c r="C80" s="62">
        <v>480</v>
      </c>
      <c r="D80" s="62">
        <v>337</v>
      </c>
      <c r="E80" s="62">
        <v>353</v>
      </c>
      <c r="F80" s="62">
        <v>281</v>
      </c>
      <c r="G80" s="62">
        <v>192</v>
      </c>
      <c r="H80" s="62">
        <v>167</v>
      </c>
      <c r="I80" s="62">
        <v>174</v>
      </c>
      <c r="J80" s="62">
        <v>226</v>
      </c>
      <c r="K80" s="62">
        <v>289</v>
      </c>
      <c r="L80" s="62">
        <v>338</v>
      </c>
      <c r="M80" s="62">
        <v>381</v>
      </c>
      <c r="N80" s="63">
        <v>424</v>
      </c>
      <c r="O80" s="126" t="s">
        <v>54</v>
      </c>
      <c r="P80" s="4">
        <v>198</v>
      </c>
      <c r="Q80" s="95">
        <v>17</v>
      </c>
      <c r="R80" s="62">
        <v>15</v>
      </c>
      <c r="S80" s="62">
        <v>11</v>
      </c>
      <c r="T80" s="62">
        <v>20</v>
      </c>
      <c r="U80" s="62">
        <v>14</v>
      </c>
      <c r="V80" s="62">
        <v>24</v>
      </c>
      <c r="W80" s="62">
        <v>23</v>
      </c>
      <c r="X80" s="62">
        <v>6</v>
      </c>
      <c r="Y80" s="62">
        <v>11</v>
      </c>
      <c r="Z80" s="62">
        <v>19</v>
      </c>
      <c r="AA80" s="62">
        <v>27</v>
      </c>
      <c r="AB80" s="63">
        <v>11</v>
      </c>
      <c r="AC80" s="64"/>
      <c r="AD80" s="65">
        <f t="shared" si="2"/>
        <v>-0.1104144944261944</v>
      </c>
      <c r="AE80" s="64"/>
      <c r="AF80" s="64"/>
      <c r="AG80" s="13">
        <v>326</v>
      </c>
      <c r="AH80" s="4">
        <v>80</v>
      </c>
      <c r="AI80" s="67">
        <f t="shared" si="0"/>
        <v>26080</v>
      </c>
      <c r="AJ80" s="69">
        <f t="shared" ref="AJ80:AK80" si="79">AG80*AG80</f>
        <v>106276</v>
      </c>
      <c r="AK80" s="69">
        <f t="shared" si="79"/>
        <v>6400</v>
      </c>
    </row>
    <row r="81" spans="1:37" ht="15.75" customHeight="1">
      <c r="A81" s="116" t="s">
        <v>208</v>
      </c>
      <c r="B81" s="85">
        <v>326</v>
      </c>
      <c r="C81" s="86">
        <v>41</v>
      </c>
      <c r="D81" s="86">
        <v>21</v>
      </c>
      <c r="E81" s="86">
        <v>56</v>
      </c>
      <c r="F81" s="86">
        <v>32</v>
      </c>
      <c r="G81" s="86">
        <v>17</v>
      </c>
      <c r="H81" s="86">
        <v>18</v>
      </c>
      <c r="I81" s="86">
        <v>10</v>
      </c>
      <c r="J81" s="86">
        <v>8</v>
      </c>
      <c r="K81" s="86">
        <v>37</v>
      </c>
      <c r="L81" s="86">
        <v>21</v>
      </c>
      <c r="M81" s="86">
        <v>37</v>
      </c>
      <c r="N81" s="87">
        <v>28</v>
      </c>
      <c r="O81" s="122" t="s">
        <v>209</v>
      </c>
      <c r="P81" s="54">
        <v>80</v>
      </c>
      <c r="Q81" s="125">
        <v>9</v>
      </c>
      <c r="R81" s="78">
        <v>3</v>
      </c>
      <c r="S81" s="78">
        <v>10</v>
      </c>
      <c r="T81" s="78">
        <v>5</v>
      </c>
      <c r="U81" s="78">
        <v>6</v>
      </c>
      <c r="V81" s="78">
        <v>5</v>
      </c>
      <c r="W81" s="78">
        <v>14</v>
      </c>
      <c r="X81" s="78">
        <v>2</v>
      </c>
      <c r="Y81" s="78">
        <v>8</v>
      </c>
      <c r="Z81" s="78">
        <v>11</v>
      </c>
      <c r="AA81" s="78">
        <v>5</v>
      </c>
      <c r="AB81" s="79">
        <v>2</v>
      </c>
      <c r="AD81" s="41">
        <f t="shared" si="2"/>
        <v>0.16252230670035306</v>
      </c>
      <c r="AE81" s="1"/>
      <c r="AF81" s="1"/>
      <c r="AG81" s="27">
        <v>44619</v>
      </c>
      <c r="AH81" s="92">
        <v>1935</v>
      </c>
      <c r="AI81" s="30">
        <f t="shared" si="0"/>
        <v>86337765</v>
      </c>
      <c r="AJ81" s="31">
        <f t="shared" ref="AJ81:AK81" si="80">AG81*AG81</f>
        <v>1990855161</v>
      </c>
      <c r="AK81" s="31">
        <f t="shared" si="80"/>
        <v>3744225</v>
      </c>
    </row>
    <row r="82" spans="1:37" ht="15.75" customHeight="1">
      <c r="A82" s="34" t="s">
        <v>55</v>
      </c>
      <c r="B82" s="27">
        <v>44619</v>
      </c>
      <c r="C82" s="27">
        <v>5673</v>
      </c>
      <c r="D82" s="27">
        <v>4742</v>
      </c>
      <c r="E82" s="27">
        <v>4846</v>
      </c>
      <c r="F82" s="27">
        <v>2968</v>
      </c>
      <c r="G82" s="27">
        <v>2960</v>
      </c>
      <c r="H82" s="27">
        <v>2391</v>
      </c>
      <c r="I82" s="27">
        <v>2311</v>
      </c>
      <c r="J82" s="27">
        <v>2787</v>
      </c>
      <c r="K82" s="27">
        <v>3267</v>
      </c>
      <c r="L82" s="27">
        <v>3265</v>
      </c>
      <c r="M82" s="27">
        <v>4530</v>
      </c>
      <c r="N82" s="35">
        <v>4879</v>
      </c>
      <c r="O82" s="36" t="s">
        <v>55</v>
      </c>
      <c r="P82" s="92">
        <v>1935</v>
      </c>
      <c r="Q82" s="92">
        <v>208</v>
      </c>
      <c r="R82" s="92">
        <v>161</v>
      </c>
      <c r="S82" s="92">
        <v>97</v>
      </c>
      <c r="T82" s="92">
        <v>171</v>
      </c>
      <c r="U82" s="92">
        <v>121</v>
      </c>
      <c r="V82" s="92">
        <v>148</v>
      </c>
      <c r="W82" s="92">
        <v>174</v>
      </c>
      <c r="X82" s="92">
        <v>157</v>
      </c>
      <c r="Y82" s="92">
        <v>190</v>
      </c>
      <c r="Z82" s="92">
        <v>270</v>
      </c>
      <c r="AA82" s="92">
        <v>138</v>
      </c>
      <c r="AB82" s="38">
        <v>100</v>
      </c>
      <c r="AD82" s="41">
        <f t="shared" si="2"/>
        <v>-0.17736096998290571</v>
      </c>
      <c r="AE82" s="1"/>
      <c r="AF82" s="1"/>
      <c r="AG82" s="82">
        <v>10526</v>
      </c>
      <c r="AH82" s="84">
        <v>974</v>
      </c>
      <c r="AI82" s="30">
        <f t="shared" si="0"/>
        <v>10252324</v>
      </c>
      <c r="AJ82" s="31">
        <f t="shared" ref="AJ82:AK82" si="81">AG82*AG82</f>
        <v>110796676</v>
      </c>
      <c r="AK82" s="31">
        <f t="shared" si="81"/>
        <v>948676</v>
      </c>
    </row>
    <row r="83" spans="1:37" ht="14">
      <c r="A83" s="5" t="s">
        <v>210</v>
      </c>
      <c r="B83" s="6">
        <v>10526</v>
      </c>
      <c r="C83" s="62">
        <v>874</v>
      </c>
      <c r="D83" s="62">
        <v>619</v>
      </c>
      <c r="E83" s="62">
        <v>838</v>
      </c>
      <c r="F83" s="62">
        <v>716</v>
      </c>
      <c r="G83" s="62">
        <v>854</v>
      </c>
      <c r="H83" s="62">
        <v>757</v>
      </c>
      <c r="I83" s="62">
        <v>612</v>
      </c>
      <c r="J83" s="62">
        <v>869</v>
      </c>
      <c r="K83" s="62">
        <v>1000</v>
      </c>
      <c r="L83" s="62">
        <v>899</v>
      </c>
      <c r="M83" s="62">
        <v>1233</v>
      </c>
      <c r="N83" s="63">
        <v>1255</v>
      </c>
      <c r="O83" s="127" t="s">
        <v>211</v>
      </c>
      <c r="P83" s="4">
        <v>974</v>
      </c>
      <c r="Q83" s="128">
        <v>78</v>
      </c>
      <c r="R83" s="129">
        <v>60</v>
      </c>
      <c r="S83" s="129">
        <v>48</v>
      </c>
      <c r="T83" s="129">
        <v>115</v>
      </c>
      <c r="U83" s="129">
        <v>72</v>
      </c>
      <c r="V83" s="128">
        <v>56</v>
      </c>
      <c r="W83" s="129">
        <v>105</v>
      </c>
      <c r="X83" s="130">
        <v>77</v>
      </c>
      <c r="Y83" s="128">
        <v>114</v>
      </c>
      <c r="Z83" s="128">
        <v>143</v>
      </c>
      <c r="AA83" s="128">
        <v>62</v>
      </c>
      <c r="AB83" s="131">
        <v>44</v>
      </c>
      <c r="AC83" s="64"/>
      <c r="AD83" s="65">
        <f t="shared" si="2"/>
        <v>-0.24460858117571066</v>
      </c>
      <c r="AE83" s="64"/>
      <c r="AF83" s="64"/>
      <c r="AG83" s="6">
        <v>9870</v>
      </c>
      <c r="AH83" s="4">
        <v>102</v>
      </c>
      <c r="AI83" s="67">
        <f t="shared" si="0"/>
        <v>1006740</v>
      </c>
      <c r="AJ83" s="69">
        <f t="shared" ref="AJ83:AK83" si="82">AG83*AG83</f>
        <v>97416900</v>
      </c>
      <c r="AK83" s="69">
        <f t="shared" si="82"/>
        <v>10404</v>
      </c>
    </row>
    <row r="84" spans="1:37" ht="14">
      <c r="A84" s="5" t="s">
        <v>70</v>
      </c>
      <c r="B84" s="6">
        <v>9870</v>
      </c>
      <c r="C84" s="62">
        <v>1422</v>
      </c>
      <c r="D84" s="62">
        <v>879</v>
      </c>
      <c r="E84" s="62">
        <v>1407</v>
      </c>
      <c r="F84" s="62">
        <v>716</v>
      </c>
      <c r="G84" s="62">
        <v>652</v>
      </c>
      <c r="H84" s="62">
        <v>550</v>
      </c>
      <c r="I84" s="62">
        <v>443</v>
      </c>
      <c r="J84" s="62">
        <v>578</v>
      </c>
      <c r="K84" s="62">
        <v>652</v>
      </c>
      <c r="L84" s="62">
        <v>641</v>
      </c>
      <c r="M84" s="62">
        <v>935</v>
      </c>
      <c r="N84" s="63">
        <v>995</v>
      </c>
      <c r="O84" s="127" t="s">
        <v>70</v>
      </c>
      <c r="P84" s="4">
        <v>102</v>
      </c>
      <c r="Q84" s="132">
        <v>9</v>
      </c>
      <c r="R84" s="129">
        <v>3</v>
      </c>
      <c r="S84" s="128">
        <v>1</v>
      </c>
      <c r="T84" s="129">
        <v>17</v>
      </c>
      <c r="U84" s="128">
        <v>5</v>
      </c>
      <c r="V84" s="129">
        <v>11</v>
      </c>
      <c r="W84" s="129">
        <v>12</v>
      </c>
      <c r="X84" s="129">
        <v>14</v>
      </c>
      <c r="Y84" s="128">
        <v>4</v>
      </c>
      <c r="Z84" s="128">
        <v>10</v>
      </c>
      <c r="AA84" s="128">
        <v>8</v>
      </c>
      <c r="AB84" s="133">
        <v>8</v>
      </c>
      <c r="AC84" s="64"/>
      <c r="AD84" s="65">
        <f t="shared" si="2"/>
        <v>-0.46556795433697273</v>
      </c>
      <c r="AE84" s="64"/>
      <c r="AF84" s="64"/>
      <c r="AG84" s="6">
        <v>1371</v>
      </c>
      <c r="AH84" s="4">
        <v>16</v>
      </c>
      <c r="AI84" s="67">
        <f t="shared" si="0"/>
        <v>21936</v>
      </c>
      <c r="AJ84" s="69">
        <f t="shared" ref="AJ84:AK84" si="83">AG84*AG84</f>
        <v>1879641</v>
      </c>
      <c r="AK84" s="69">
        <f t="shared" si="83"/>
        <v>256</v>
      </c>
    </row>
    <row r="85" spans="1:37" ht="14">
      <c r="A85" s="75" t="s">
        <v>212</v>
      </c>
      <c r="B85" s="76">
        <v>1371</v>
      </c>
      <c r="C85" s="78">
        <v>206</v>
      </c>
      <c r="D85" s="78">
        <v>125</v>
      </c>
      <c r="E85" s="78">
        <v>206</v>
      </c>
      <c r="F85" s="78">
        <v>90</v>
      </c>
      <c r="G85" s="78">
        <v>88</v>
      </c>
      <c r="H85" s="78">
        <v>63</v>
      </c>
      <c r="I85" s="78">
        <v>37</v>
      </c>
      <c r="J85" s="78">
        <v>100</v>
      </c>
      <c r="K85" s="78">
        <v>91</v>
      </c>
      <c r="L85" s="78">
        <v>87</v>
      </c>
      <c r="M85" s="78">
        <v>141</v>
      </c>
      <c r="N85" s="79">
        <v>137</v>
      </c>
      <c r="O85" s="134" t="s">
        <v>212</v>
      </c>
      <c r="P85" s="54">
        <v>16</v>
      </c>
      <c r="Q85" s="135">
        <v>6</v>
      </c>
      <c r="R85" s="136">
        <v>2</v>
      </c>
      <c r="S85" s="135">
        <v>1</v>
      </c>
      <c r="T85" s="136">
        <v>1</v>
      </c>
      <c r="U85" s="135">
        <v>0</v>
      </c>
      <c r="V85" s="136">
        <v>0</v>
      </c>
      <c r="W85" s="136">
        <v>0</v>
      </c>
      <c r="X85" s="136">
        <v>1</v>
      </c>
      <c r="Y85" s="135">
        <v>2</v>
      </c>
      <c r="Z85" s="135">
        <v>0</v>
      </c>
      <c r="AA85" s="135">
        <v>2</v>
      </c>
      <c r="AB85" s="137">
        <v>1</v>
      </c>
      <c r="AD85" s="41">
        <f t="shared" si="2"/>
        <v>0.68815493574264341</v>
      </c>
      <c r="AE85" s="1"/>
      <c r="AF85" s="1"/>
      <c r="AG85" s="76">
        <v>2906</v>
      </c>
      <c r="AH85" s="54">
        <v>211</v>
      </c>
      <c r="AI85" s="30">
        <f t="shared" si="0"/>
        <v>613166</v>
      </c>
      <c r="AJ85" s="31">
        <f t="shared" ref="AJ85:AK85" si="84">AG85*AG85</f>
        <v>8444836</v>
      </c>
      <c r="AK85" s="31">
        <f t="shared" si="84"/>
        <v>44521</v>
      </c>
    </row>
    <row r="86" spans="1:37" ht="14">
      <c r="A86" s="5" t="s">
        <v>71</v>
      </c>
      <c r="B86" s="6">
        <v>2906</v>
      </c>
      <c r="C86" s="62">
        <v>252</v>
      </c>
      <c r="D86" s="62">
        <v>305</v>
      </c>
      <c r="E86" s="62">
        <v>290</v>
      </c>
      <c r="F86" s="62">
        <v>254</v>
      </c>
      <c r="G86" s="62">
        <v>228</v>
      </c>
      <c r="H86" s="62">
        <v>183</v>
      </c>
      <c r="I86" s="62">
        <v>153</v>
      </c>
      <c r="J86" s="62">
        <v>201</v>
      </c>
      <c r="K86" s="62">
        <v>256</v>
      </c>
      <c r="L86" s="62">
        <v>209</v>
      </c>
      <c r="M86" s="62">
        <v>305</v>
      </c>
      <c r="N86" s="63">
        <v>270</v>
      </c>
      <c r="O86" s="127" t="s">
        <v>71</v>
      </c>
      <c r="P86" s="4">
        <v>211</v>
      </c>
      <c r="Q86" s="128">
        <v>29</v>
      </c>
      <c r="R86" s="129">
        <v>36</v>
      </c>
      <c r="S86" s="129">
        <v>11</v>
      </c>
      <c r="T86" s="129">
        <v>10</v>
      </c>
      <c r="U86" s="129">
        <v>8</v>
      </c>
      <c r="V86" s="129">
        <v>17</v>
      </c>
      <c r="W86" s="129">
        <v>20</v>
      </c>
      <c r="X86" s="129">
        <v>12</v>
      </c>
      <c r="Y86" s="128">
        <v>13</v>
      </c>
      <c r="Z86" s="128">
        <v>22</v>
      </c>
      <c r="AA86" s="128">
        <v>21</v>
      </c>
      <c r="AB86" s="133">
        <v>12</v>
      </c>
      <c r="AC86" s="64"/>
      <c r="AD86" s="65">
        <f t="shared" si="2"/>
        <v>0.19986114674399669</v>
      </c>
      <c r="AE86" s="64"/>
      <c r="AF86" s="64"/>
      <c r="AG86" s="6">
        <v>815</v>
      </c>
      <c r="AH86" s="4">
        <v>22</v>
      </c>
      <c r="AI86" s="67">
        <f t="shared" si="0"/>
        <v>17930</v>
      </c>
      <c r="AJ86" s="69">
        <f t="shared" ref="AJ86:AK86" si="85">AG86*AG86</f>
        <v>664225</v>
      </c>
      <c r="AK86" s="69">
        <f t="shared" si="85"/>
        <v>484</v>
      </c>
    </row>
    <row r="87" spans="1:37" ht="14">
      <c r="A87" s="75" t="s">
        <v>213</v>
      </c>
      <c r="B87" s="76">
        <v>815</v>
      </c>
      <c r="C87" s="78">
        <v>175</v>
      </c>
      <c r="D87" s="78">
        <v>166</v>
      </c>
      <c r="E87" s="78">
        <v>86</v>
      </c>
      <c r="F87" s="78">
        <v>29</v>
      </c>
      <c r="G87" s="78">
        <v>34</v>
      </c>
      <c r="H87" s="78">
        <v>26</v>
      </c>
      <c r="I87" s="78">
        <v>57</v>
      </c>
      <c r="J87" s="78">
        <v>19</v>
      </c>
      <c r="K87" s="78">
        <v>24</v>
      </c>
      <c r="L87" s="78">
        <v>43</v>
      </c>
      <c r="M87" s="78">
        <v>70</v>
      </c>
      <c r="N87" s="79">
        <v>86</v>
      </c>
      <c r="O87" s="134" t="s">
        <v>213</v>
      </c>
      <c r="P87" s="54">
        <v>22</v>
      </c>
      <c r="Q87" s="135">
        <v>10</v>
      </c>
      <c r="R87" s="138">
        <v>0</v>
      </c>
      <c r="S87" s="136">
        <v>2</v>
      </c>
      <c r="T87" s="136">
        <v>1</v>
      </c>
      <c r="U87" s="136">
        <v>0</v>
      </c>
      <c r="V87" s="136">
        <v>2</v>
      </c>
      <c r="W87" s="136">
        <v>0</v>
      </c>
      <c r="X87" s="135">
        <v>1</v>
      </c>
      <c r="Y87" s="135">
        <v>4</v>
      </c>
      <c r="Z87" s="135">
        <v>1</v>
      </c>
      <c r="AA87" s="135">
        <v>1</v>
      </c>
      <c r="AB87" s="137">
        <v>0</v>
      </c>
      <c r="AD87" s="41">
        <f t="shared" si="2"/>
        <v>0.44532139232233742</v>
      </c>
      <c r="AE87" s="1"/>
      <c r="AF87" s="1"/>
      <c r="AG87" s="82">
        <v>13615</v>
      </c>
      <c r="AH87" s="84">
        <v>148</v>
      </c>
      <c r="AI87" s="30">
        <f t="shared" si="0"/>
        <v>2015020</v>
      </c>
      <c r="AJ87" s="31">
        <f t="shared" ref="AJ87:AK87" si="86">AG87*AG87</f>
        <v>185368225</v>
      </c>
      <c r="AK87" s="31">
        <f t="shared" si="86"/>
        <v>21904</v>
      </c>
    </row>
    <row r="88" spans="1:37" ht="14">
      <c r="A88" s="5" t="s">
        <v>72</v>
      </c>
      <c r="B88" s="6">
        <v>13615</v>
      </c>
      <c r="C88" s="62">
        <v>2123</v>
      </c>
      <c r="D88" s="62">
        <v>1851</v>
      </c>
      <c r="E88" s="62">
        <v>1324</v>
      </c>
      <c r="F88" s="62">
        <v>810</v>
      </c>
      <c r="G88" s="62">
        <v>739</v>
      </c>
      <c r="H88" s="62">
        <v>593</v>
      </c>
      <c r="I88" s="62">
        <v>739</v>
      </c>
      <c r="J88" s="62">
        <v>788</v>
      </c>
      <c r="K88" s="62">
        <v>931</v>
      </c>
      <c r="L88" s="62">
        <v>934</v>
      </c>
      <c r="M88" s="62">
        <v>1254</v>
      </c>
      <c r="N88" s="63">
        <v>1529</v>
      </c>
      <c r="O88" s="127" t="s">
        <v>214</v>
      </c>
      <c r="P88" s="4">
        <v>148</v>
      </c>
      <c r="Q88" s="132">
        <v>26</v>
      </c>
      <c r="R88" s="129">
        <v>14</v>
      </c>
      <c r="S88" s="129">
        <v>9</v>
      </c>
      <c r="T88" s="129">
        <v>3</v>
      </c>
      <c r="U88" s="129">
        <v>2</v>
      </c>
      <c r="V88" s="129">
        <v>18</v>
      </c>
      <c r="W88" s="129">
        <v>8</v>
      </c>
      <c r="X88" s="129">
        <v>17</v>
      </c>
      <c r="Y88" s="129">
        <v>9</v>
      </c>
      <c r="Z88" s="129">
        <v>18</v>
      </c>
      <c r="AA88" s="129">
        <v>14</v>
      </c>
      <c r="AB88" s="139">
        <v>10</v>
      </c>
      <c r="AC88" s="64"/>
      <c r="AD88" s="65">
        <f t="shared" si="2"/>
        <v>0.46309832933201012</v>
      </c>
      <c r="AE88" s="64"/>
      <c r="AF88" s="64"/>
      <c r="AG88" s="6">
        <v>781</v>
      </c>
      <c r="AH88" s="4">
        <v>26</v>
      </c>
      <c r="AI88" s="67">
        <f t="shared" si="0"/>
        <v>20306</v>
      </c>
      <c r="AJ88" s="69">
        <f t="shared" ref="AJ88:AK88" si="87">AG88*AG88</f>
        <v>609961</v>
      </c>
      <c r="AK88" s="69">
        <f t="shared" si="87"/>
        <v>676</v>
      </c>
    </row>
    <row r="89" spans="1:37" ht="14">
      <c r="A89" s="75" t="s">
        <v>215</v>
      </c>
      <c r="B89" s="76">
        <v>781</v>
      </c>
      <c r="C89" s="78">
        <v>45</v>
      </c>
      <c r="D89" s="78">
        <v>120</v>
      </c>
      <c r="E89" s="78">
        <v>67</v>
      </c>
      <c r="F89" s="78">
        <v>86</v>
      </c>
      <c r="G89" s="78">
        <v>51</v>
      </c>
      <c r="H89" s="78">
        <v>35</v>
      </c>
      <c r="I89" s="78">
        <v>27</v>
      </c>
      <c r="J89" s="78">
        <v>33</v>
      </c>
      <c r="K89" s="78">
        <v>100</v>
      </c>
      <c r="L89" s="78">
        <v>64</v>
      </c>
      <c r="M89" s="78">
        <v>110</v>
      </c>
      <c r="N89" s="79">
        <v>43</v>
      </c>
      <c r="O89" s="134" t="s">
        <v>215</v>
      </c>
      <c r="P89" s="54">
        <v>26</v>
      </c>
      <c r="Q89" s="136">
        <v>3</v>
      </c>
      <c r="R89" s="136">
        <v>4</v>
      </c>
      <c r="S89" s="136">
        <v>4</v>
      </c>
      <c r="T89" s="136">
        <v>0</v>
      </c>
      <c r="U89" s="136">
        <v>0</v>
      </c>
      <c r="V89" s="136">
        <v>2</v>
      </c>
      <c r="W89" s="136">
        <v>3</v>
      </c>
      <c r="X89" s="136">
        <v>5</v>
      </c>
      <c r="Y89" s="136">
        <v>0</v>
      </c>
      <c r="Z89" s="135">
        <v>3</v>
      </c>
      <c r="AA89" s="136">
        <v>2</v>
      </c>
      <c r="AB89" s="140">
        <v>0</v>
      </c>
      <c r="AD89" s="41">
        <f t="shared" si="2"/>
        <v>-0.12859998681123755</v>
      </c>
      <c r="AE89" s="1"/>
      <c r="AF89" s="1"/>
      <c r="AG89" s="76">
        <v>295</v>
      </c>
      <c r="AH89" s="54">
        <v>23</v>
      </c>
      <c r="AI89" s="30">
        <f t="shared" si="0"/>
        <v>6785</v>
      </c>
      <c r="AJ89" s="31">
        <f t="shared" ref="AJ89:AK89" si="88">AG89*AG89</f>
        <v>87025</v>
      </c>
      <c r="AK89" s="31">
        <f t="shared" si="88"/>
        <v>529</v>
      </c>
    </row>
    <row r="90" spans="1:37" ht="14">
      <c r="A90" s="75" t="s">
        <v>216</v>
      </c>
      <c r="B90" s="76">
        <v>295</v>
      </c>
      <c r="C90" s="78">
        <v>16</v>
      </c>
      <c r="D90" s="78">
        <v>25</v>
      </c>
      <c r="E90" s="78">
        <v>28</v>
      </c>
      <c r="F90" s="78">
        <v>32</v>
      </c>
      <c r="G90" s="78">
        <v>28</v>
      </c>
      <c r="H90" s="78">
        <v>32</v>
      </c>
      <c r="I90" s="78">
        <v>28</v>
      </c>
      <c r="J90" s="78">
        <v>19</v>
      </c>
      <c r="K90" s="78">
        <v>14</v>
      </c>
      <c r="L90" s="78">
        <v>38</v>
      </c>
      <c r="M90" s="78">
        <v>21</v>
      </c>
      <c r="N90" s="79">
        <v>14</v>
      </c>
      <c r="O90" s="134" t="s">
        <v>217</v>
      </c>
      <c r="P90" s="54">
        <v>23</v>
      </c>
      <c r="Q90" s="136">
        <v>2</v>
      </c>
      <c r="R90" s="136">
        <v>0</v>
      </c>
      <c r="S90" s="136">
        <v>0</v>
      </c>
      <c r="T90" s="136">
        <v>1</v>
      </c>
      <c r="U90" s="136">
        <v>2</v>
      </c>
      <c r="V90" s="136">
        <v>0</v>
      </c>
      <c r="W90" s="136">
        <v>0</v>
      </c>
      <c r="X90" s="136">
        <v>2</v>
      </c>
      <c r="Y90" s="136">
        <v>0</v>
      </c>
      <c r="Z90" s="135">
        <v>8</v>
      </c>
      <c r="AA90" s="136">
        <v>4</v>
      </c>
      <c r="AB90" s="140">
        <v>4</v>
      </c>
      <c r="AD90" s="41">
        <f t="shared" si="2"/>
        <v>0.17582044825636528</v>
      </c>
      <c r="AE90" s="1"/>
      <c r="AF90" s="1"/>
      <c r="AG90" s="76">
        <v>869</v>
      </c>
      <c r="AH90" s="54">
        <v>82</v>
      </c>
      <c r="AI90" s="30">
        <f t="shared" si="0"/>
        <v>71258</v>
      </c>
      <c r="AJ90" s="31">
        <f t="shared" ref="AJ90:AK90" si="89">AG90*AG90</f>
        <v>755161</v>
      </c>
      <c r="AK90" s="31">
        <f t="shared" si="89"/>
        <v>6724</v>
      </c>
    </row>
    <row r="91" spans="1:37" ht="14">
      <c r="A91" s="75" t="s">
        <v>218</v>
      </c>
      <c r="B91" s="76">
        <v>869</v>
      </c>
      <c r="C91" s="78">
        <v>95</v>
      </c>
      <c r="D91" s="78">
        <v>109</v>
      </c>
      <c r="E91" s="78">
        <v>68</v>
      </c>
      <c r="F91" s="78">
        <v>50</v>
      </c>
      <c r="G91" s="78">
        <v>58</v>
      </c>
      <c r="H91" s="78">
        <v>36</v>
      </c>
      <c r="I91" s="78">
        <v>49</v>
      </c>
      <c r="J91" s="78">
        <v>25</v>
      </c>
      <c r="K91" s="78">
        <v>50</v>
      </c>
      <c r="L91" s="78">
        <v>62</v>
      </c>
      <c r="M91" s="78">
        <v>140</v>
      </c>
      <c r="N91" s="79">
        <v>127</v>
      </c>
      <c r="O91" s="134" t="s">
        <v>218</v>
      </c>
      <c r="P91" s="54">
        <v>82</v>
      </c>
      <c r="Q91" s="135">
        <v>10</v>
      </c>
      <c r="R91" s="136">
        <v>4</v>
      </c>
      <c r="S91" s="136">
        <v>3</v>
      </c>
      <c r="T91" s="136">
        <v>2</v>
      </c>
      <c r="U91" s="136">
        <v>3</v>
      </c>
      <c r="V91" s="136">
        <v>18</v>
      </c>
      <c r="W91" s="136">
        <v>7</v>
      </c>
      <c r="X91" s="136">
        <v>6</v>
      </c>
      <c r="Y91" s="135">
        <v>8</v>
      </c>
      <c r="Z91" s="135">
        <v>15</v>
      </c>
      <c r="AA91" s="135">
        <v>5</v>
      </c>
      <c r="AB91" s="137">
        <v>1</v>
      </c>
      <c r="AD91" s="41">
        <f t="shared" si="2"/>
        <v>-0.36660446643646205</v>
      </c>
      <c r="AE91" s="1"/>
      <c r="AF91" s="1"/>
      <c r="AG91" s="76">
        <v>423</v>
      </c>
      <c r="AH91" s="54">
        <v>67</v>
      </c>
      <c r="AI91" s="30">
        <f t="shared" si="0"/>
        <v>28341</v>
      </c>
      <c r="AJ91" s="31">
        <f t="shared" ref="AJ91:AK91" si="90">AG91*AG91</f>
        <v>178929</v>
      </c>
      <c r="AK91" s="31">
        <f t="shared" si="90"/>
        <v>4489</v>
      </c>
    </row>
    <row r="92" spans="1:37" ht="14">
      <c r="A92" s="75" t="s">
        <v>219</v>
      </c>
      <c r="B92" s="76">
        <v>423</v>
      </c>
      <c r="C92" s="78">
        <v>78</v>
      </c>
      <c r="D92" s="78">
        <v>17</v>
      </c>
      <c r="E92" s="78">
        <v>56</v>
      </c>
      <c r="F92" s="78">
        <v>61</v>
      </c>
      <c r="G92" s="78">
        <v>33</v>
      </c>
      <c r="H92" s="78">
        <v>17</v>
      </c>
      <c r="I92" s="78">
        <v>22</v>
      </c>
      <c r="J92" s="78">
        <v>11</v>
      </c>
      <c r="K92" s="78">
        <v>25</v>
      </c>
      <c r="L92" s="78">
        <v>27</v>
      </c>
      <c r="M92" s="78">
        <v>29</v>
      </c>
      <c r="N92" s="79">
        <v>47</v>
      </c>
      <c r="O92" s="134" t="s">
        <v>219</v>
      </c>
      <c r="P92" s="54">
        <v>67</v>
      </c>
      <c r="Q92" s="135">
        <v>9</v>
      </c>
      <c r="R92" s="136">
        <v>21</v>
      </c>
      <c r="S92" s="136">
        <v>3</v>
      </c>
      <c r="T92" s="136">
        <v>3</v>
      </c>
      <c r="U92" s="136">
        <v>5</v>
      </c>
      <c r="V92" s="136">
        <v>3</v>
      </c>
      <c r="W92" s="136">
        <v>2</v>
      </c>
      <c r="X92" s="136">
        <v>3</v>
      </c>
      <c r="Y92" s="135">
        <v>5</v>
      </c>
      <c r="Z92" s="135">
        <v>8</v>
      </c>
      <c r="AA92" s="135">
        <v>2</v>
      </c>
      <c r="AB92" s="140">
        <v>3</v>
      </c>
      <c r="AD92" s="41">
        <f t="shared" si="2"/>
        <v>-9.7543491902828669E-2</v>
      </c>
      <c r="AE92" s="1"/>
      <c r="AF92" s="1"/>
      <c r="AG92" s="76">
        <v>1318</v>
      </c>
      <c r="AH92" s="54">
        <v>39</v>
      </c>
      <c r="AI92" s="30">
        <f t="shared" si="0"/>
        <v>51402</v>
      </c>
      <c r="AJ92" s="31">
        <f t="shared" ref="AJ92:AK92" si="91">AG92*AG92</f>
        <v>1737124</v>
      </c>
      <c r="AK92" s="31">
        <f t="shared" si="91"/>
        <v>1521</v>
      </c>
    </row>
    <row r="93" spans="1:37" ht="14">
      <c r="A93" s="5" t="s">
        <v>220</v>
      </c>
      <c r="B93" s="6">
        <v>1318</v>
      </c>
      <c r="C93" s="62">
        <v>155</v>
      </c>
      <c r="D93" s="62">
        <v>105</v>
      </c>
      <c r="E93" s="62">
        <v>281</v>
      </c>
      <c r="F93" s="62">
        <v>57</v>
      </c>
      <c r="G93" s="62">
        <v>77</v>
      </c>
      <c r="H93" s="62">
        <v>41</v>
      </c>
      <c r="I93" s="62">
        <v>59</v>
      </c>
      <c r="J93" s="62">
        <v>84</v>
      </c>
      <c r="K93" s="62">
        <v>50</v>
      </c>
      <c r="L93" s="62">
        <v>152</v>
      </c>
      <c r="M93" s="62">
        <v>122</v>
      </c>
      <c r="N93" s="63">
        <v>135</v>
      </c>
      <c r="O93" s="127" t="s">
        <v>221</v>
      </c>
      <c r="P93" s="4">
        <v>39</v>
      </c>
      <c r="Q93" s="62">
        <v>3</v>
      </c>
      <c r="R93" s="62">
        <v>1</v>
      </c>
      <c r="S93" s="62">
        <v>2</v>
      </c>
      <c r="T93" s="62">
        <v>4</v>
      </c>
      <c r="U93" s="62">
        <v>10</v>
      </c>
      <c r="V93" s="62">
        <v>0</v>
      </c>
      <c r="W93" s="62">
        <v>3</v>
      </c>
      <c r="X93" s="62">
        <v>1</v>
      </c>
      <c r="Y93" s="65">
        <v>2</v>
      </c>
      <c r="Z93" s="65">
        <v>4</v>
      </c>
      <c r="AA93" s="62">
        <v>3</v>
      </c>
      <c r="AB93" s="63">
        <v>6</v>
      </c>
      <c r="AC93" s="64"/>
      <c r="AD93" s="65">
        <f t="shared" si="2"/>
        <v>-4.3250451301374481E-3</v>
      </c>
      <c r="AE93" s="64"/>
      <c r="AF93" s="64"/>
      <c r="AG93" s="6">
        <v>125</v>
      </c>
      <c r="AH93" s="4">
        <v>22</v>
      </c>
      <c r="AI93" s="67">
        <f t="shared" si="0"/>
        <v>2750</v>
      </c>
      <c r="AJ93" s="69">
        <f t="shared" ref="AJ93:AK93" si="92">AG93*AG93</f>
        <v>15625</v>
      </c>
      <c r="AK93" s="69">
        <f t="shared" si="92"/>
        <v>484</v>
      </c>
    </row>
    <row r="94" spans="1:37" ht="15.75" customHeight="1">
      <c r="A94" s="75" t="s">
        <v>222</v>
      </c>
      <c r="B94" s="76">
        <v>125</v>
      </c>
      <c r="C94" s="78">
        <v>17</v>
      </c>
      <c r="D94" s="78">
        <v>39</v>
      </c>
      <c r="E94" s="78">
        <v>4</v>
      </c>
      <c r="F94" s="78">
        <v>8</v>
      </c>
      <c r="G94" s="78">
        <v>4</v>
      </c>
      <c r="H94" s="78">
        <v>5</v>
      </c>
      <c r="I94" s="78">
        <v>3</v>
      </c>
      <c r="J94" s="78">
        <v>0</v>
      </c>
      <c r="K94" s="78">
        <v>4</v>
      </c>
      <c r="L94" s="78">
        <v>7</v>
      </c>
      <c r="M94" s="78">
        <v>14</v>
      </c>
      <c r="N94" s="79">
        <v>20</v>
      </c>
      <c r="O94" s="122" t="s">
        <v>222</v>
      </c>
      <c r="P94" s="54">
        <v>22</v>
      </c>
      <c r="Q94" s="125">
        <v>2</v>
      </c>
      <c r="R94" s="78">
        <v>1</v>
      </c>
      <c r="S94" s="78">
        <v>0</v>
      </c>
      <c r="T94" s="78">
        <v>0</v>
      </c>
      <c r="U94" s="78">
        <v>1</v>
      </c>
      <c r="V94" s="78">
        <v>9</v>
      </c>
      <c r="W94" s="78">
        <v>0</v>
      </c>
      <c r="X94" s="78">
        <v>1</v>
      </c>
      <c r="Y94" s="78">
        <v>1</v>
      </c>
      <c r="Z94" s="78">
        <v>2</v>
      </c>
      <c r="AA94" s="78">
        <v>3</v>
      </c>
      <c r="AB94" s="79">
        <v>2</v>
      </c>
      <c r="AD94" s="41">
        <f t="shared" si="2"/>
        <v>-2.4538842592781739E-2</v>
      </c>
      <c r="AE94" s="1"/>
      <c r="AF94" s="1"/>
      <c r="AG94" s="85">
        <v>1097</v>
      </c>
      <c r="AH94" s="54">
        <v>61</v>
      </c>
      <c r="AI94" s="30">
        <f t="shared" si="0"/>
        <v>66917</v>
      </c>
      <c r="AJ94" s="31">
        <f t="shared" ref="AJ94:AK94" si="93">AG94*AG94</f>
        <v>1203409</v>
      </c>
      <c r="AK94" s="31">
        <f t="shared" si="93"/>
        <v>3721</v>
      </c>
    </row>
    <row r="95" spans="1:37" ht="15.75" customHeight="1">
      <c r="A95" s="116" t="s">
        <v>223</v>
      </c>
      <c r="B95" s="85">
        <v>1097</v>
      </c>
      <c r="C95" s="86">
        <v>155</v>
      </c>
      <c r="D95" s="86">
        <v>297</v>
      </c>
      <c r="E95" s="86">
        <v>129</v>
      </c>
      <c r="F95" s="86">
        <v>26</v>
      </c>
      <c r="G95" s="86">
        <v>53</v>
      </c>
      <c r="H95" s="86">
        <v>26</v>
      </c>
      <c r="I95" s="86">
        <v>58</v>
      </c>
      <c r="J95" s="86">
        <v>40</v>
      </c>
      <c r="K95" s="86">
        <v>35</v>
      </c>
      <c r="L95" s="86">
        <v>56</v>
      </c>
      <c r="M95" s="86">
        <v>61</v>
      </c>
      <c r="N95" s="87">
        <v>161</v>
      </c>
      <c r="O95" s="123" t="s">
        <v>224</v>
      </c>
      <c r="P95" s="54">
        <v>61</v>
      </c>
      <c r="Q95" s="86">
        <v>8</v>
      </c>
      <c r="R95" s="86">
        <v>6</v>
      </c>
      <c r="S95" s="86">
        <v>5</v>
      </c>
      <c r="T95" s="86">
        <v>4</v>
      </c>
      <c r="U95" s="86">
        <v>8</v>
      </c>
      <c r="V95" s="86">
        <v>1</v>
      </c>
      <c r="W95" s="86">
        <v>7</v>
      </c>
      <c r="X95" s="86">
        <v>6</v>
      </c>
      <c r="Y95" s="86">
        <v>5</v>
      </c>
      <c r="Z95" s="86">
        <v>5</v>
      </c>
      <c r="AA95" s="86">
        <v>3</v>
      </c>
      <c r="AB95" s="87">
        <v>3</v>
      </c>
      <c r="AD95" s="41">
        <f t="shared" si="2"/>
        <v>0.21974170610282087</v>
      </c>
      <c r="AE95" s="1"/>
      <c r="AF95" s="1"/>
      <c r="AG95" s="27">
        <v>23661</v>
      </c>
      <c r="AH95" s="141">
        <v>617</v>
      </c>
      <c r="AI95" s="30">
        <f t="shared" si="0"/>
        <v>14598837</v>
      </c>
      <c r="AJ95" s="31">
        <f t="shared" ref="AJ95:AK95" si="94">AG95*AG95</f>
        <v>559842921</v>
      </c>
      <c r="AK95" s="31">
        <f t="shared" si="94"/>
        <v>380689</v>
      </c>
    </row>
    <row r="96" spans="1:37" ht="15.75" customHeight="1">
      <c r="A96" s="34" t="s">
        <v>79</v>
      </c>
      <c r="B96" s="27">
        <v>23661</v>
      </c>
      <c r="C96" s="27">
        <v>5643</v>
      </c>
      <c r="D96" s="27">
        <v>4703</v>
      </c>
      <c r="E96" s="27">
        <v>2558</v>
      </c>
      <c r="F96" s="27">
        <v>1235</v>
      </c>
      <c r="G96" s="27">
        <v>848</v>
      </c>
      <c r="H96" s="27">
        <v>327</v>
      </c>
      <c r="I96" s="27">
        <v>330</v>
      </c>
      <c r="J96" s="27">
        <v>278</v>
      </c>
      <c r="K96" s="27">
        <v>349</v>
      </c>
      <c r="L96" s="27">
        <v>1201</v>
      </c>
      <c r="M96" s="27">
        <v>2102</v>
      </c>
      <c r="N96" s="35">
        <v>4087</v>
      </c>
      <c r="O96" s="36" t="s">
        <v>79</v>
      </c>
      <c r="P96" s="141">
        <v>617</v>
      </c>
      <c r="Q96" s="141">
        <v>47</v>
      </c>
      <c r="R96" s="141">
        <v>88</v>
      </c>
      <c r="S96" s="141">
        <v>23</v>
      </c>
      <c r="T96" s="141">
        <v>44</v>
      </c>
      <c r="U96" s="141">
        <v>50</v>
      </c>
      <c r="V96" s="141">
        <v>36</v>
      </c>
      <c r="W96" s="141">
        <v>90</v>
      </c>
      <c r="X96" s="141">
        <v>41</v>
      </c>
      <c r="Y96" s="141">
        <v>36</v>
      </c>
      <c r="Z96" s="141">
        <v>47</v>
      </c>
      <c r="AA96" s="141">
        <v>88</v>
      </c>
      <c r="AB96" s="38">
        <v>27</v>
      </c>
      <c r="AD96" s="41">
        <f t="shared" si="2"/>
        <v>7.1427270848201024E-2</v>
      </c>
      <c r="AE96" s="1"/>
      <c r="AF96" s="1"/>
      <c r="AG96" s="76">
        <v>15</v>
      </c>
      <c r="AH96" s="54">
        <v>44</v>
      </c>
      <c r="AI96" s="30">
        <f t="shared" si="0"/>
        <v>660</v>
      </c>
      <c r="AJ96" s="31">
        <f t="shared" ref="AJ96:AK96" si="95">AG96*AG96</f>
        <v>225</v>
      </c>
      <c r="AK96" s="31">
        <f t="shared" si="95"/>
        <v>1936</v>
      </c>
    </row>
    <row r="97" spans="1:37" ht="14">
      <c r="A97" s="75" t="s">
        <v>225</v>
      </c>
      <c r="B97" s="76">
        <v>15</v>
      </c>
      <c r="C97" s="78">
        <v>0</v>
      </c>
      <c r="D97" s="78">
        <v>3</v>
      </c>
      <c r="E97" s="78">
        <v>3</v>
      </c>
      <c r="F97" s="78">
        <v>0</v>
      </c>
      <c r="G97" s="78">
        <v>0</v>
      </c>
      <c r="H97" s="78">
        <v>2</v>
      </c>
      <c r="I97" s="78">
        <v>0</v>
      </c>
      <c r="J97" s="78">
        <v>2</v>
      </c>
      <c r="K97" s="78">
        <v>1</v>
      </c>
      <c r="L97" s="78">
        <v>1</v>
      </c>
      <c r="M97" s="78">
        <v>2</v>
      </c>
      <c r="N97" s="79">
        <v>1</v>
      </c>
      <c r="O97" s="122" t="s">
        <v>226</v>
      </c>
      <c r="P97" s="54">
        <v>44</v>
      </c>
      <c r="Q97" s="125">
        <v>9</v>
      </c>
      <c r="R97" s="78">
        <v>6</v>
      </c>
      <c r="S97" s="78">
        <v>0</v>
      </c>
      <c r="T97" s="78">
        <v>2</v>
      </c>
      <c r="U97" s="78">
        <v>3</v>
      </c>
      <c r="V97" s="78">
        <v>5</v>
      </c>
      <c r="W97" s="78">
        <v>1</v>
      </c>
      <c r="X97" s="78">
        <v>3</v>
      </c>
      <c r="Y97" s="78">
        <v>4</v>
      </c>
      <c r="Z97" s="78">
        <v>2</v>
      </c>
      <c r="AA97" s="78">
        <v>6</v>
      </c>
      <c r="AB97" s="79">
        <v>3</v>
      </c>
      <c r="AD97" s="41">
        <f t="shared" si="2"/>
        <v>-3.9041140845545116E-17</v>
      </c>
      <c r="AE97" s="1"/>
      <c r="AF97" s="1"/>
      <c r="AG97" s="76">
        <v>83</v>
      </c>
      <c r="AH97" s="54">
        <v>11</v>
      </c>
      <c r="AI97" s="30">
        <f t="shared" si="0"/>
        <v>913</v>
      </c>
      <c r="AJ97" s="31">
        <f t="shared" ref="AJ97:AK97" si="96">AG97*AG97</f>
        <v>6889</v>
      </c>
      <c r="AK97" s="31">
        <f t="shared" si="96"/>
        <v>121</v>
      </c>
    </row>
    <row r="98" spans="1:37" ht="14">
      <c r="A98" s="75" t="s">
        <v>227</v>
      </c>
      <c r="B98" s="76">
        <v>83</v>
      </c>
      <c r="C98" s="78">
        <v>6</v>
      </c>
      <c r="D98" s="78">
        <v>3</v>
      </c>
      <c r="E98" s="78">
        <v>6</v>
      </c>
      <c r="F98" s="78">
        <v>6</v>
      </c>
      <c r="G98" s="78">
        <v>3</v>
      </c>
      <c r="H98" s="78">
        <v>6</v>
      </c>
      <c r="I98" s="78">
        <v>6</v>
      </c>
      <c r="J98" s="78">
        <v>6</v>
      </c>
      <c r="K98" s="78">
        <v>3</v>
      </c>
      <c r="L98" s="78">
        <v>20</v>
      </c>
      <c r="M98" s="78">
        <v>6</v>
      </c>
      <c r="N98" s="79">
        <v>12</v>
      </c>
      <c r="O98" s="122" t="s">
        <v>228</v>
      </c>
      <c r="P98" s="54">
        <v>11</v>
      </c>
      <c r="Q98" s="125">
        <v>0</v>
      </c>
      <c r="R98" s="78">
        <v>3</v>
      </c>
      <c r="S98" s="78">
        <v>1</v>
      </c>
      <c r="T98" s="78">
        <v>1</v>
      </c>
      <c r="U98" s="78">
        <v>1</v>
      </c>
      <c r="V98" s="78">
        <v>0</v>
      </c>
      <c r="W98" s="78">
        <v>0</v>
      </c>
      <c r="X98" s="78">
        <v>0</v>
      </c>
      <c r="Y98" s="78">
        <v>1</v>
      </c>
      <c r="Z98" s="78">
        <v>2</v>
      </c>
      <c r="AA98" s="78">
        <v>1</v>
      </c>
      <c r="AB98" s="79">
        <v>1</v>
      </c>
      <c r="AD98" s="41">
        <f t="shared" si="2"/>
        <v>0.18926672945291728</v>
      </c>
      <c r="AE98" s="1"/>
      <c r="AF98" s="1"/>
      <c r="AG98" s="76">
        <v>23210</v>
      </c>
      <c r="AH98" s="54">
        <v>495</v>
      </c>
      <c r="AI98" s="30">
        <f t="shared" si="0"/>
        <v>11488950</v>
      </c>
      <c r="AJ98" s="31">
        <f t="shared" ref="AJ98:AK98" si="97">AG98*AG98</f>
        <v>538704100</v>
      </c>
      <c r="AK98" s="31">
        <f t="shared" si="97"/>
        <v>245025</v>
      </c>
    </row>
    <row r="99" spans="1:37" ht="14">
      <c r="A99" s="75" t="s">
        <v>81</v>
      </c>
      <c r="B99" s="76">
        <v>23210</v>
      </c>
      <c r="C99" s="78">
        <v>5594</v>
      </c>
      <c r="D99" s="78">
        <v>4641</v>
      </c>
      <c r="E99" s="78">
        <v>2520</v>
      </c>
      <c r="F99" s="78">
        <v>1203</v>
      </c>
      <c r="G99" s="78">
        <v>823</v>
      </c>
      <c r="H99" s="78">
        <v>308</v>
      </c>
      <c r="I99" s="78">
        <v>313</v>
      </c>
      <c r="J99" s="78">
        <v>260</v>
      </c>
      <c r="K99" s="78">
        <v>328</v>
      </c>
      <c r="L99" s="78">
        <v>1149</v>
      </c>
      <c r="M99" s="78">
        <v>2045</v>
      </c>
      <c r="N99" s="79">
        <v>4026</v>
      </c>
      <c r="O99" s="122" t="s">
        <v>229</v>
      </c>
      <c r="P99" s="54">
        <v>495</v>
      </c>
      <c r="Q99" s="125">
        <v>33</v>
      </c>
      <c r="R99" s="78">
        <v>75</v>
      </c>
      <c r="S99" s="78">
        <v>16</v>
      </c>
      <c r="T99" s="78">
        <v>36</v>
      </c>
      <c r="U99" s="78">
        <v>41</v>
      </c>
      <c r="V99" s="78">
        <v>23</v>
      </c>
      <c r="W99" s="78">
        <v>81</v>
      </c>
      <c r="X99" s="78">
        <v>33</v>
      </c>
      <c r="Y99" s="78">
        <v>22</v>
      </c>
      <c r="Z99" s="78">
        <v>42</v>
      </c>
      <c r="AA99" s="78">
        <v>75</v>
      </c>
      <c r="AB99" s="79">
        <v>18</v>
      </c>
      <c r="AD99" s="41">
        <f t="shared" si="2"/>
        <v>3.140008723361188E-2</v>
      </c>
      <c r="AE99" s="1"/>
      <c r="AF99" s="1"/>
      <c r="AG99" s="76">
        <v>69</v>
      </c>
      <c r="AH99" s="54">
        <v>21</v>
      </c>
      <c r="AI99" s="30">
        <f t="shared" si="0"/>
        <v>1449</v>
      </c>
      <c r="AJ99" s="31">
        <f t="shared" ref="AJ99:AK99" si="98">AG99*AG99</f>
        <v>4761</v>
      </c>
      <c r="AK99" s="31">
        <f t="shared" si="98"/>
        <v>441</v>
      </c>
    </row>
    <row r="100" spans="1:37" ht="14">
      <c r="A100" s="75" t="s">
        <v>82</v>
      </c>
      <c r="B100" s="76">
        <v>69</v>
      </c>
      <c r="C100" s="78">
        <v>7</v>
      </c>
      <c r="D100" s="78">
        <v>7</v>
      </c>
      <c r="E100" s="78">
        <v>8</v>
      </c>
      <c r="F100" s="78">
        <v>4</v>
      </c>
      <c r="G100" s="78">
        <v>3</v>
      </c>
      <c r="H100" s="78">
        <v>3</v>
      </c>
      <c r="I100" s="78">
        <v>2</v>
      </c>
      <c r="J100" s="78">
        <v>6</v>
      </c>
      <c r="K100" s="78">
        <v>4</v>
      </c>
      <c r="L100" s="78">
        <v>8</v>
      </c>
      <c r="M100" s="78">
        <v>6</v>
      </c>
      <c r="N100" s="79">
        <v>11</v>
      </c>
      <c r="O100" s="122" t="s">
        <v>82</v>
      </c>
      <c r="P100" s="54">
        <v>21</v>
      </c>
      <c r="Q100" s="125">
        <v>4</v>
      </c>
      <c r="R100" s="78">
        <v>2</v>
      </c>
      <c r="S100" s="78">
        <v>0</v>
      </c>
      <c r="T100" s="78">
        <v>0</v>
      </c>
      <c r="U100" s="78">
        <v>1</v>
      </c>
      <c r="V100" s="78">
        <v>1</v>
      </c>
      <c r="W100" s="78">
        <v>6</v>
      </c>
      <c r="X100" s="78">
        <v>1</v>
      </c>
      <c r="Y100" s="78">
        <v>2</v>
      </c>
      <c r="Z100" s="78">
        <v>0</v>
      </c>
      <c r="AA100" s="78">
        <v>1</v>
      </c>
      <c r="AB100" s="79">
        <v>3</v>
      </c>
      <c r="AD100" s="41">
        <f t="shared" si="2"/>
        <v>-0.14741028065329695</v>
      </c>
      <c r="AE100" s="1"/>
      <c r="AF100" s="1"/>
      <c r="AG100" s="76">
        <v>91</v>
      </c>
      <c r="AH100" s="54">
        <v>18</v>
      </c>
      <c r="AI100" s="30">
        <f t="shared" si="0"/>
        <v>1638</v>
      </c>
      <c r="AJ100" s="31">
        <f t="shared" ref="AJ100:AK100" si="99">AG100*AG100</f>
        <v>8281</v>
      </c>
      <c r="AK100" s="31">
        <f t="shared" si="99"/>
        <v>324</v>
      </c>
    </row>
    <row r="101" spans="1:37" ht="15.75" customHeight="1">
      <c r="A101" s="75" t="s">
        <v>230</v>
      </c>
      <c r="B101" s="76">
        <v>91</v>
      </c>
      <c r="C101" s="78">
        <v>11</v>
      </c>
      <c r="D101" s="78">
        <v>11</v>
      </c>
      <c r="E101" s="78">
        <v>12</v>
      </c>
      <c r="F101" s="78">
        <v>12</v>
      </c>
      <c r="G101" s="78">
        <v>4</v>
      </c>
      <c r="H101" s="78">
        <v>3</v>
      </c>
      <c r="I101" s="78">
        <v>6</v>
      </c>
      <c r="J101" s="78">
        <v>2</v>
      </c>
      <c r="K101" s="78">
        <v>5</v>
      </c>
      <c r="L101" s="78">
        <v>8</v>
      </c>
      <c r="M101" s="78">
        <v>7</v>
      </c>
      <c r="N101" s="79">
        <v>10</v>
      </c>
      <c r="O101" s="122" t="s">
        <v>231</v>
      </c>
      <c r="P101" s="54">
        <v>18</v>
      </c>
      <c r="Q101" s="125">
        <v>0</v>
      </c>
      <c r="R101" s="78">
        <v>2</v>
      </c>
      <c r="S101" s="78">
        <v>2</v>
      </c>
      <c r="T101" s="78">
        <v>0</v>
      </c>
      <c r="U101" s="78">
        <v>0</v>
      </c>
      <c r="V101" s="78">
        <v>6</v>
      </c>
      <c r="W101" s="78">
        <v>1</v>
      </c>
      <c r="X101" s="78">
        <v>2</v>
      </c>
      <c r="Y101" s="78">
        <v>5</v>
      </c>
      <c r="Z101" s="78">
        <v>0</v>
      </c>
      <c r="AA101" s="78">
        <v>0</v>
      </c>
      <c r="AB101" s="79">
        <v>0</v>
      </c>
      <c r="AD101" s="41">
        <f t="shared" si="2"/>
        <v>-0.45755246521103299</v>
      </c>
      <c r="AE101" s="1"/>
      <c r="AF101" s="1"/>
      <c r="AG101" s="43">
        <v>45</v>
      </c>
      <c r="AH101" s="54">
        <v>28</v>
      </c>
      <c r="AI101" s="30">
        <f t="shared" si="0"/>
        <v>1260</v>
      </c>
      <c r="AJ101" s="31">
        <f t="shared" ref="AJ101:AK101" si="100">AG101*AG101</f>
        <v>2025</v>
      </c>
      <c r="AK101" s="31">
        <f t="shared" si="100"/>
        <v>784</v>
      </c>
    </row>
    <row r="102" spans="1:37" ht="15.75" customHeight="1">
      <c r="A102" s="116" t="s">
        <v>232</v>
      </c>
      <c r="B102" s="43">
        <v>45</v>
      </c>
      <c r="C102" s="124">
        <v>10</v>
      </c>
      <c r="D102" s="86">
        <v>8</v>
      </c>
      <c r="E102" s="86">
        <v>1</v>
      </c>
      <c r="F102" s="86">
        <v>1</v>
      </c>
      <c r="G102" s="86">
        <v>0</v>
      </c>
      <c r="H102" s="86">
        <v>1</v>
      </c>
      <c r="I102" s="86">
        <v>0</v>
      </c>
      <c r="J102" s="86">
        <v>0</v>
      </c>
      <c r="K102" s="86">
        <v>0</v>
      </c>
      <c r="L102" s="86">
        <v>3</v>
      </c>
      <c r="M102" s="86">
        <v>6</v>
      </c>
      <c r="N102" s="87">
        <v>15</v>
      </c>
      <c r="O102" s="142" t="s">
        <v>233</v>
      </c>
      <c r="P102" s="54">
        <v>28</v>
      </c>
      <c r="Q102" s="143">
        <v>1</v>
      </c>
      <c r="R102" s="144">
        <v>0</v>
      </c>
      <c r="S102" s="144">
        <v>4</v>
      </c>
      <c r="T102" s="144">
        <v>5</v>
      </c>
      <c r="U102" s="144">
        <v>4</v>
      </c>
      <c r="V102" s="144">
        <v>1</v>
      </c>
      <c r="W102" s="144">
        <v>1</v>
      </c>
      <c r="X102" s="144">
        <v>2</v>
      </c>
      <c r="Y102" s="144">
        <v>2</v>
      </c>
      <c r="Z102" s="144">
        <v>1</v>
      </c>
      <c r="AA102" s="144">
        <v>5</v>
      </c>
      <c r="AB102" s="145">
        <v>2</v>
      </c>
      <c r="AD102" s="41">
        <f t="shared" si="2"/>
        <v>-0.23501760978308359</v>
      </c>
      <c r="AE102" s="1"/>
      <c r="AF102" s="1"/>
      <c r="AG102" s="85">
        <v>140</v>
      </c>
      <c r="AH102" s="28">
        <v>2770</v>
      </c>
      <c r="AI102" s="30">
        <f t="shared" si="0"/>
        <v>387800</v>
      </c>
      <c r="AJ102" s="31">
        <f t="shared" ref="AJ102:AK102" si="101">AG102*AG102</f>
        <v>19600</v>
      </c>
      <c r="AK102" s="31">
        <f t="shared" si="101"/>
        <v>7672900</v>
      </c>
    </row>
    <row r="103" spans="1:37" ht="15.75" customHeight="1">
      <c r="A103" s="146" t="s">
        <v>83</v>
      </c>
      <c r="B103" s="85">
        <v>140</v>
      </c>
      <c r="C103" s="147">
        <v>25</v>
      </c>
      <c r="D103" s="43">
        <v>4</v>
      </c>
      <c r="E103" s="43">
        <v>6</v>
      </c>
      <c r="F103" s="43">
        <v>12</v>
      </c>
      <c r="G103" s="43">
        <v>3</v>
      </c>
      <c r="H103" s="43">
        <v>14</v>
      </c>
      <c r="I103" s="43">
        <v>4</v>
      </c>
      <c r="J103" s="43">
        <v>9</v>
      </c>
      <c r="K103" s="43">
        <v>8</v>
      </c>
      <c r="L103" s="43">
        <v>29</v>
      </c>
      <c r="M103" s="43">
        <v>23</v>
      </c>
      <c r="N103" s="120">
        <v>3</v>
      </c>
      <c r="O103" s="36" t="s">
        <v>234</v>
      </c>
      <c r="P103" s="28">
        <v>2770</v>
      </c>
      <c r="Q103" s="28">
        <v>327</v>
      </c>
      <c r="R103" s="28">
        <v>190</v>
      </c>
      <c r="S103" s="28">
        <v>235</v>
      </c>
      <c r="T103" s="28">
        <v>207</v>
      </c>
      <c r="U103" s="28">
        <v>202</v>
      </c>
      <c r="V103" s="28">
        <v>59</v>
      </c>
      <c r="W103" s="28">
        <v>113</v>
      </c>
      <c r="X103" s="92">
        <v>273</v>
      </c>
      <c r="Y103" s="92">
        <v>213</v>
      </c>
      <c r="Z103" s="92">
        <v>325</v>
      </c>
      <c r="AA103" s="92">
        <v>291</v>
      </c>
      <c r="AB103" s="38">
        <v>335</v>
      </c>
      <c r="AD103" s="41">
        <f t="shared" si="2"/>
        <v>0.42296618241480849</v>
      </c>
      <c r="AE103" s="1"/>
      <c r="AF103" s="1" t="s">
        <v>235</v>
      </c>
      <c r="AG103" s="30">
        <f t="shared" ref="AG103:AK103" si="102">SUM(AG3:AG102)</f>
        <v>11774555</v>
      </c>
      <c r="AH103" s="30">
        <f t="shared" si="102"/>
        <v>14728762</v>
      </c>
      <c r="AI103" s="30">
        <f t="shared" si="102"/>
        <v>30310128899402</v>
      </c>
      <c r="AJ103" s="30">
        <f t="shared" si="102"/>
        <v>23174030114185</v>
      </c>
      <c r="AK103" s="30">
        <f t="shared" si="102"/>
        <v>41125940920928</v>
      </c>
    </row>
    <row r="104" spans="1:37" ht="14">
      <c r="A104" s="1"/>
      <c r="B104" s="1"/>
      <c r="C104" s="1"/>
      <c r="D104" s="1"/>
      <c r="E104" s="1"/>
      <c r="F104" s="1"/>
      <c r="G104" s="1"/>
      <c r="N104" s="1"/>
      <c r="O104" s="1"/>
      <c r="AD104" s="1"/>
      <c r="AE104" s="1"/>
      <c r="AF104" s="1" t="s">
        <v>236</v>
      </c>
      <c r="AG104" s="148">
        <v>99</v>
      </c>
      <c r="AI104" s="1"/>
      <c r="AJ104" s="1"/>
      <c r="AK104" s="1"/>
    </row>
    <row r="105" spans="1:37" ht="14">
      <c r="A105" s="1"/>
      <c r="B105" s="1"/>
      <c r="C105" s="1"/>
      <c r="D105" s="1"/>
      <c r="E105" s="1"/>
      <c r="F105" s="1"/>
      <c r="G105" s="1"/>
      <c r="N105" s="1"/>
      <c r="O105" s="1"/>
      <c r="AD105" s="1"/>
      <c r="AE105" s="1"/>
      <c r="AF105" s="1" t="s">
        <v>237</v>
      </c>
      <c r="AG105" s="31">
        <f>(AG104*AI103-AG103*AH103)/SQRT((AG104*AJ103-AG103*AG103)*(AG104*AK103-AH103*AH103))</f>
        <v>0.98084359597830439</v>
      </c>
      <c r="AH105" s="1" t="s">
        <v>238</v>
      </c>
      <c r="AI105" s="1"/>
      <c r="AJ105" s="1"/>
      <c r="AK105" s="1"/>
    </row>
  </sheetData>
  <mergeCells count="4">
    <mergeCell ref="A2:A3"/>
    <mergeCell ref="B2:N2"/>
    <mergeCell ref="O2:O3"/>
    <mergeCell ref="P2:AB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3"/>
  <sheetViews>
    <sheetView tabSelected="1" workbookViewId="0">
      <selection activeCell="C4" sqref="C4"/>
    </sheetView>
  </sheetViews>
  <sheetFormatPr baseColWidth="10" defaultColWidth="15.1640625" defaultRowHeight="15" customHeight="1" x14ac:dyDescent="0"/>
  <cols>
    <col min="1" max="1" width="9.33203125" style="151" customWidth="1"/>
    <col min="2" max="2" width="18.6640625" style="151" customWidth="1"/>
    <col min="3" max="3" width="18.1640625" style="151" customWidth="1"/>
    <col min="4" max="4" width="19.1640625" style="151" customWidth="1"/>
    <col min="5" max="5" width="14" style="151" customWidth="1"/>
    <col min="6" max="6" width="18.1640625" style="151" customWidth="1"/>
    <col min="7" max="16384" width="15.1640625" style="151"/>
  </cols>
  <sheetData>
    <row r="1" spans="2:10" thickBot="1">
      <c r="B1" s="150"/>
      <c r="C1" s="150"/>
      <c r="D1" s="150"/>
    </row>
    <row r="2" spans="2:10" ht="15.75" customHeight="1" thickBot="1">
      <c r="B2" s="150"/>
      <c r="C2" s="150"/>
      <c r="D2" s="150"/>
      <c r="F2" s="220">
        <f>3724118*100/17000000</f>
        <v>21.906576470588234</v>
      </c>
    </row>
    <row r="3" spans="2:10" ht="15.75" customHeight="1" thickBot="1">
      <c r="B3" s="150"/>
      <c r="C3" s="152" t="s">
        <v>242</v>
      </c>
      <c r="D3" s="152" t="s">
        <v>241</v>
      </c>
    </row>
    <row r="4" spans="2:10" ht="15.75" customHeight="1">
      <c r="B4" s="153" t="s">
        <v>0</v>
      </c>
      <c r="C4" s="154">
        <v>3069792</v>
      </c>
      <c r="D4" s="155">
        <v>3724118</v>
      </c>
    </row>
    <row r="5" spans="2:10" ht="15.75" customHeight="1">
      <c r="B5" s="153" t="s">
        <v>1</v>
      </c>
      <c r="C5" s="154">
        <v>2572031</v>
      </c>
      <c r="D5" s="156">
        <v>3562770</v>
      </c>
    </row>
    <row r="6" spans="2:10" ht="15.75" customHeight="1">
      <c r="B6" s="157" t="s">
        <v>2</v>
      </c>
      <c r="C6" s="154">
        <v>2296684</v>
      </c>
      <c r="D6" s="155">
        <v>3213089</v>
      </c>
      <c r="E6" s="158" t="s">
        <v>3</v>
      </c>
      <c r="F6" s="151" t="s">
        <v>239</v>
      </c>
      <c r="G6" s="151" t="s">
        <v>240</v>
      </c>
    </row>
    <row r="7" spans="2:10" ht="14">
      <c r="B7" s="159" t="s">
        <v>4</v>
      </c>
      <c r="C7" s="160">
        <v>1121372</v>
      </c>
      <c r="D7" s="161">
        <v>1431451</v>
      </c>
      <c r="E7" s="162">
        <v>40728738</v>
      </c>
      <c r="F7" s="163">
        <f>C7/E7</f>
        <v>2.7532696937479378E-2</v>
      </c>
      <c r="G7" s="151">
        <f>D7/17308449</f>
        <v>8.2702442027012352E-2</v>
      </c>
      <c r="I7" s="151">
        <f>F7*500+1</f>
        <v>14.76634846873969</v>
      </c>
      <c r="J7" s="151">
        <f>G7*500+1</f>
        <v>42.351221013506176</v>
      </c>
    </row>
    <row r="8" spans="2:10" ht="14">
      <c r="B8" s="164" t="s">
        <v>5</v>
      </c>
      <c r="C8" s="165">
        <v>321490</v>
      </c>
      <c r="D8" s="161">
        <v>67445</v>
      </c>
      <c r="E8" s="162">
        <v>10324445</v>
      </c>
      <c r="F8" s="163">
        <f t="shared" ref="F8:F50" si="0">C8/E8</f>
        <v>3.113871980527767E-2</v>
      </c>
      <c r="G8" s="151">
        <f t="shared" ref="G8:G50" si="1">D8/17308449</f>
        <v>3.8966518606028768E-3</v>
      </c>
      <c r="I8" s="151">
        <f t="shared" ref="I8:I50" si="2">F8*500+1</f>
        <v>16.569359902638837</v>
      </c>
      <c r="J8" s="151">
        <f t="shared" ref="J8:J50" si="3">G8*500+1</f>
        <v>2.9483259303014382</v>
      </c>
    </row>
    <row r="9" spans="2:10" ht="14">
      <c r="B9" s="164" t="s">
        <v>6</v>
      </c>
      <c r="C9" s="165">
        <v>328274</v>
      </c>
      <c r="D9" s="161">
        <v>172953</v>
      </c>
      <c r="E9" s="162">
        <v>196935134</v>
      </c>
      <c r="F9" s="163">
        <f t="shared" si="0"/>
        <v>1.6669143455123655E-3</v>
      </c>
      <c r="G9" s="151">
        <f t="shared" si="1"/>
        <v>9.9924031321350637E-3</v>
      </c>
      <c r="I9" s="151">
        <f t="shared" si="2"/>
        <v>1.8334571727561828</v>
      </c>
      <c r="J9" s="151">
        <f t="shared" si="3"/>
        <v>5.9962015660675316</v>
      </c>
    </row>
    <row r="10" spans="2:10" ht="14">
      <c r="B10" s="164" t="s">
        <v>7</v>
      </c>
      <c r="C10" s="165">
        <v>29</v>
      </c>
      <c r="D10" s="161">
        <v>2</v>
      </c>
      <c r="E10" s="162">
        <v>790882</v>
      </c>
      <c r="F10" s="163">
        <f t="shared" si="0"/>
        <v>3.6667922648384966E-5</v>
      </c>
      <c r="G10" s="151">
        <f t="shared" si="1"/>
        <v>1.1555050368753434E-7</v>
      </c>
      <c r="I10" s="151">
        <f t="shared" si="2"/>
        <v>1.0183339613241924</v>
      </c>
      <c r="J10" s="151">
        <f t="shared" si="3"/>
        <v>1.0000577752518438</v>
      </c>
    </row>
    <row r="11" spans="2:10" ht="14">
      <c r="B11" s="164" t="s">
        <v>8</v>
      </c>
      <c r="C11" s="165">
        <v>339020</v>
      </c>
      <c r="D11" s="161">
        <v>1416488</v>
      </c>
      <c r="E11" s="162">
        <v>29614887</v>
      </c>
      <c r="F11" s="163">
        <f t="shared" si="0"/>
        <v>1.1447620921194128E-2</v>
      </c>
      <c r="G11" s="151">
        <f t="shared" si="1"/>
        <v>8.1837950933674075E-2</v>
      </c>
      <c r="I11" s="151">
        <f t="shared" si="2"/>
        <v>6.7238104605970639</v>
      </c>
      <c r="J11" s="151">
        <f t="shared" si="3"/>
        <v>41.91897546683704</v>
      </c>
    </row>
    <row r="12" spans="2:10" ht="15.75" customHeight="1">
      <c r="B12" s="164" t="s">
        <v>9</v>
      </c>
      <c r="C12" s="165">
        <v>47</v>
      </c>
      <c r="D12" s="161">
        <v>14</v>
      </c>
      <c r="E12" s="162">
        <v>529761</v>
      </c>
      <c r="F12" s="163">
        <f t="shared" si="0"/>
        <v>8.8719252644116879E-5</v>
      </c>
      <c r="G12" s="151">
        <f t="shared" si="1"/>
        <v>8.0885352581274036E-7</v>
      </c>
      <c r="I12" s="151">
        <f t="shared" si="2"/>
        <v>1.0443596263220585</v>
      </c>
      <c r="J12" s="151">
        <f t="shared" si="3"/>
        <v>1.0004044267629064</v>
      </c>
    </row>
    <row r="13" spans="2:10" s="190" customFormat="1" ht="15.75" customHeight="1">
      <c r="B13" s="193" t="s">
        <v>10</v>
      </c>
      <c r="C13" s="194">
        <v>253308</v>
      </c>
      <c r="D13" s="195">
        <v>260093</v>
      </c>
      <c r="E13" s="188"/>
      <c r="F13" s="189"/>
      <c r="G13" s="151">
        <f t="shared" si="1"/>
        <v>1.5026938577800934E-2</v>
      </c>
      <c r="I13" s="190">
        <f t="shared" si="2"/>
        <v>1</v>
      </c>
      <c r="J13" s="190">
        <f t="shared" si="3"/>
        <v>8.5134692889004668</v>
      </c>
    </row>
    <row r="14" spans="2:10" ht="14">
      <c r="B14" s="159" t="s">
        <v>11</v>
      </c>
      <c r="C14" s="166">
        <v>40984</v>
      </c>
      <c r="D14" s="161">
        <v>13061</v>
      </c>
      <c r="E14" s="162">
        <v>34342780</v>
      </c>
      <c r="F14" s="163">
        <f t="shared" si="0"/>
        <v>1.1933803844650899E-3</v>
      </c>
      <c r="G14" s="151">
        <f t="shared" si="1"/>
        <v>7.5460256433144295E-4</v>
      </c>
      <c r="I14" s="151">
        <f t="shared" si="2"/>
        <v>1.5966901922325449</v>
      </c>
      <c r="J14" s="151">
        <f t="shared" si="3"/>
        <v>1.3773012821657216</v>
      </c>
    </row>
    <row r="15" spans="2:10" ht="14">
      <c r="B15" s="164" t="s">
        <v>13</v>
      </c>
      <c r="C15" s="167">
        <v>176433</v>
      </c>
      <c r="D15" s="161">
        <v>201149</v>
      </c>
      <c r="E15" s="162">
        <v>311582564</v>
      </c>
      <c r="F15" s="163">
        <f t="shared" si="0"/>
        <v>5.6624798812554859E-4</v>
      </c>
      <c r="G15" s="151">
        <f t="shared" si="1"/>
        <v>1.1621434133121921E-2</v>
      </c>
      <c r="I15" s="151">
        <f t="shared" si="2"/>
        <v>1.2831239940627743</v>
      </c>
      <c r="J15" s="151">
        <f t="shared" si="3"/>
        <v>6.8107170665609607</v>
      </c>
    </row>
    <row r="16" spans="2:10" ht="14">
      <c r="B16" s="164" t="s">
        <v>17</v>
      </c>
      <c r="C16" s="167">
        <v>35875</v>
      </c>
      <c r="D16" s="168">
        <v>45880</v>
      </c>
      <c r="E16" s="162">
        <v>119361233</v>
      </c>
      <c r="F16" s="163">
        <f t="shared" si="0"/>
        <v>3.0055822228310927E-4</v>
      </c>
      <c r="G16" s="151">
        <f t="shared" si="1"/>
        <v>2.6507285545920379E-3</v>
      </c>
      <c r="I16" s="151">
        <f t="shared" si="2"/>
        <v>1.1502791111415547</v>
      </c>
      <c r="J16" s="151">
        <f t="shared" si="3"/>
        <v>2.325364277296019</v>
      </c>
    </row>
    <row r="17" spans="2:10" s="190" customFormat="1" ht="15.75" customHeight="1">
      <c r="B17" s="185" t="s">
        <v>18</v>
      </c>
      <c r="C17" s="186">
        <v>13824</v>
      </c>
      <c r="D17" s="192">
        <v>56380</v>
      </c>
      <c r="E17" s="188"/>
      <c r="F17" s="189"/>
      <c r="G17" s="151">
        <f t="shared" si="1"/>
        <v>3.2573686989515929E-3</v>
      </c>
      <c r="I17" s="190">
        <f t="shared" si="2"/>
        <v>1</v>
      </c>
      <c r="J17" s="190">
        <f t="shared" si="3"/>
        <v>2.6286843494757965</v>
      </c>
    </row>
    <row r="18" spans="2:10" ht="15.75" customHeight="1">
      <c r="B18" s="169" t="s">
        <v>20</v>
      </c>
      <c r="C18" s="160">
        <v>49</v>
      </c>
      <c r="D18" s="170">
        <v>32</v>
      </c>
      <c r="E18" s="162">
        <v>316280</v>
      </c>
      <c r="F18" s="163">
        <f t="shared" si="0"/>
        <v>1.5492601492348552E-4</v>
      </c>
      <c r="G18" s="151">
        <f t="shared" si="1"/>
        <v>1.8488080590005494E-6</v>
      </c>
      <c r="I18" s="151">
        <f t="shared" si="2"/>
        <v>1.0774630074617428</v>
      </c>
      <c r="J18" s="151">
        <f t="shared" si="3"/>
        <v>1.0009244040295002</v>
      </c>
    </row>
    <row r="19" spans="2:10" ht="14">
      <c r="B19" s="164" t="s">
        <v>21</v>
      </c>
      <c r="C19" s="165">
        <v>5000</v>
      </c>
      <c r="D19" s="161">
        <v>1413</v>
      </c>
      <c r="E19" s="162">
        <v>4737680</v>
      </c>
      <c r="F19" s="163">
        <f t="shared" si="0"/>
        <v>1.0553688725283262E-3</v>
      </c>
      <c r="G19" s="151">
        <f t="shared" si="1"/>
        <v>8.1636430855243006E-5</v>
      </c>
      <c r="I19" s="151">
        <f t="shared" si="2"/>
        <v>1.5276844362641631</v>
      </c>
      <c r="J19" s="151">
        <f t="shared" si="3"/>
        <v>1.0408182154276215</v>
      </c>
    </row>
    <row r="20" spans="2:10" ht="14">
      <c r="B20" s="171" t="s">
        <v>22</v>
      </c>
      <c r="C20" s="172">
        <v>3125</v>
      </c>
      <c r="D20" s="156">
        <v>53695</v>
      </c>
      <c r="E20" s="162">
        <v>3740282</v>
      </c>
      <c r="F20" s="163">
        <f t="shared" si="0"/>
        <v>8.3549849984573355E-4</v>
      </c>
      <c r="G20" s="151">
        <f t="shared" si="1"/>
        <v>3.1022421477510781E-3</v>
      </c>
      <c r="I20" s="151">
        <f t="shared" si="2"/>
        <v>1.4177492499228668</v>
      </c>
      <c r="J20" s="151">
        <f t="shared" si="3"/>
        <v>2.5511210738755388</v>
      </c>
    </row>
    <row r="21" spans="2:10" s="190" customFormat="1" ht="15.75" customHeight="1">
      <c r="B21" s="185" t="s">
        <v>23</v>
      </c>
      <c r="C21" s="186">
        <v>8215</v>
      </c>
      <c r="D21" s="191">
        <v>33202</v>
      </c>
      <c r="E21" s="188"/>
      <c r="F21" s="189"/>
      <c r="G21" s="151">
        <f t="shared" si="1"/>
        <v>1.9182539117167576E-3</v>
      </c>
      <c r="I21" s="190">
        <f t="shared" si="2"/>
        <v>1</v>
      </c>
      <c r="J21" s="190">
        <f t="shared" si="3"/>
        <v>1.9591269558583788</v>
      </c>
    </row>
    <row r="22" spans="2:10" ht="15.75" customHeight="1">
      <c r="B22" s="164" t="s">
        <v>24</v>
      </c>
      <c r="C22" s="165">
        <v>1068</v>
      </c>
      <c r="D22" s="161">
        <v>9828</v>
      </c>
      <c r="E22" s="162">
        <v>11276053</v>
      </c>
      <c r="F22" s="163">
        <f t="shared" si="0"/>
        <v>9.4713992564596851E-5</v>
      </c>
      <c r="G22" s="151">
        <f t="shared" si="1"/>
        <v>5.6781517512054377E-4</v>
      </c>
      <c r="I22" s="151">
        <f t="shared" si="2"/>
        <v>1.0473569962822984</v>
      </c>
      <c r="J22" s="151">
        <f t="shared" si="3"/>
        <v>1.2839075875602719</v>
      </c>
    </row>
    <row r="23" spans="2:10" ht="14">
      <c r="B23" s="164" t="s">
        <v>25</v>
      </c>
      <c r="C23" s="165">
        <v>1389</v>
      </c>
      <c r="D23" s="161">
        <v>1372</v>
      </c>
      <c r="E23" s="162">
        <v>10032864</v>
      </c>
      <c r="F23" s="163">
        <f t="shared" si="0"/>
        <v>1.3844501430498808E-4</v>
      </c>
      <c r="G23" s="151">
        <f t="shared" si="1"/>
        <v>7.926764552964856E-5</v>
      </c>
      <c r="I23" s="151">
        <f t="shared" si="2"/>
        <v>1.0692225071524941</v>
      </c>
      <c r="J23" s="151">
        <f t="shared" si="3"/>
        <v>1.0396338227648243</v>
      </c>
    </row>
    <row r="24" spans="2:10" ht="14">
      <c r="B24" s="164" t="s">
        <v>26</v>
      </c>
      <c r="C24" s="165">
        <v>4766</v>
      </c>
      <c r="D24" s="161">
        <v>21154</v>
      </c>
      <c r="E24" s="162">
        <v>10147598</v>
      </c>
      <c r="F24" s="163">
        <f t="shared" si="0"/>
        <v>4.6966779724620547E-4</v>
      </c>
      <c r="G24" s="151">
        <f t="shared" si="1"/>
        <v>1.2221776775030507E-3</v>
      </c>
      <c r="I24" s="151">
        <f t="shared" si="2"/>
        <v>1.2348338986231027</v>
      </c>
      <c r="J24" s="151">
        <f t="shared" si="3"/>
        <v>1.6110888387515252</v>
      </c>
    </row>
    <row r="25" spans="2:10" s="190" customFormat="1" ht="15.75" customHeight="1">
      <c r="B25" s="185" t="s">
        <v>27</v>
      </c>
      <c r="C25" s="186">
        <v>383311</v>
      </c>
      <c r="D25" s="187">
        <v>133754</v>
      </c>
      <c r="E25" s="188"/>
      <c r="F25" s="189"/>
      <c r="G25" s="151">
        <f t="shared" si="1"/>
        <v>7.7276710351112336E-3</v>
      </c>
      <c r="I25" s="190">
        <f>AVERAGE(I26:I35)</f>
        <v>1.4542126653319793</v>
      </c>
      <c r="J25" s="190">
        <f>AVERAGE(J26:J35)</f>
        <v>1.3796758450165003</v>
      </c>
    </row>
    <row r="26" spans="2:10" ht="15.75" customHeight="1">
      <c r="B26" s="164" t="s">
        <v>30</v>
      </c>
      <c r="C26" s="165">
        <v>66652</v>
      </c>
      <c r="D26" s="161">
        <v>5351</v>
      </c>
      <c r="E26" s="162">
        <v>81797673</v>
      </c>
      <c r="F26" s="163">
        <f t="shared" si="0"/>
        <v>8.1483980601746461E-4</v>
      </c>
      <c r="G26" s="151">
        <f t="shared" si="1"/>
        <v>3.0915537261599809E-4</v>
      </c>
      <c r="I26" s="151">
        <f t="shared" si="2"/>
        <v>1.4074199030087322</v>
      </c>
      <c r="J26" s="151">
        <f t="shared" si="3"/>
        <v>1.1545776863079991</v>
      </c>
    </row>
    <row r="27" spans="2:10" ht="14">
      <c r="B27" s="164" t="s">
        <v>31</v>
      </c>
      <c r="C27" s="165">
        <v>4999</v>
      </c>
      <c r="D27" s="161">
        <v>241</v>
      </c>
      <c r="E27" s="162">
        <v>5570572</v>
      </c>
      <c r="F27" s="163">
        <f t="shared" si="0"/>
        <v>8.973943788896365E-4</v>
      </c>
      <c r="G27" s="151">
        <f t="shared" si="1"/>
        <v>1.3923835694347887E-5</v>
      </c>
      <c r="I27" s="151">
        <f t="shared" si="2"/>
        <v>1.4486971894448182</v>
      </c>
      <c r="J27" s="151">
        <f t="shared" si="3"/>
        <v>1.006961917847174</v>
      </c>
    </row>
    <row r="28" spans="2:10" ht="14">
      <c r="B28" s="164" t="s">
        <v>32</v>
      </c>
      <c r="C28" s="165">
        <v>56781</v>
      </c>
      <c r="D28" s="161">
        <v>80720</v>
      </c>
      <c r="E28" s="162">
        <v>46742697</v>
      </c>
      <c r="F28" s="163">
        <f t="shared" si="0"/>
        <v>1.2147566067914309E-3</v>
      </c>
      <c r="G28" s="151">
        <f t="shared" si="1"/>
        <v>4.6636183288288856E-3</v>
      </c>
      <c r="I28" s="151">
        <f t="shared" si="2"/>
        <v>1.6073783033957154</v>
      </c>
      <c r="J28" s="151">
        <f t="shared" si="3"/>
        <v>3.3318091644144427</v>
      </c>
    </row>
    <row r="29" spans="2:10" ht="14">
      <c r="B29" s="164" t="s">
        <v>33</v>
      </c>
      <c r="C29" s="165">
        <v>63800</v>
      </c>
      <c r="D29" s="161">
        <v>38632</v>
      </c>
      <c r="E29" s="162">
        <v>65343588</v>
      </c>
      <c r="F29" s="163">
        <f t="shared" si="0"/>
        <v>9.763773608513815E-4</v>
      </c>
      <c r="G29" s="151">
        <f t="shared" si="1"/>
        <v>2.2319735292284132E-3</v>
      </c>
      <c r="I29" s="151">
        <f t="shared" si="2"/>
        <v>1.4881886804256907</v>
      </c>
      <c r="J29" s="151">
        <f t="shared" si="3"/>
        <v>2.1159867646142065</v>
      </c>
    </row>
    <row r="30" spans="2:10" ht="14">
      <c r="B30" s="164" t="s">
        <v>34</v>
      </c>
      <c r="C30" s="165">
        <v>18391</v>
      </c>
      <c r="D30" s="161">
        <v>487</v>
      </c>
      <c r="E30" s="162">
        <v>16693074</v>
      </c>
      <c r="F30" s="163">
        <f t="shared" si="0"/>
        <v>1.1017143996366397E-3</v>
      </c>
      <c r="G30" s="151">
        <f t="shared" si="1"/>
        <v>2.813654764791461E-5</v>
      </c>
      <c r="I30" s="151">
        <f t="shared" si="2"/>
        <v>1.5508571998183198</v>
      </c>
      <c r="J30" s="151">
        <f t="shared" si="3"/>
        <v>1.0140682738239573</v>
      </c>
    </row>
    <row r="31" spans="2:10" ht="14">
      <c r="B31" s="164" t="s">
        <v>36</v>
      </c>
      <c r="C31" s="165">
        <v>53537</v>
      </c>
      <c r="D31" s="161">
        <v>2056</v>
      </c>
      <c r="E31" s="162">
        <v>53000000</v>
      </c>
      <c r="F31" s="163">
        <f t="shared" si="0"/>
        <v>1.0101320754716981E-3</v>
      </c>
      <c r="G31" s="151">
        <f t="shared" si="1"/>
        <v>1.187859177907853E-4</v>
      </c>
      <c r="I31" s="151">
        <f t="shared" si="2"/>
        <v>1.5050660377358489</v>
      </c>
      <c r="J31" s="151">
        <f t="shared" si="3"/>
        <v>1.0593929588953928</v>
      </c>
    </row>
    <row r="32" spans="2:10" ht="14">
      <c r="B32" s="164" t="s">
        <v>37</v>
      </c>
      <c r="C32" s="165">
        <v>28173</v>
      </c>
      <c r="D32" s="161">
        <v>2530</v>
      </c>
      <c r="E32" s="162">
        <v>59379449</v>
      </c>
      <c r="F32" s="163">
        <f t="shared" si="0"/>
        <v>4.7445708026020919E-4</v>
      </c>
      <c r="G32" s="151">
        <f t="shared" si="1"/>
        <v>1.4617138716473095E-4</v>
      </c>
      <c r="I32" s="151">
        <f t="shared" si="2"/>
        <v>1.2372285401301046</v>
      </c>
      <c r="J32" s="151">
        <f t="shared" si="3"/>
        <v>1.0730856935823654</v>
      </c>
    </row>
    <row r="33" spans="2:10" ht="14">
      <c r="B33" s="164" t="s">
        <v>38</v>
      </c>
      <c r="C33" s="165">
        <v>5980</v>
      </c>
      <c r="D33" s="161">
        <v>379</v>
      </c>
      <c r="E33" s="162">
        <v>4953088</v>
      </c>
      <c r="F33" s="163">
        <f t="shared" si="0"/>
        <v>1.2073276307628695E-3</v>
      </c>
      <c r="G33" s="151">
        <f t="shared" si="1"/>
        <v>2.1896820448787757E-5</v>
      </c>
      <c r="I33" s="151">
        <f t="shared" si="2"/>
        <v>1.6036638153814349</v>
      </c>
      <c r="J33" s="151">
        <f t="shared" si="3"/>
        <v>1.010948410224394</v>
      </c>
    </row>
    <row r="34" spans="2:10" ht="14">
      <c r="B34" s="164" t="s">
        <v>39</v>
      </c>
      <c r="C34" s="165">
        <v>12941</v>
      </c>
      <c r="D34" s="161">
        <v>1025</v>
      </c>
      <c r="E34" s="162">
        <v>9449213</v>
      </c>
      <c r="F34" s="163">
        <f t="shared" si="0"/>
        <v>1.369532044626362E-3</v>
      </c>
      <c r="G34" s="151">
        <f t="shared" si="1"/>
        <v>5.921963313986135E-5</v>
      </c>
      <c r="I34" s="151">
        <f t="shared" si="2"/>
        <v>1.6847660223131808</v>
      </c>
      <c r="J34" s="151">
        <f t="shared" si="3"/>
        <v>1.0296098165699308</v>
      </c>
    </row>
    <row r="35" spans="2:10" ht="14">
      <c r="B35" s="164" t="s">
        <v>40</v>
      </c>
      <c r="C35" s="165">
        <v>810</v>
      </c>
      <c r="D35" s="161">
        <v>11</v>
      </c>
      <c r="E35" s="162">
        <v>45706100</v>
      </c>
      <c r="F35" s="163">
        <f t="shared" si="0"/>
        <v>1.7721923331896616E-5</v>
      </c>
      <c r="G35" s="151">
        <f t="shared" si="1"/>
        <v>6.355277702814388E-7</v>
      </c>
      <c r="I35" s="151">
        <f t="shared" si="2"/>
        <v>1.0088609616659483</v>
      </c>
      <c r="J35" s="151">
        <f t="shared" si="3"/>
        <v>1.0003177638851408</v>
      </c>
    </row>
    <row r="36" spans="2:10" s="190" customFormat="1" ht="14">
      <c r="B36" s="196" t="s">
        <v>41</v>
      </c>
      <c r="C36" s="194">
        <v>41500</v>
      </c>
      <c r="D36" s="197">
        <v>21825</v>
      </c>
      <c r="E36" s="188"/>
      <c r="F36" s="189"/>
      <c r="G36" s="151">
        <f t="shared" si="1"/>
        <v>1.2609448714902185E-3</v>
      </c>
      <c r="I36" s="190">
        <f t="shared" si="2"/>
        <v>1</v>
      </c>
      <c r="J36" s="190">
        <f t="shared" si="3"/>
        <v>1.6304724357451092</v>
      </c>
    </row>
    <row r="37" spans="2:10" ht="15.75" customHeight="1">
      <c r="B37" s="159" t="s">
        <v>50</v>
      </c>
      <c r="C37" s="160">
        <v>33321</v>
      </c>
      <c r="D37" s="161">
        <v>13837</v>
      </c>
      <c r="E37" s="162">
        <v>22340000</v>
      </c>
      <c r="F37" s="163">
        <f t="shared" si="0"/>
        <v>1.4915398388540735E-3</v>
      </c>
      <c r="G37" s="151">
        <f t="shared" si="1"/>
        <v>7.9943615976220633E-4</v>
      </c>
      <c r="I37" s="151">
        <f t="shared" si="2"/>
        <v>1.7457699194270369</v>
      </c>
      <c r="J37" s="151">
        <f t="shared" si="3"/>
        <v>1.3997180798811031</v>
      </c>
    </row>
    <row r="38" spans="2:10" ht="14">
      <c r="B38" s="164" t="s">
        <v>51</v>
      </c>
      <c r="C38" s="165">
        <v>8125</v>
      </c>
      <c r="D38" s="161">
        <v>4937</v>
      </c>
      <c r="E38" s="162">
        <v>4384000</v>
      </c>
      <c r="F38" s="163">
        <f t="shared" si="0"/>
        <v>1.8533302919708028E-3</v>
      </c>
      <c r="G38" s="151">
        <f t="shared" si="1"/>
        <v>2.8523641835267853E-4</v>
      </c>
      <c r="I38" s="151">
        <f t="shared" si="2"/>
        <v>1.9266651459854014</v>
      </c>
      <c r="J38" s="151">
        <f t="shared" si="3"/>
        <v>1.1426182091763393</v>
      </c>
    </row>
    <row r="39" spans="2:10" s="190" customFormat="1" ht="15.75" customHeight="1">
      <c r="B39" s="185" t="s">
        <v>52</v>
      </c>
      <c r="C39" s="186">
        <v>4530</v>
      </c>
      <c r="D39" s="198">
        <v>447</v>
      </c>
      <c r="E39" s="188"/>
      <c r="F39" s="189"/>
      <c r="G39" s="151">
        <f t="shared" si="1"/>
        <v>2.5825537574163926E-5</v>
      </c>
      <c r="I39" s="190">
        <f t="shared" si="2"/>
        <v>1</v>
      </c>
      <c r="J39" s="190">
        <f t="shared" si="3"/>
        <v>1.012912768787082</v>
      </c>
    </row>
    <row r="40" spans="2:10" ht="15.75" customHeight="1">
      <c r="B40" s="164" t="s">
        <v>53</v>
      </c>
      <c r="C40" s="165">
        <v>51</v>
      </c>
      <c r="D40" s="161">
        <v>15</v>
      </c>
      <c r="E40" s="162">
        <v>42027891</v>
      </c>
      <c r="F40" s="163">
        <f t="shared" si="0"/>
        <v>1.213479876970272E-6</v>
      </c>
      <c r="G40" s="151">
        <f t="shared" si="1"/>
        <v>8.6662877765650748E-7</v>
      </c>
      <c r="I40" s="151">
        <f t="shared" si="2"/>
        <v>1.000606739938485</v>
      </c>
      <c r="J40" s="151">
        <f t="shared" si="3"/>
        <v>1.0004333143888282</v>
      </c>
    </row>
    <row r="41" spans="2:10" ht="14">
      <c r="B41" s="164" t="s">
        <v>54</v>
      </c>
      <c r="C41" s="165">
        <v>3642</v>
      </c>
      <c r="D41" s="161">
        <v>198</v>
      </c>
      <c r="E41" s="162">
        <v>51553479</v>
      </c>
      <c r="F41" s="163">
        <f t="shared" si="0"/>
        <v>7.0645086823335439E-5</v>
      </c>
      <c r="G41" s="151">
        <f t="shared" si="1"/>
        <v>1.1439499865065899E-5</v>
      </c>
      <c r="I41" s="151">
        <f t="shared" si="2"/>
        <v>1.0353225434116677</v>
      </c>
      <c r="J41" s="151">
        <f t="shared" si="3"/>
        <v>1.005719749932533</v>
      </c>
    </row>
    <row r="42" spans="2:10" s="190" customFormat="1" ht="15.75" customHeight="1">
      <c r="B42" s="185" t="s">
        <v>55</v>
      </c>
      <c r="C42" s="186">
        <v>44619</v>
      </c>
      <c r="D42" s="191">
        <v>1935</v>
      </c>
      <c r="E42" s="188"/>
      <c r="F42" s="189"/>
      <c r="G42" s="151">
        <f t="shared" si="1"/>
        <v>1.1179511231768947E-4</v>
      </c>
      <c r="I42" s="190">
        <f t="shared" si="2"/>
        <v>1</v>
      </c>
      <c r="J42" s="190">
        <f t="shared" si="3"/>
        <v>1.0558975561588448</v>
      </c>
    </row>
    <row r="43" spans="2:10" ht="15.75" customHeight="1">
      <c r="B43" s="164" t="s">
        <v>56</v>
      </c>
      <c r="C43" s="173">
        <v>11844</v>
      </c>
      <c r="D43" s="173">
        <v>1013</v>
      </c>
      <c r="E43" s="162">
        <v>1344130000</v>
      </c>
      <c r="F43" s="163">
        <f t="shared" si="0"/>
        <v>8.8116476828878155E-6</v>
      </c>
      <c r="G43" s="151">
        <f t="shared" si="1"/>
        <v>5.8526330117736141E-5</v>
      </c>
      <c r="I43" s="151">
        <f t="shared" si="2"/>
        <v>1.0044058238414439</v>
      </c>
      <c r="J43" s="151">
        <f t="shared" si="3"/>
        <v>1.0292631650588682</v>
      </c>
    </row>
    <row r="44" spans="2:10" ht="14">
      <c r="B44" s="164" t="s">
        <v>70</v>
      </c>
      <c r="C44" s="165">
        <v>9870</v>
      </c>
      <c r="D44" s="161">
        <v>102</v>
      </c>
      <c r="E44" s="162">
        <v>49779440</v>
      </c>
      <c r="F44" s="163">
        <f t="shared" si="0"/>
        <v>1.9827462904363729E-4</v>
      </c>
      <c r="G44" s="151">
        <f t="shared" si="1"/>
        <v>5.8930756880642511E-6</v>
      </c>
      <c r="I44" s="151">
        <f t="shared" si="2"/>
        <v>1.0991373145218186</v>
      </c>
      <c r="J44" s="151">
        <f t="shared" si="3"/>
        <v>1.0029465378440321</v>
      </c>
    </row>
    <row r="45" spans="2:10" ht="14">
      <c r="B45" s="164" t="s">
        <v>71</v>
      </c>
      <c r="C45" s="165">
        <v>2906</v>
      </c>
      <c r="D45" s="161">
        <v>211</v>
      </c>
      <c r="E45" s="162">
        <v>1221156319</v>
      </c>
      <c r="F45" s="163">
        <f t="shared" si="0"/>
        <v>2.379711716498107E-6</v>
      </c>
      <c r="G45" s="151">
        <f t="shared" si="1"/>
        <v>1.2190578139034873E-5</v>
      </c>
      <c r="I45" s="151">
        <f t="shared" si="2"/>
        <v>1.001189855858249</v>
      </c>
      <c r="J45" s="151">
        <f t="shared" si="3"/>
        <v>1.0060952890695174</v>
      </c>
    </row>
    <row r="46" spans="2:10" ht="14">
      <c r="B46" s="164" t="s">
        <v>72</v>
      </c>
      <c r="C46" s="165">
        <v>13615</v>
      </c>
      <c r="D46" s="161">
        <v>148</v>
      </c>
      <c r="E46" s="162">
        <v>127817277</v>
      </c>
      <c r="F46" s="163">
        <f t="shared" si="0"/>
        <v>1.0651924622052463E-4</v>
      </c>
      <c r="G46" s="151">
        <f t="shared" si="1"/>
        <v>8.5507372728775412E-6</v>
      </c>
      <c r="I46" s="151">
        <f t="shared" si="2"/>
        <v>1.0532596231102622</v>
      </c>
      <c r="J46" s="151">
        <f t="shared" si="3"/>
        <v>1.0042753686364387</v>
      </c>
    </row>
    <row r="47" spans="2:10" ht="14">
      <c r="B47" s="164"/>
      <c r="C47" s="165"/>
      <c r="D47" s="161"/>
      <c r="E47" s="174"/>
      <c r="F47" s="163"/>
      <c r="G47" s="151">
        <f t="shared" si="1"/>
        <v>0</v>
      </c>
      <c r="I47" s="151">
        <f t="shared" si="2"/>
        <v>1</v>
      </c>
      <c r="J47" s="151">
        <f t="shared" si="3"/>
        <v>1</v>
      </c>
    </row>
    <row r="48" spans="2:10" s="190" customFormat="1" ht="15.75" customHeight="1">
      <c r="B48" s="185" t="s">
        <v>79</v>
      </c>
      <c r="C48" s="186">
        <v>23661</v>
      </c>
      <c r="D48" s="199">
        <v>617</v>
      </c>
      <c r="E48" s="200"/>
      <c r="F48" s="189"/>
      <c r="G48" s="151">
        <f t="shared" si="1"/>
        <v>3.5647330387604346E-5</v>
      </c>
      <c r="I48" s="190">
        <f t="shared" si="2"/>
        <v>1</v>
      </c>
      <c r="J48" s="190">
        <f t="shared" si="3"/>
        <v>1.0178236651938022</v>
      </c>
    </row>
    <row r="49" spans="2:10" ht="15.75" customHeight="1">
      <c r="B49" s="164" t="s">
        <v>81</v>
      </c>
      <c r="C49" s="165">
        <v>23210</v>
      </c>
      <c r="D49" s="161">
        <v>495</v>
      </c>
      <c r="E49" s="162">
        <v>7765800</v>
      </c>
      <c r="F49" s="163">
        <f t="shared" si="0"/>
        <v>2.988745525251745E-3</v>
      </c>
      <c r="G49" s="151">
        <f t="shared" si="1"/>
        <v>2.8598749662664749E-5</v>
      </c>
      <c r="I49" s="151">
        <f t="shared" si="2"/>
        <v>2.4943727626258725</v>
      </c>
      <c r="J49" s="151">
        <f t="shared" si="3"/>
        <v>1.0142993748313325</v>
      </c>
    </row>
    <row r="50" spans="2:10" ht="14">
      <c r="B50" s="164" t="s">
        <v>82</v>
      </c>
      <c r="C50" s="165">
        <v>69</v>
      </c>
      <c r="D50" s="161">
        <v>21</v>
      </c>
      <c r="E50" s="162">
        <v>6181000</v>
      </c>
      <c r="F50" s="163">
        <f t="shared" si="0"/>
        <v>1.116324219381977E-5</v>
      </c>
      <c r="G50" s="151">
        <f t="shared" si="1"/>
        <v>1.2132802887191106E-6</v>
      </c>
      <c r="I50" s="151">
        <f t="shared" si="2"/>
        <v>1.00558162109691</v>
      </c>
      <c r="J50" s="151">
        <f t="shared" si="3"/>
        <v>1.0006066401443596</v>
      </c>
    </row>
    <row r="51" spans="2:10" ht="14">
      <c r="B51" s="175" t="s">
        <v>83</v>
      </c>
      <c r="C51" s="176">
        <v>140</v>
      </c>
      <c r="D51" s="177">
        <v>2770</v>
      </c>
      <c r="E51" s="178"/>
      <c r="F51" s="163"/>
    </row>
    <row r="52" spans="2:10" ht="14">
      <c r="E52" s="179"/>
    </row>
    <row r="53" spans="2:10" ht="14">
      <c r="B53" s="180"/>
      <c r="C53" s="181"/>
      <c r="D53" s="181"/>
      <c r="E53" s="182"/>
    </row>
    <row r="54" spans="2:10" ht="14">
      <c r="B54" s="180"/>
      <c r="C54" s="181"/>
      <c r="D54" s="183"/>
      <c r="E54" s="149"/>
    </row>
    <row r="55" spans="2:10" ht="14">
      <c r="B55" s="184"/>
      <c r="C55" s="184"/>
      <c r="D55" s="184"/>
    </row>
    <row r="56" spans="2:10" ht="14">
      <c r="B56" s="180"/>
      <c r="C56" s="181"/>
      <c r="D56" s="183"/>
    </row>
    <row r="57" spans="2:10" ht="14">
      <c r="B57" s="184"/>
      <c r="C57" s="184"/>
      <c r="D57" s="184"/>
    </row>
    <row r="58" spans="2:10" ht="14">
      <c r="B58" s="180"/>
      <c r="C58" s="181"/>
      <c r="D58" s="183"/>
    </row>
    <row r="59" spans="2:10" ht="14">
      <c r="B59" s="184"/>
      <c r="C59" s="184"/>
      <c r="D59" s="184"/>
    </row>
    <row r="60" spans="2:10" ht="14">
      <c r="B60" s="180"/>
      <c r="C60" s="181"/>
      <c r="D60" s="183"/>
    </row>
    <row r="61" spans="2:10" ht="14">
      <c r="B61" s="180"/>
      <c r="C61" s="181"/>
      <c r="D61" s="183"/>
    </row>
    <row r="62" spans="2:10" ht="14">
      <c r="B62" s="184"/>
      <c r="C62" s="184"/>
      <c r="D62" s="184"/>
    </row>
    <row r="63" spans="2:10" ht="14">
      <c r="B63" s="180"/>
      <c r="C63" s="181"/>
      <c r="D63" s="183"/>
    </row>
    <row r="64" spans="2:10" ht="14">
      <c r="B64" s="184"/>
      <c r="C64" s="184"/>
      <c r="D64" s="184"/>
    </row>
    <row r="65" spans="2:4" ht="14">
      <c r="B65" s="180"/>
      <c r="C65" s="181"/>
      <c r="D65" s="183"/>
    </row>
    <row r="66" spans="2:4" ht="14">
      <c r="B66" s="180"/>
      <c r="C66" s="181"/>
      <c r="D66" s="183"/>
    </row>
    <row r="67" spans="2:4" ht="14">
      <c r="B67" s="180"/>
      <c r="C67" s="181"/>
      <c r="D67" s="183"/>
    </row>
    <row r="68" spans="2:4" ht="14">
      <c r="B68" s="184"/>
      <c r="C68" s="184"/>
      <c r="D68" s="184"/>
    </row>
    <row r="69" spans="2:4" ht="14">
      <c r="B69" s="180"/>
      <c r="C69" s="181"/>
      <c r="D69" s="183"/>
    </row>
    <row r="70" spans="2:4" ht="14">
      <c r="B70" s="184"/>
      <c r="C70" s="184"/>
      <c r="D70" s="184"/>
    </row>
    <row r="71" spans="2:4" ht="14">
      <c r="B71" s="180"/>
      <c r="C71" s="181"/>
      <c r="D71" s="183"/>
    </row>
    <row r="72" spans="2:4" ht="14">
      <c r="B72" s="184"/>
      <c r="C72" s="184"/>
      <c r="D72" s="184"/>
    </row>
    <row r="73" spans="2:4" ht="14">
      <c r="B73" s="184"/>
      <c r="C73" s="184"/>
      <c r="D73" s="184"/>
    </row>
    <row r="74" spans="2:4" ht="14">
      <c r="B74" s="184"/>
      <c r="C74" s="184"/>
      <c r="D74" s="184"/>
    </row>
    <row r="75" spans="2:4" ht="14">
      <c r="B75" s="180"/>
      <c r="C75" s="181"/>
      <c r="D75" s="183"/>
    </row>
    <row r="76" spans="2:4" ht="14">
      <c r="B76" s="184"/>
      <c r="C76" s="184"/>
      <c r="D76" s="184"/>
    </row>
    <row r="77" spans="2:4" ht="14">
      <c r="B77" s="180"/>
      <c r="C77" s="181"/>
      <c r="D77" s="183"/>
    </row>
    <row r="78" spans="2:4" ht="14">
      <c r="B78" s="184"/>
      <c r="C78" s="184"/>
      <c r="D78" s="184"/>
    </row>
    <row r="79" spans="2:4" ht="14">
      <c r="B79" s="180"/>
      <c r="C79" s="181"/>
      <c r="D79" s="183"/>
    </row>
    <row r="80" spans="2:4" ht="14">
      <c r="B80" s="184"/>
      <c r="C80" s="184"/>
      <c r="D80" s="184"/>
    </row>
    <row r="81" spans="2:4" ht="14">
      <c r="B81" s="180"/>
      <c r="C81" s="181"/>
      <c r="D81" s="183"/>
    </row>
    <row r="82" spans="2:4" ht="14">
      <c r="B82" s="184"/>
      <c r="C82" s="184"/>
      <c r="D82" s="184"/>
    </row>
    <row r="83" spans="2:4" ht="14">
      <c r="B83" s="184"/>
      <c r="C83" s="184"/>
      <c r="D83" s="184"/>
    </row>
    <row r="84" spans="2:4" ht="14">
      <c r="B84" s="180"/>
      <c r="C84" s="181"/>
      <c r="D84" s="183"/>
    </row>
    <row r="85" spans="2:4" ht="14">
      <c r="B85" s="180"/>
      <c r="C85" s="181"/>
      <c r="D85" s="183"/>
    </row>
    <row r="86" spans="2:4" ht="14">
      <c r="B86" s="180"/>
      <c r="C86" s="181"/>
      <c r="D86" s="183"/>
    </row>
    <row r="87" spans="2:4" ht="14">
      <c r="B87" s="180"/>
      <c r="C87" s="181"/>
      <c r="D87" s="183"/>
    </row>
    <row r="88" spans="2:4" ht="14">
      <c r="B88" s="184"/>
      <c r="C88" s="184"/>
      <c r="D88" s="184"/>
    </row>
    <row r="89" spans="2:4" ht="14">
      <c r="B89" s="180"/>
      <c r="C89" s="181"/>
      <c r="D89" s="183"/>
    </row>
    <row r="90" spans="2:4" ht="14">
      <c r="B90" s="180"/>
      <c r="C90" s="181"/>
      <c r="D90" s="183"/>
    </row>
    <row r="91" spans="2:4" ht="14">
      <c r="B91" s="180"/>
      <c r="C91" s="181"/>
      <c r="D91" s="183"/>
    </row>
    <row r="92" spans="2:4" ht="14">
      <c r="B92" s="180"/>
      <c r="C92" s="181"/>
      <c r="D92" s="183"/>
    </row>
    <row r="93" spans="2:4" ht="14">
      <c r="B93" s="184"/>
      <c r="C93" s="184"/>
      <c r="D93" s="184"/>
    </row>
    <row r="94" spans="2:4" ht="14">
      <c r="B94" s="180"/>
      <c r="C94" s="181"/>
      <c r="D94" s="183"/>
    </row>
    <row r="95" spans="2:4" ht="14">
      <c r="B95" s="180"/>
      <c r="C95" s="181"/>
      <c r="D95" s="183"/>
    </row>
    <row r="96" spans="2:4" ht="14">
      <c r="B96" s="184"/>
      <c r="C96" s="184"/>
      <c r="D96" s="184"/>
    </row>
    <row r="97" spans="2:4" ht="14">
      <c r="B97" s="180"/>
      <c r="C97" s="181"/>
      <c r="D97" s="183"/>
    </row>
    <row r="98" spans="2:4" ht="14">
      <c r="B98" s="180"/>
      <c r="C98" s="181"/>
      <c r="D98" s="183"/>
    </row>
    <row r="99" spans="2:4" ht="14">
      <c r="B99" s="184"/>
      <c r="C99" s="184"/>
      <c r="D99" s="184"/>
    </row>
    <row r="100" spans="2:4" ht="14">
      <c r="B100" s="184"/>
      <c r="C100" s="184"/>
      <c r="D100" s="184"/>
    </row>
    <row r="101" spans="2:4" ht="14">
      <c r="B101" s="180"/>
      <c r="C101" s="181"/>
      <c r="D101" s="183"/>
    </row>
    <row r="102" spans="2:4" ht="14">
      <c r="B102" s="180"/>
      <c r="C102" s="183"/>
      <c r="D102" s="183"/>
    </row>
    <row r="103" spans="2:4" ht="14">
      <c r="B103" s="184"/>
      <c r="C103" s="184"/>
      <c r="D103" s="18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5.1640625" defaultRowHeight="15" customHeight="1" x14ac:dyDescent="0"/>
  <cols>
    <col min="1" max="13" width="9.33203125" customWidth="1"/>
  </cols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workbookViewId="0">
      <selection activeCell="G38" sqref="G38"/>
    </sheetView>
  </sheetViews>
  <sheetFormatPr baseColWidth="10" defaultColWidth="15.1640625" defaultRowHeight="15" customHeight="1" x14ac:dyDescent="0"/>
  <cols>
    <col min="1" max="14" width="9.33203125" customWidth="1"/>
    <col min="15" max="15" width="17.1640625" customWidth="1"/>
    <col min="16" max="28" width="9.33203125" customWidth="1"/>
  </cols>
  <sheetData>
    <row r="1" spans="1:28" ht="27.75" customHeight="1">
      <c r="N1" s="218" t="s">
        <v>35</v>
      </c>
      <c r="O1" s="219"/>
    </row>
    <row r="2" spans="1:28" ht="15.75" customHeight="1">
      <c r="A2" s="214" t="s">
        <v>16</v>
      </c>
      <c r="B2" s="215" t="s">
        <v>19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2"/>
      <c r="O2" s="214" t="s">
        <v>28</v>
      </c>
      <c r="P2" s="217" t="s">
        <v>29</v>
      </c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2"/>
    </row>
    <row r="3" spans="1:28" ht="15.75" customHeight="1">
      <c r="A3" s="209"/>
      <c r="B3" s="17" t="s">
        <v>57</v>
      </c>
      <c r="C3" s="18" t="s">
        <v>58</v>
      </c>
      <c r="D3" s="18" t="s">
        <v>59</v>
      </c>
      <c r="E3" s="18" t="s">
        <v>60</v>
      </c>
      <c r="F3" s="18" t="s">
        <v>61</v>
      </c>
      <c r="G3" s="18" t="s">
        <v>62</v>
      </c>
      <c r="H3" s="18" t="s">
        <v>63</v>
      </c>
      <c r="I3" s="18" t="s">
        <v>64</v>
      </c>
      <c r="J3" s="18" t="s">
        <v>65</v>
      </c>
      <c r="K3" s="18" t="s">
        <v>66</v>
      </c>
      <c r="L3" s="18" t="s">
        <v>67</v>
      </c>
      <c r="M3" s="18" t="s">
        <v>68</v>
      </c>
      <c r="N3" s="20" t="s">
        <v>69</v>
      </c>
      <c r="O3" s="216"/>
      <c r="P3" s="21" t="s">
        <v>73</v>
      </c>
      <c r="Q3" s="22" t="s">
        <v>74</v>
      </c>
      <c r="R3" s="22" t="s">
        <v>59</v>
      </c>
      <c r="S3" s="22" t="s">
        <v>60</v>
      </c>
      <c r="T3" s="22" t="s">
        <v>75</v>
      </c>
      <c r="U3" s="22" t="s">
        <v>76</v>
      </c>
      <c r="V3" s="22" t="s">
        <v>63</v>
      </c>
      <c r="W3" s="22" t="s">
        <v>64</v>
      </c>
      <c r="X3" s="22" t="s">
        <v>77</v>
      </c>
      <c r="Y3" s="22" t="s">
        <v>66</v>
      </c>
      <c r="Z3" s="22" t="s">
        <v>67</v>
      </c>
      <c r="AA3" s="22" t="s">
        <v>68</v>
      </c>
      <c r="AB3" s="23" t="s">
        <v>69</v>
      </c>
    </row>
    <row r="4" spans="1:28" ht="15.75" customHeight="1">
      <c r="A4" s="24" t="s">
        <v>80</v>
      </c>
      <c r="B4" s="26">
        <f t="shared" ref="B4:N4" si="0">SUM(B5:B12)</f>
        <v>148</v>
      </c>
      <c r="C4" s="26">
        <f t="shared" si="0"/>
        <v>15</v>
      </c>
      <c r="D4" s="26">
        <f t="shared" si="0"/>
        <v>30</v>
      </c>
      <c r="E4" s="26">
        <f t="shared" si="0"/>
        <v>8</v>
      </c>
      <c r="F4" s="26">
        <f t="shared" si="0"/>
        <v>9</v>
      </c>
      <c r="G4" s="26">
        <f t="shared" si="0"/>
        <v>15</v>
      </c>
      <c r="H4" s="26">
        <f t="shared" si="0"/>
        <v>4</v>
      </c>
      <c r="I4" s="26">
        <f t="shared" si="0"/>
        <v>3</v>
      </c>
      <c r="J4" s="26">
        <f t="shared" si="0"/>
        <v>2</v>
      </c>
      <c r="K4" s="26">
        <f t="shared" si="0"/>
        <v>8</v>
      </c>
      <c r="L4" s="26">
        <f t="shared" si="0"/>
        <v>12</v>
      </c>
      <c r="M4" s="26">
        <f t="shared" si="0"/>
        <v>30</v>
      </c>
      <c r="N4" s="26">
        <f t="shared" si="0"/>
        <v>12</v>
      </c>
      <c r="O4" s="24" t="s">
        <v>84</v>
      </c>
      <c r="P4" s="29">
        <f t="shared" ref="P4:AB4" si="1">SUM(P5:P6)</f>
        <v>67</v>
      </c>
      <c r="Q4" s="29">
        <f t="shared" si="1"/>
        <v>8</v>
      </c>
      <c r="R4" s="29">
        <f t="shared" si="1"/>
        <v>0</v>
      </c>
      <c r="S4" s="29">
        <f t="shared" si="1"/>
        <v>0</v>
      </c>
      <c r="T4" s="29">
        <f t="shared" si="1"/>
        <v>6</v>
      </c>
      <c r="U4" s="29">
        <f t="shared" si="1"/>
        <v>1</v>
      </c>
      <c r="V4" s="29">
        <f t="shared" si="1"/>
        <v>0</v>
      </c>
      <c r="W4" s="29">
        <f t="shared" si="1"/>
        <v>4</v>
      </c>
      <c r="X4" s="29">
        <f t="shared" si="1"/>
        <v>3</v>
      </c>
      <c r="Y4" s="29">
        <f t="shared" si="1"/>
        <v>4</v>
      </c>
      <c r="Z4" s="29">
        <f t="shared" si="1"/>
        <v>8</v>
      </c>
      <c r="AA4" s="29">
        <f t="shared" si="1"/>
        <v>8</v>
      </c>
      <c r="AB4" s="29">
        <f t="shared" si="1"/>
        <v>25</v>
      </c>
    </row>
    <row r="5" spans="1:28" ht="14">
      <c r="A5" s="32" t="s">
        <v>85</v>
      </c>
      <c r="B5" s="33">
        <v>60</v>
      </c>
      <c r="C5" s="37">
        <v>2</v>
      </c>
      <c r="D5" s="37">
        <v>12</v>
      </c>
      <c r="E5" s="37">
        <v>2</v>
      </c>
      <c r="F5" s="37">
        <v>3</v>
      </c>
      <c r="G5" s="37">
        <v>6</v>
      </c>
      <c r="H5" s="37">
        <v>0</v>
      </c>
      <c r="I5" s="37">
        <v>1</v>
      </c>
      <c r="J5" s="37">
        <v>1</v>
      </c>
      <c r="K5" s="37">
        <v>2</v>
      </c>
      <c r="L5" s="37">
        <v>8</v>
      </c>
      <c r="M5" s="37">
        <v>21</v>
      </c>
      <c r="N5" s="39">
        <v>2</v>
      </c>
      <c r="O5" s="40" t="s">
        <v>86</v>
      </c>
      <c r="P5" s="42">
        <v>9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9">
        <v>9</v>
      </c>
    </row>
    <row r="6" spans="1:28" ht="15.75" customHeight="1">
      <c r="A6" s="32" t="s">
        <v>87</v>
      </c>
      <c r="B6" s="33">
        <v>6</v>
      </c>
      <c r="C6" s="37">
        <v>4</v>
      </c>
      <c r="D6" s="37">
        <v>0</v>
      </c>
      <c r="E6" s="37">
        <v>1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1</v>
      </c>
      <c r="L6" s="37">
        <v>0</v>
      </c>
      <c r="M6" s="37">
        <v>0</v>
      </c>
      <c r="N6" s="39">
        <v>0</v>
      </c>
      <c r="O6" s="40" t="s">
        <v>88</v>
      </c>
      <c r="P6" s="42">
        <v>58</v>
      </c>
      <c r="Q6" s="37">
        <v>8</v>
      </c>
      <c r="R6" s="37">
        <v>0</v>
      </c>
      <c r="S6" s="37">
        <v>0</v>
      </c>
      <c r="T6" s="37">
        <v>6</v>
      </c>
      <c r="U6" s="37">
        <v>1</v>
      </c>
      <c r="V6" s="37">
        <v>0</v>
      </c>
      <c r="W6" s="37">
        <v>4</v>
      </c>
      <c r="X6" s="37">
        <v>3</v>
      </c>
      <c r="Y6" s="37">
        <v>4</v>
      </c>
      <c r="Z6" s="37">
        <v>8</v>
      </c>
      <c r="AA6" s="37">
        <v>8</v>
      </c>
      <c r="AB6" s="39">
        <v>16</v>
      </c>
    </row>
    <row r="7" spans="1:28" ht="15.75" customHeight="1">
      <c r="A7" s="32" t="s">
        <v>89</v>
      </c>
      <c r="B7" s="33">
        <v>7</v>
      </c>
      <c r="C7" s="37">
        <v>1</v>
      </c>
      <c r="D7" s="37">
        <v>1</v>
      </c>
      <c r="E7" s="37">
        <v>0</v>
      </c>
      <c r="F7" s="37">
        <v>0</v>
      </c>
      <c r="G7" s="37">
        <v>0</v>
      </c>
      <c r="H7" s="37">
        <v>1</v>
      </c>
      <c r="I7" s="37">
        <v>0</v>
      </c>
      <c r="J7" s="37">
        <v>1</v>
      </c>
      <c r="K7" s="37">
        <v>0</v>
      </c>
      <c r="L7" s="37">
        <v>1</v>
      </c>
      <c r="M7" s="37">
        <v>0</v>
      </c>
      <c r="N7" s="39">
        <v>2</v>
      </c>
      <c r="O7" s="24" t="s">
        <v>90</v>
      </c>
      <c r="P7" s="29">
        <f t="shared" ref="P7:AB7" si="2">SUM(P8:P15)</f>
        <v>309</v>
      </c>
      <c r="Q7" s="29">
        <f t="shared" si="2"/>
        <v>28</v>
      </c>
      <c r="R7" s="29">
        <f t="shared" si="2"/>
        <v>40</v>
      </c>
      <c r="S7" s="29">
        <f t="shared" si="2"/>
        <v>24</v>
      </c>
      <c r="T7" s="29">
        <f t="shared" si="2"/>
        <v>32</v>
      </c>
      <c r="U7" s="29">
        <f t="shared" si="2"/>
        <v>33</v>
      </c>
      <c r="V7" s="29">
        <f t="shared" si="2"/>
        <v>42</v>
      </c>
      <c r="W7" s="29">
        <f t="shared" si="2"/>
        <v>20</v>
      </c>
      <c r="X7" s="29">
        <f t="shared" si="2"/>
        <v>12</v>
      </c>
      <c r="Y7" s="29">
        <f t="shared" si="2"/>
        <v>32</v>
      </c>
      <c r="Z7" s="29">
        <f t="shared" si="2"/>
        <v>14</v>
      </c>
      <c r="AA7" s="29">
        <f t="shared" si="2"/>
        <v>19</v>
      </c>
      <c r="AB7" s="29">
        <f t="shared" si="2"/>
        <v>13</v>
      </c>
    </row>
    <row r="8" spans="1:28" ht="14">
      <c r="A8" s="32" t="s">
        <v>91</v>
      </c>
      <c r="B8" s="33">
        <v>24</v>
      </c>
      <c r="C8" s="37">
        <v>1</v>
      </c>
      <c r="D8" s="37">
        <v>8</v>
      </c>
      <c r="E8" s="37">
        <v>2</v>
      </c>
      <c r="F8" s="37">
        <v>4</v>
      </c>
      <c r="G8" s="37">
        <v>3</v>
      </c>
      <c r="H8" s="37">
        <v>0</v>
      </c>
      <c r="I8" s="37">
        <v>1</v>
      </c>
      <c r="J8" s="37">
        <v>0</v>
      </c>
      <c r="K8" s="37">
        <v>2</v>
      </c>
      <c r="L8" s="37">
        <v>1</v>
      </c>
      <c r="M8" s="37">
        <v>0</v>
      </c>
      <c r="N8" s="39">
        <v>2</v>
      </c>
      <c r="O8" s="45" t="s">
        <v>92</v>
      </c>
      <c r="P8" s="46">
        <v>63</v>
      </c>
      <c r="Q8" s="47">
        <v>7</v>
      </c>
      <c r="R8" s="48">
        <v>15</v>
      </c>
      <c r="S8" s="48">
        <v>6</v>
      </c>
      <c r="T8" s="48">
        <v>2</v>
      </c>
      <c r="U8" s="48">
        <v>9</v>
      </c>
      <c r="V8" s="48">
        <v>3</v>
      </c>
      <c r="W8" s="48">
        <v>4</v>
      </c>
      <c r="X8" s="48">
        <v>3</v>
      </c>
      <c r="Y8" s="48">
        <v>4</v>
      </c>
      <c r="Z8" s="48">
        <v>1</v>
      </c>
      <c r="AA8" s="48">
        <v>3</v>
      </c>
      <c r="AB8" s="50">
        <v>6</v>
      </c>
    </row>
    <row r="9" spans="1:28" ht="14">
      <c r="A9" s="32" t="s">
        <v>94</v>
      </c>
      <c r="B9" s="33">
        <v>5</v>
      </c>
      <c r="C9" s="37">
        <v>0</v>
      </c>
      <c r="D9" s="37">
        <v>3</v>
      </c>
      <c r="E9" s="37">
        <v>0</v>
      </c>
      <c r="F9" s="37">
        <v>0</v>
      </c>
      <c r="G9" s="37">
        <v>1</v>
      </c>
      <c r="H9" s="37">
        <v>0</v>
      </c>
      <c r="I9" s="37">
        <v>0</v>
      </c>
      <c r="J9" s="37">
        <v>0</v>
      </c>
      <c r="K9" s="37">
        <v>0</v>
      </c>
      <c r="L9" s="37">
        <v>1</v>
      </c>
      <c r="M9" s="37">
        <v>0</v>
      </c>
      <c r="N9" s="39">
        <v>0</v>
      </c>
      <c r="O9" s="40" t="s">
        <v>95</v>
      </c>
      <c r="P9" s="42">
        <v>91</v>
      </c>
      <c r="Q9" s="37">
        <v>9</v>
      </c>
      <c r="R9" s="37">
        <v>8</v>
      </c>
      <c r="S9" s="37">
        <v>0</v>
      </c>
      <c r="T9" s="37">
        <v>6</v>
      </c>
      <c r="U9" s="37">
        <v>11</v>
      </c>
      <c r="V9" s="37">
        <v>20</v>
      </c>
      <c r="W9" s="37">
        <v>1</v>
      </c>
      <c r="X9" s="37">
        <v>2</v>
      </c>
      <c r="Y9" s="37">
        <v>11</v>
      </c>
      <c r="Z9" s="37">
        <v>8</v>
      </c>
      <c r="AA9" s="37">
        <v>11</v>
      </c>
      <c r="AB9" s="39">
        <v>4</v>
      </c>
    </row>
    <row r="10" spans="1:28" ht="14">
      <c r="A10" s="32" t="s">
        <v>96</v>
      </c>
      <c r="B10" s="33">
        <v>5</v>
      </c>
      <c r="C10" s="37">
        <v>0</v>
      </c>
      <c r="D10" s="37">
        <v>4</v>
      </c>
      <c r="E10" s="37">
        <v>0</v>
      </c>
      <c r="F10" s="37">
        <v>0</v>
      </c>
      <c r="G10" s="37">
        <v>1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9">
        <v>0</v>
      </c>
      <c r="O10" s="40" t="s">
        <v>97</v>
      </c>
      <c r="P10" s="42">
        <v>30</v>
      </c>
      <c r="Q10" s="37">
        <v>4</v>
      </c>
      <c r="R10" s="37">
        <v>0</v>
      </c>
      <c r="S10" s="37">
        <v>0</v>
      </c>
      <c r="T10" s="37">
        <v>0</v>
      </c>
      <c r="U10" s="37">
        <v>2</v>
      </c>
      <c r="V10" s="37">
        <v>8</v>
      </c>
      <c r="W10" s="37">
        <v>6</v>
      </c>
      <c r="X10" s="37">
        <v>5</v>
      </c>
      <c r="Y10" s="37">
        <v>4</v>
      </c>
      <c r="Z10" s="37">
        <v>0</v>
      </c>
      <c r="AA10" s="37">
        <v>1</v>
      </c>
      <c r="AB10" s="39">
        <v>0</v>
      </c>
    </row>
    <row r="11" spans="1:28" ht="14">
      <c r="A11" s="32" t="s">
        <v>98</v>
      </c>
      <c r="B11" s="33">
        <v>35</v>
      </c>
      <c r="C11" s="37">
        <v>6</v>
      </c>
      <c r="D11" s="37">
        <v>2</v>
      </c>
      <c r="E11" s="37">
        <v>0</v>
      </c>
      <c r="F11" s="37">
        <v>2</v>
      </c>
      <c r="G11" s="37">
        <v>4</v>
      </c>
      <c r="H11" s="37">
        <v>3</v>
      </c>
      <c r="I11" s="37">
        <v>1</v>
      </c>
      <c r="J11" s="37">
        <v>0</v>
      </c>
      <c r="K11" s="37">
        <v>3</v>
      </c>
      <c r="L11" s="37">
        <v>0</v>
      </c>
      <c r="M11" s="37">
        <v>8</v>
      </c>
      <c r="N11" s="39">
        <v>6</v>
      </c>
      <c r="O11" s="40" t="s">
        <v>99</v>
      </c>
      <c r="P11" s="42">
        <v>52</v>
      </c>
      <c r="Q11" s="37">
        <v>3</v>
      </c>
      <c r="R11" s="37">
        <v>3</v>
      </c>
      <c r="S11" s="37">
        <v>7</v>
      </c>
      <c r="T11" s="37">
        <v>12</v>
      </c>
      <c r="U11" s="37">
        <v>3</v>
      </c>
      <c r="V11" s="37">
        <v>4</v>
      </c>
      <c r="W11" s="37">
        <v>3</v>
      </c>
      <c r="X11" s="37">
        <v>1</v>
      </c>
      <c r="Y11" s="37">
        <v>9</v>
      </c>
      <c r="Z11" s="37">
        <v>3</v>
      </c>
      <c r="AA11" s="37">
        <v>3</v>
      </c>
      <c r="AB11" s="39">
        <v>1</v>
      </c>
    </row>
    <row r="12" spans="1:28" ht="15.75" customHeight="1">
      <c r="A12" s="32" t="s">
        <v>100</v>
      </c>
      <c r="B12" s="33">
        <v>6</v>
      </c>
      <c r="C12" s="37">
        <v>1</v>
      </c>
      <c r="D12" s="37">
        <v>0</v>
      </c>
      <c r="E12" s="37">
        <v>3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1</v>
      </c>
      <c r="M12" s="37">
        <v>1</v>
      </c>
      <c r="N12" s="39">
        <v>0</v>
      </c>
      <c r="O12" s="40" t="s">
        <v>101</v>
      </c>
      <c r="P12" s="42">
        <v>21</v>
      </c>
      <c r="Q12" s="37">
        <v>2</v>
      </c>
      <c r="R12" s="37">
        <v>4</v>
      </c>
      <c r="S12" s="37">
        <v>5</v>
      </c>
      <c r="T12" s="37">
        <v>4</v>
      </c>
      <c r="U12" s="37">
        <v>1</v>
      </c>
      <c r="V12" s="37">
        <v>1</v>
      </c>
      <c r="W12" s="37">
        <v>3</v>
      </c>
      <c r="X12" s="37">
        <v>0</v>
      </c>
      <c r="Y12" s="37">
        <v>0</v>
      </c>
      <c r="Z12" s="37">
        <v>1</v>
      </c>
      <c r="AA12" s="37">
        <v>0</v>
      </c>
      <c r="AB12" s="39">
        <v>0</v>
      </c>
    </row>
    <row r="13" spans="1:28" ht="15.75" customHeight="1">
      <c r="A13" s="24" t="s">
        <v>90</v>
      </c>
      <c r="B13" s="26">
        <f t="shared" ref="B13:N13" si="3">SUM(B14:B15)</f>
        <v>131</v>
      </c>
      <c r="C13" s="26">
        <f t="shared" si="3"/>
        <v>7</v>
      </c>
      <c r="D13" s="26">
        <f t="shared" si="3"/>
        <v>16</v>
      </c>
      <c r="E13" s="26">
        <f t="shared" si="3"/>
        <v>10</v>
      </c>
      <c r="F13" s="26">
        <f t="shared" si="3"/>
        <v>7</v>
      </c>
      <c r="G13" s="26">
        <f t="shared" si="3"/>
        <v>5</v>
      </c>
      <c r="H13" s="26">
        <f t="shared" si="3"/>
        <v>19</v>
      </c>
      <c r="I13" s="26">
        <f t="shared" si="3"/>
        <v>6</v>
      </c>
      <c r="J13" s="26">
        <f t="shared" si="3"/>
        <v>8</v>
      </c>
      <c r="K13" s="26">
        <f t="shared" si="3"/>
        <v>13</v>
      </c>
      <c r="L13" s="26">
        <f t="shared" si="3"/>
        <v>9</v>
      </c>
      <c r="M13" s="26">
        <f t="shared" si="3"/>
        <v>14</v>
      </c>
      <c r="N13" s="26">
        <f t="shared" si="3"/>
        <v>17</v>
      </c>
      <c r="O13" s="40" t="s">
        <v>102</v>
      </c>
      <c r="P13" s="42">
        <v>35</v>
      </c>
      <c r="Q13" s="37">
        <v>1</v>
      </c>
      <c r="R13" s="37">
        <v>10</v>
      </c>
      <c r="S13" s="37">
        <v>5</v>
      </c>
      <c r="T13" s="37">
        <v>7</v>
      </c>
      <c r="U13" s="37">
        <v>2</v>
      </c>
      <c r="V13" s="37">
        <v>2</v>
      </c>
      <c r="W13" s="37">
        <v>2</v>
      </c>
      <c r="X13" s="37">
        <v>1</v>
      </c>
      <c r="Y13" s="37">
        <v>3</v>
      </c>
      <c r="Z13" s="37">
        <v>1</v>
      </c>
      <c r="AA13" s="37">
        <v>0</v>
      </c>
      <c r="AB13" s="39">
        <v>1</v>
      </c>
    </row>
    <row r="14" spans="1:28" ht="14">
      <c r="A14" s="32" t="s">
        <v>103</v>
      </c>
      <c r="B14" s="33">
        <v>20</v>
      </c>
      <c r="C14" s="37">
        <v>2</v>
      </c>
      <c r="D14" s="37">
        <v>1</v>
      </c>
      <c r="E14" s="37">
        <v>1</v>
      </c>
      <c r="F14" s="37">
        <v>1</v>
      </c>
      <c r="G14" s="37">
        <v>4</v>
      </c>
      <c r="H14" s="37">
        <v>3</v>
      </c>
      <c r="I14" s="37">
        <v>0</v>
      </c>
      <c r="J14" s="37">
        <v>0</v>
      </c>
      <c r="K14" s="37">
        <v>5</v>
      </c>
      <c r="L14" s="37">
        <v>0</v>
      </c>
      <c r="M14" s="37">
        <v>1</v>
      </c>
      <c r="N14" s="39">
        <v>2</v>
      </c>
      <c r="O14" s="40" t="s">
        <v>104</v>
      </c>
      <c r="P14" s="42">
        <v>11</v>
      </c>
      <c r="Q14" s="37">
        <v>2</v>
      </c>
      <c r="R14" s="37">
        <v>0</v>
      </c>
      <c r="S14" s="37">
        <v>1</v>
      </c>
      <c r="T14" s="37">
        <v>1</v>
      </c>
      <c r="U14" s="37">
        <v>2</v>
      </c>
      <c r="V14" s="37">
        <v>2</v>
      </c>
      <c r="W14" s="37">
        <v>0</v>
      </c>
      <c r="X14" s="37">
        <v>0</v>
      </c>
      <c r="Y14" s="37">
        <v>1</v>
      </c>
      <c r="Z14" s="37">
        <v>0</v>
      </c>
      <c r="AA14" s="37">
        <v>1</v>
      </c>
      <c r="AB14" s="39">
        <v>1</v>
      </c>
    </row>
    <row r="15" spans="1:28" ht="15.75" customHeight="1">
      <c r="A15" s="32" t="s">
        <v>105</v>
      </c>
      <c r="B15" s="33">
        <v>111</v>
      </c>
      <c r="C15" s="37">
        <v>5</v>
      </c>
      <c r="D15" s="37">
        <v>15</v>
      </c>
      <c r="E15" s="37">
        <v>9</v>
      </c>
      <c r="F15" s="37">
        <v>6</v>
      </c>
      <c r="G15" s="37">
        <v>1</v>
      </c>
      <c r="H15" s="37">
        <v>16</v>
      </c>
      <c r="I15" s="37">
        <v>6</v>
      </c>
      <c r="J15" s="37">
        <v>8</v>
      </c>
      <c r="K15" s="37">
        <v>8</v>
      </c>
      <c r="L15" s="37">
        <v>9</v>
      </c>
      <c r="M15" s="37">
        <v>13</v>
      </c>
      <c r="N15" s="39">
        <v>15</v>
      </c>
      <c r="O15" s="55" t="s">
        <v>106</v>
      </c>
      <c r="P15" s="56">
        <v>6</v>
      </c>
      <c r="Q15" s="57">
        <v>0</v>
      </c>
      <c r="R15" s="57">
        <v>0</v>
      </c>
      <c r="S15" s="57">
        <v>0</v>
      </c>
      <c r="T15" s="57">
        <v>0</v>
      </c>
      <c r="U15" s="57">
        <v>3</v>
      </c>
      <c r="V15" s="57">
        <v>2</v>
      </c>
      <c r="W15" s="57">
        <v>1</v>
      </c>
      <c r="X15" s="57">
        <v>0</v>
      </c>
      <c r="Y15" s="57">
        <v>0</v>
      </c>
      <c r="Z15" s="57">
        <v>0</v>
      </c>
      <c r="AA15" s="57">
        <v>0</v>
      </c>
      <c r="AB15" s="59">
        <v>0</v>
      </c>
    </row>
    <row r="16" spans="1:28" ht="15.75" customHeight="1">
      <c r="A16" s="24" t="s">
        <v>107</v>
      </c>
      <c r="B16" s="26">
        <f t="shared" ref="B16:N16" si="4">SUM(B17:B37)</f>
        <v>5555</v>
      </c>
      <c r="C16" s="26">
        <f t="shared" si="4"/>
        <v>935</v>
      </c>
      <c r="D16" s="26">
        <f t="shared" si="4"/>
        <v>847</v>
      </c>
      <c r="E16" s="26">
        <f t="shared" si="4"/>
        <v>590</v>
      </c>
      <c r="F16" s="26">
        <f t="shared" si="4"/>
        <v>348</v>
      </c>
      <c r="G16" s="26">
        <f t="shared" si="4"/>
        <v>224</v>
      </c>
      <c r="H16" s="26">
        <f t="shared" si="4"/>
        <v>224</v>
      </c>
      <c r="I16" s="26">
        <f t="shared" si="4"/>
        <v>205</v>
      </c>
      <c r="J16" s="26">
        <f t="shared" si="4"/>
        <v>266</v>
      </c>
      <c r="K16" s="26">
        <f t="shared" si="4"/>
        <v>308</v>
      </c>
      <c r="L16" s="26">
        <f t="shared" si="4"/>
        <v>429</v>
      </c>
      <c r="M16" s="26">
        <f t="shared" si="4"/>
        <v>596</v>
      </c>
      <c r="N16" s="26">
        <f t="shared" si="4"/>
        <v>583</v>
      </c>
      <c r="O16" s="66" t="s">
        <v>108</v>
      </c>
      <c r="P16" s="24">
        <v>49</v>
      </c>
      <c r="Q16" s="24">
        <v>1</v>
      </c>
      <c r="R16" s="24">
        <v>7</v>
      </c>
      <c r="S16" s="24">
        <v>2</v>
      </c>
      <c r="T16" s="24">
        <v>2</v>
      </c>
      <c r="U16" s="24">
        <v>1</v>
      </c>
      <c r="V16" s="24">
        <v>13</v>
      </c>
      <c r="W16" s="24">
        <v>5</v>
      </c>
      <c r="X16" s="24">
        <v>5</v>
      </c>
      <c r="Y16" s="24">
        <v>4</v>
      </c>
      <c r="Z16" s="24">
        <v>6</v>
      </c>
      <c r="AA16" s="24">
        <v>1</v>
      </c>
      <c r="AB16" s="24">
        <v>2</v>
      </c>
    </row>
    <row r="17" spans="1:28" ht="15.75" customHeight="1">
      <c r="A17" s="32" t="s">
        <v>109</v>
      </c>
      <c r="B17" s="33">
        <v>103</v>
      </c>
      <c r="C17" s="37">
        <v>17</v>
      </c>
      <c r="D17" s="37">
        <v>8</v>
      </c>
      <c r="E17" s="37">
        <v>7</v>
      </c>
      <c r="F17" s="37">
        <v>20</v>
      </c>
      <c r="G17" s="37">
        <v>6</v>
      </c>
      <c r="H17" s="37">
        <v>6</v>
      </c>
      <c r="I17" s="37">
        <v>8</v>
      </c>
      <c r="J17" s="37">
        <v>4</v>
      </c>
      <c r="K17" s="37">
        <v>8</v>
      </c>
      <c r="L17" s="37">
        <v>3</v>
      </c>
      <c r="M17" s="37">
        <v>8</v>
      </c>
      <c r="N17" s="39">
        <v>8</v>
      </c>
      <c r="O17" s="40" t="s">
        <v>110</v>
      </c>
      <c r="P17" s="42">
        <v>49</v>
      </c>
      <c r="Q17" s="37">
        <v>1</v>
      </c>
      <c r="R17" s="37">
        <v>7</v>
      </c>
      <c r="S17" s="37">
        <v>2</v>
      </c>
      <c r="T17" s="37">
        <v>2</v>
      </c>
      <c r="U17" s="37">
        <v>1</v>
      </c>
      <c r="V17" s="37">
        <v>13</v>
      </c>
      <c r="W17" s="37">
        <v>5</v>
      </c>
      <c r="X17" s="37">
        <v>5</v>
      </c>
      <c r="Y17" s="37">
        <v>4</v>
      </c>
      <c r="Z17" s="37">
        <v>6</v>
      </c>
      <c r="AA17" s="37">
        <v>1</v>
      </c>
      <c r="AB17" s="39">
        <v>2</v>
      </c>
    </row>
    <row r="18" spans="1:28" ht="15.75" customHeight="1">
      <c r="A18" s="32" t="s">
        <v>111</v>
      </c>
      <c r="B18" s="33">
        <v>22</v>
      </c>
      <c r="C18" s="37">
        <v>9</v>
      </c>
      <c r="D18" s="37">
        <v>0</v>
      </c>
      <c r="E18" s="37">
        <v>0</v>
      </c>
      <c r="F18" s="37">
        <v>0</v>
      </c>
      <c r="G18" s="37">
        <v>6</v>
      </c>
      <c r="H18" s="37">
        <v>1</v>
      </c>
      <c r="I18" s="37">
        <v>0</v>
      </c>
      <c r="J18" s="37">
        <v>0</v>
      </c>
      <c r="K18" s="37">
        <v>1</v>
      </c>
      <c r="L18" s="37">
        <v>1</v>
      </c>
      <c r="M18" s="37">
        <v>2</v>
      </c>
      <c r="N18" s="39">
        <v>2</v>
      </c>
      <c r="O18" s="24" t="s">
        <v>112</v>
      </c>
      <c r="P18" s="24">
        <v>2988</v>
      </c>
      <c r="Q18" s="24">
        <v>329</v>
      </c>
      <c r="R18" s="24">
        <v>565</v>
      </c>
      <c r="S18" s="24">
        <v>430</v>
      </c>
      <c r="T18" s="24">
        <v>185</v>
      </c>
      <c r="U18" s="24">
        <v>129</v>
      </c>
      <c r="V18" s="24">
        <v>248</v>
      </c>
      <c r="W18" s="24">
        <v>243</v>
      </c>
      <c r="X18" s="24">
        <v>165</v>
      </c>
      <c r="Y18" s="24">
        <v>144</v>
      </c>
      <c r="Z18" s="24">
        <v>205</v>
      </c>
      <c r="AA18" s="24">
        <v>172</v>
      </c>
      <c r="AB18" s="24">
        <v>173</v>
      </c>
    </row>
    <row r="19" spans="1:28" ht="15.75" customHeight="1">
      <c r="A19" s="32" t="s">
        <v>113</v>
      </c>
      <c r="B19" s="33">
        <v>16</v>
      </c>
      <c r="C19" s="37">
        <v>0</v>
      </c>
      <c r="D19" s="37">
        <v>10</v>
      </c>
      <c r="E19" s="37">
        <v>1</v>
      </c>
      <c r="F19" s="37">
        <v>1</v>
      </c>
      <c r="G19" s="37">
        <v>0</v>
      </c>
      <c r="H19" s="37">
        <v>2</v>
      </c>
      <c r="I19" s="37">
        <v>0</v>
      </c>
      <c r="J19" s="37">
        <v>0</v>
      </c>
      <c r="K19" s="37">
        <v>0</v>
      </c>
      <c r="L19" s="37">
        <v>2</v>
      </c>
      <c r="M19" s="37">
        <v>0</v>
      </c>
      <c r="N19" s="39">
        <v>0</v>
      </c>
      <c r="O19" s="68" t="s">
        <v>114</v>
      </c>
      <c r="P19" s="42">
        <v>2988</v>
      </c>
      <c r="Q19" s="37">
        <v>329</v>
      </c>
      <c r="R19" s="37">
        <v>565</v>
      </c>
      <c r="S19" s="37">
        <v>430</v>
      </c>
      <c r="T19" s="37">
        <v>185</v>
      </c>
      <c r="U19" s="37">
        <v>129</v>
      </c>
      <c r="V19" s="37">
        <v>248</v>
      </c>
      <c r="W19" s="37">
        <v>243</v>
      </c>
      <c r="X19" s="37">
        <v>165</v>
      </c>
      <c r="Y19" s="37">
        <v>144</v>
      </c>
      <c r="Z19" s="37">
        <v>205</v>
      </c>
      <c r="AA19" s="37">
        <v>172</v>
      </c>
      <c r="AB19" s="39">
        <v>173</v>
      </c>
    </row>
    <row r="20" spans="1:28" ht="15.75" customHeight="1">
      <c r="A20" s="32" t="s">
        <v>115</v>
      </c>
      <c r="B20" s="33">
        <v>590</v>
      </c>
      <c r="C20" s="37">
        <v>129</v>
      </c>
      <c r="D20" s="37">
        <v>72</v>
      </c>
      <c r="E20" s="37">
        <v>65</v>
      </c>
      <c r="F20" s="37">
        <v>44</v>
      </c>
      <c r="G20" s="37">
        <v>27</v>
      </c>
      <c r="H20" s="37">
        <v>25</v>
      </c>
      <c r="I20" s="37">
        <v>18</v>
      </c>
      <c r="J20" s="37">
        <v>29</v>
      </c>
      <c r="K20" s="37">
        <v>29</v>
      </c>
      <c r="L20" s="37">
        <v>46</v>
      </c>
      <c r="M20" s="37">
        <v>54</v>
      </c>
      <c r="N20" s="39">
        <v>52</v>
      </c>
      <c r="O20" s="24" t="s">
        <v>116</v>
      </c>
      <c r="P20" s="24">
        <v>31</v>
      </c>
      <c r="Q20" s="24">
        <v>3</v>
      </c>
      <c r="R20" s="24">
        <v>1</v>
      </c>
      <c r="S20" s="24">
        <v>6</v>
      </c>
      <c r="T20" s="24">
        <v>2</v>
      </c>
      <c r="U20" s="24">
        <v>4</v>
      </c>
      <c r="V20" s="24">
        <v>5</v>
      </c>
      <c r="W20" s="24">
        <v>3</v>
      </c>
      <c r="X20" s="24">
        <v>2</v>
      </c>
      <c r="Y20" s="24">
        <v>2</v>
      </c>
      <c r="Z20" s="24">
        <v>3</v>
      </c>
      <c r="AA20" s="24">
        <v>0</v>
      </c>
      <c r="AB20" s="24">
        <v>0</v>
      </c>
    </row>
    <row r="21" spans="1:28" ht="15.75" customHeight="1">
      <c r="A21" s="32" t="s">
        <v>117</v>
      </c>
      <c r="B21" s="33">
        <v>90</v>
      </c>
      <c r="C21" s="37">
        <v>8</v>
      </c>
      <c r="D21" s="37">
        <v>17</v>
      </c>
      <c r="E21" s="37">
        <v>10</v>
      </c>
      <c r="F21" s="37">
        <v>5</v>
      </c>
      <c r="G21" s="37">
        <v>3</v>
      </c>
      <c r="H21" s="37">
        <v>9</v>
      </c>
      <c r="I21" s="37">
        <v>8</v>
      </c>
      <c r="J21" s="37">
        <v>8</v>
      </c>
      <c r="K21" s="37">
        <v>5</v>
      </c>
      <c r="L21" s="37">
        <v>7</v>
      </c>
      <c r="M21" s="37">
        <v>3</v>
      </c>
      <c r="N21" s="39">
        <v>7</v>
      </c>
      <c r="O21" s="68" t="s">
        <v>118</v>
      </c>
      <c r="P21" s="42">
        <v>31</v>
      </c>
      <c r="Q21" s="70">
        <v>3</v>
      </c>
      <c r="R21" s="37">
        <v>1</v>
      </c>
      <c r="S21" s="37">
        <v>6</v>
      </c>
      <c r="T21" s="37">
        <v>2</v>
      </c>
      <c r="U21" s="37">
        <v>4</v>
      </c>
      <c r="V21" s="37">
        <v>5</v>
      </c>
      <c r="W21" s="37">
        <v>3</v>
      </c>
      <c r="X21" s="37">
        <v>2</v>
      </c>
      <c r="Y21" s="37">
        <v>2</v>
      </c>
      <c r="Z21" s="37">
        <v>3</v>
      </c>
      <c r="AA21" s="37">
        <v>0</v>
      </c>
      <c r="AB21" s="39">
        <v>0</v>
      </c>
    </row>
    <row r="22" spans="1:28" ht="15.75" customHeight="1">
      <c r="A22" s="32" t="s">
        <v>119</v>
      </c>
      <c r="B22" s="33">
        <v>2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9">
        <v>2</v>
      </c>
      <c r="O22" s="24" t="s">
        <v>120</v>
      </c>
      <c r="P22" s="24">
        <v>142</v>
      </c>
      <c r="Q22" s="24">
        <v>13</v>
      </c>
      <c r="R22" s="24">
        <v>9</v>
      </c>
      <c r="S22" s="24">
        <v>8</v>
      </c>
      <c r="T22" s="24">
        <v>10</v>
      </c>
      <c r="U22" s="24">
        <v>5</v>
      </c>
      <c r="V22" s="24">
        <v>11</v>
      </c>
      <c r="W22" s="24">
        <v>7</v>
      </c>
      <c r="X22" s="24">
        <v>11</v>
      </c>
      <c r="Y22" s="24">
        <v>23</v>
      </c>
      <c r="Z22" s="24">
        <v>31</v>
      </c>
      <c r="AA22" s="24">
        <v>8</v>
      </c>
      <c r="AB22" s="24">
        <v>6</v>
      </c>
    </row>
    <row r="23" spans="1:28" ht="15.75" customHeight="1">
      <c r="A23" s="32" t="s">
        <v>121</v>
      </c>
      <c r="B23" s="33">
        <v>838</v>
      </c>
      <c r="C23" s="37">
        <v>147</v>
      </c>
      <c r="D23" s="37">
        <v>123</v>
      </c>
      <c r="E23" s="37">
        <v>88</v>
      </c>
      <c r="F23" s="37">
        <v>70</v>
      </c>
      <c r="G23" s="37">
        <v>35</v>
      </c>
      <c r="H23" s="37">
        <v>33</v>
      </c>
      <c r="I23" s="37">
        <v>22</v>
      </c>
      <c r="J23" s="37">
        <v>20</v>
      </c>
      <c r="K23" s="37">
        <v>92</v>
      </c>
      <c r="L23" s="37">
        <v>50</v>
      </c>
      <c r="M23" s="37">
        <v>90</v>
      </c>
      <c r="N23" s="39">
        <v>68</v>
      </c>
      <c r="O23" s="71" t="s">
        <v>122</v>
      </c>
      <c r="P23" s="42">
        <v>142</v>
      </c>
      <c r="Q23" s="72">
        <v>13</v>
      </c>
      <c r="R23" s="73">
        <v>9</v>
      </c>
      <c r="S23" s="73">
        <v>8</v>
      </c>
      <c r="T23" s="73">
        <v>10</v>
      </c>
      <c r="U23" s="73">
        <v>5</v>
      </c>
      <c r="V23" s="72">
        <v>11</v>
      </c>
      <c r="W23" s="73">
        <v>7</v>
      </c>
      <c r="X23" s="73">
        <v>11</v>
      </c>
      <c r="Y23" s="72">
        <v>23</v>
      </c>
      <c r="Z23" s="72">
        <v>31</v>
      </c>
      <c r="AA23" s="72">
        <v>8</v>
      </c>
      <c r="AB23" s="74">
        <v>6</v>
      </c>
    </row>
    <row r="24" spans="1:28" ht="15.75" customHeight="1">
      <c r="A24" s="32" t="s">
        <v>123</v>
      </c>
      <c r="B24" s="33">
        <v>788</v>
      </c>
      <c r="C24" s="37">
        <v>114</v>
      </c>
      <c r="D24" s="37">
        <v>88</v>
      </c>
      <c r="E24" s="37">
        <v>95</v>
      </c>
      <c r="F24" s="37">
        <v>17</v>
      </c>
      <c r="G24" s="37">
        <v>23</v>
      </c>
      <c r="H24" s="37">
        <v>11</v>
      </c>
      <c r="I24" s="37">
        <v>60</v>
      </c>
      <c r="J24" s="37">
        <v>67</v>
      </c>
      <c r="K24" s="37">
        <v>43</v>
      </c>
      <c r="L24" s="37">
        <v>63</v>
      </c>
      <c r="M24" s="37">
        <v>80</v>
      </c>
      <c r="N24" s="39">
        <v>127</v>
      </c>
      <c r="O24" s="24" t="s">
        <v>125</v>
      </c>
      <c r="P24" s="29">
        <f>SUM(V7+P22,P20,P18,P16,P7,P4)</f>
        <v>3628</v>
      </c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</row>
    <row r="25" spans="1:28" ht="14">
      <c r="A25" s="32" t="s">
        <v>126</v>
      </c>
      <c r="B25" s="33">
        <v>262</v>
      </c>
      <c r="C25" s="37">
        <v>19</v>
      </c>
      <c r="D25" s="37">
        <v>44</v>
      </c>
      <c r="E25" s="37">
        <v>38</v>
      </c>
      <c r="F25" s="37">
        <v>14</v>
      </c>
      <c r="G25" s="37">
        <v>2</v>
      </c>
      <c r="H25" s="37">
        <v>44</v>
      </c>
      <c r="I25" s="37">
        <v>4</v>
      </c>
      <c r="J25" s="37">
        <v>6</v>
      </c>
      <c r="K25" s="37">
        <v>10</v>
      </c>
      <c r="L25" s="37">
        <v>13</v>
      </c>
      <c r="M25" s="37">
        <v>27</v>
      </c>
      <c r="N25" s="39">
        <v>41</v>
      </c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</row>
    <row r="26" spans="1:28" ht="14">
      <c r="A26" s="32" t="s">
        <v>127</v>
      </c>
      <c r="B26" s="33">
        <v>5</v>
      </c>
      <c r="C26" s="37">
        <v>2</v>
      </c>
      <c r="D26" s="37">
        <v>0</v>
      </c>
      <c r="E26" s="37">
        <v>0</v>
      </c>
      <c r="F26" s="37">
        <v>1</v>
      </c>
      <c r="G26" s="37">
        <v>0</v>
      </c>
      <c r="H26" s="37">
        <v>0</v>
      </c>
      <c r="I26" s="37">
        <v>1</v>
      </c>
      <c r="J26" s="37">
        <v>0</v>
      </c>
      <c r="K26" s="37">
        <v>1</v>
      </c>
      <c r="L26" s="37">
        <v>0</v>
      </c>
      <c r="M26" s="37">
        <v>0</v>
      </c>
      <c r="N26" s="39">
        <v>0</v>
      </c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</row>
    <row r="27" spans="1:28" ht="14">
      <c r="A27" s="32" t="s">
        <v>128</v>
      </c>
      <c r="B27" s="33">
        <v>39</v>
      </c>
      <c r="C27" s="37">
        <v>18</v>
      </c>
      <c r="D27" s="37">
        <v>1</v>
      </c>
      <c r="E27" s="37">
        <v>2</v>
      </c>
      <c r="F27" s="37">
        <v>3</v>
      </c>
      <c r="G27" s="37">
        <v>1</v>
      </c>
      <c r="H27" s="37">
        <v>1</v>
      </c>
      <c r="I27" s="37">
        <v>0</v>
      </c>
      <c r="J27" s="37">
        <v>3</v>
      </c>
      <c r="K27" s="37">
        <v>0</v>
      </c>
      <c r="L27" s="37">
        <v>6</v>
      </c>
      <c r="M27" s="37">
        <v>3</v>
      </c>
      <c r="N27" s="39">
        <v>1</v>
      </c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</row>
    <row r="28" spans="1:28" ht="14">
      <c r="A28" s="32" t="s">
        <v>129</v>
      </c>
      <c r="B28" s="33">
        <v>224</v>
      </c>
      <c r="C28" s="37">
        <v>41</v>
      </c>
      <c r="D28" s="37">
        <v>22</v>
      </c>
      <c r="E28" s="37">
        <v>24</v>
      </c>
      <c r="F28" s="37">
        <v>31</v>
      </c>
      <c r="G28" s="37">
        <v>4</v>
      </c>
      <c r="H28" s="37">
        <v>12</v>
      </c>
      <c r="I28" s="37">
        <v>4</v>
      </c>
      <c r="J28" s="37">
        <v>4</v>
      </c>
      <c r="K28" s="37">
        <v>19</v>
      </c>
      <c r="L28" s="37">
        <v>12</v>
      </c>
      <c r="M28" s="37">
        <v>33</v>
      </c>
      <c r="N28" s="39">
        <v>18</v>
      </c>
      <c r="O28" s="1"/>
    </row>
    <row r="29" spans="1:28" ht="14">
      <c r="A29" s="32" t="s">
        <v>130</v>
      </c>
      <c r="B29" s="33">
        <v>43</v>
      </c>
      <c r="C29" s="37">
        <v>6</v>
      </c>
      <c r="D29" s="37">
        <v>7</v>
      </c>
      <c r="E29" s="37">
        <v>5</v>
      </c>
      <c r="F29" s="37">
        <v>2</v>
      </c>
      <c r="G29" s="37">
        <v>1</v>
      </c>
      <c r="H29" s="37">
        <v>1</v>
      </c>
      <c r="I29" s="37">
        <v>3</v>
      </c>
      <c r="J29" s="37">
        <v>2</v>
      </c>
      <c r="K29" s="37">
        <v>2</v>
      </c>
      <c r="L29" s="37">
        <v>3</v>
      </c>
      <c r="M29" s="37">
        <v>2</v>
      </c>
      <c r="N29" s="39">
        <v>9</v>
      </c>
      <c r="O29" s="1"/>
    </row>
    <row r="30" spans="1:28" ht="14">
      <c r="A30" s="32" t="s">
        <v>131</v>
      </c>
      <c r="B30" s="33">
        <v>327</v>
      </c>
      <c r="C30" s="37">
        <v>51</v>
      </c>
      <c r="D30" s="37">
        <v>36</v>
      </c>
      <c r="E30" s="37">
        <v>17</v>
      </c>
      <c r="F30" s="37">
        <v>24</v>
      </c>
      <c r="G30" s="37">
        <v>24</v>
      </c>
      <c r="H30" s="37">
        <v>12</v>
      </c>
      <c r="I30" s="37">
        <v>12</v>
      </c>
      <c r="J30" s="37">
        <v>14</v>
      </c>
      <c r="K30" s="37">
        <v>13</v>
      </c>
      <c r="L30" s="37">
        <v>33</v>
      </c>
      <c r="M30" s="37">
        <v>39</v>
      </c>
      <c r="N30" s="39">
        <v>52</v>
      </c>
      <c r="O30" s="1"/>
    </row>
    <row r="31" spans="1:28" ht="14">
      <c r="A31" s="32" t="s">
        <v>132</v>
      </c>
      <c r="B31" s="33">
        <v>32</v>
      </c>
      <c r="C31" s="37">
        <v>6</v>
      </c>
      <c r="D31" s="37">
        <v>8</v>
      </c>
      <c r="E31" s="37">
        <v>3</v>
      </c>
      <c r="F31" s="37">
        <v>1</v>
      </c>
      <c r="G31" s="37">
        <v>1</v>
      </c>
      <c r="H31" s="37">
        <v>0</v>
      </c>
      <c r="I31" s="37">
        <v>0</v>
      </c>
      <c r="J31" s="37">
        <v>1</v>
      </c>
      <c r="K31" s="37">
        <v>1</v>
      </c>
      <c r="L31" s="37">
        <v>3</v>
      </c>
      <c r="M31" s="37">
        <v>3</v>
      </c>
      <c r="N31" s="39">
        <v>5</v>
      </c>
      <c r="O31" s="1"/>
    </row>
    <row r="32" spans="1:28" ht="14">
      <c r="A32" s="32" t="s">
        <v>133</v>
      </c>
      <c r="B32" s="33">
        <v>133</v>
      </c>
      <c r="C32" s="37">
        <v>36</v>
      </c>
      <c r="D32" s="37">
        <v>43</v>
      </c>
      <c r="E32" s="37">
        <v>14</v>
      </c>
      <c r="F32" s="37">
        <v>5</v>
      </c>
      <c r="G32" s="37">
        <v>6</v>
      </c>
      <c r="H32" s="37">
        <v>2</v>
      </c>
      <c r="I32" s="37">
        <v>3</v>
      </c>
      <c r="J32" s="37">
        <v>2</v>
      </c>
      <c r="K32" s="37">
        <v>3</v>
      </c>
      <c r="L32" s="37">
        <v>3</v>
      </c>
      <c r="M32" s="37">
        <v>13</v>
      </c>
      <c r="N32" s="39">
        <v>3</v>
      </c>
      <c r="O32" s="1"/>
    </row>
    <row r="33" spans="1:15" ht="14">
      <c r="A33" s="32" t="s">
        <v>134</v>
      </c>
      <c r="B33" s="33">
        <v>26</v>
      </c>
      <c r="C33" s="37">
        <v>1</v>
      </c>
      <c r="D33" s="37">
        <v>3</v>
      </c>
      <c r="E33" s="37">
        <v>2</v>
      </c>
      <c r="F33" s="37">
        <v>1</v>
      </c>
      <c r="G33" s="37">
        <v>1</v>
      </c>
      <c r="H33" s="37">
        <v>0</v>
      </c>
      <c r="I33" s="37">
        <v>1</v>
      </c>
      <c r="J33" s="37">
        <v>2</v>
      </c>
      <c r="K33" s="37">
        <v>5</v>
      </c>
      <c r="L33" s="37">
        <v>1</v>
      </c>
      <c r="M33" s="37">
        <v>2</v>
      </c>
      <c r="N33" s="39">
        <v>7</v>
      </c>
      <c r="O33" s="1"/>
    </row>
    <row r="34" spans="1:15" ht="14">
      <c r="A34" s="32" t="s">
        <v>135</v>
      </c>
      <c r="B34" s="33">
        <v>24</v>
      </c>
      <c r="C34" s="37">
        <v>5</v>
      </c>
      <c r="D34" s="37">
        <v>0</v>
      </c>
      <c r="E34" s="37">
        <v>1</v>
      </c>
      <c r="F34" s="37">
        <v>0</v>
      </c>
      <c r="G34" s="37">
        <v>0</v>
      </c>
      <c r="H34" s="37">
        <v>0</v>
      </c>
      <c r="I34" s="37">
        <v>3</v>
      </c>
      <c r="J34" s="37">
        <v>0</v>
      </c>
      <c r="K34" s="37">
        <v>2</v>
      </c>
      <c r="L34" s="37">
        <v>12</v>
      </c>
      <c r="M34" s="37">
        <v>0</v>
      </c>
      <c r="N34" s="39">
        <v>1</v>
      </c>
      <c r="O34" s="1"/>
    </row>
    <row r="35" spans="1:15" ht="14">
      <c r="A35" s="32" t="s">
        <v>136</v>
      </c>
      <c r="B35" s="33">
        <v>13</v>
      </c>
      <c r="C35" s="37">
        <v>2</v>
      </c>
      <c r="D35" s="37">
        <v>0</v>
      </c>
      <c r="E35" s="37">
        <v>7</v>
      </c>
      <c r="F35" s="37">
        <v>2</v>
      </c>
      <c r="G35" s="37">
        <v>0</v>
      </c>
      <c r="H35" s="37">
        <v>0</v>
      </c>
      <c r="I35" s="37">
        <v>1</v>
      </c>
      <c r="J35" s="37">
        <v>0</v>
      </c>
      <c r="K35" s="37">
        <v>0</v>
      </c>
      <c r="L35" s="37">
        <v>0</v>
      </c>
      <c r="M35" s="37">
        <v>1</v>
      </c>
      <c r="N35" s="39">
        <v>0</v>
      </c>
      <c r="O35" s="1"/>
    </row>
    <row r="36" spans="1:15" ht="14">
      <c r="A36" s="32" t="s">
        <v>137</v>
      </c>
      <c r="B36" s="33">
        <v>335</v>
      </c>
      <c r="C36" s="37">
        <v>97</v>
      </c>
      <c r="D36" s="37">
        <v>42</v>
      </c>
      <c r="E36" s="37">
        <v>28</v>
      </c>
      <c r="F36" s="37">
        <v>15</v>
      </c>
      <c r="G36" s="37">
        <v>12</v>
      </c>
      <c r="H36" s="37">
        <v>12</v>
      </c>
      <c r="I36" s="37">
        <v>14</v>
      </c>
      <c r="J36" s="37">
        <v>11</v>
      </c>
      <c r="K36" s="37">
        <v>24</v>
      </c>
      <c r="L36" s="37">
        <v>25</v>
      </c>
      <c r="M36" s="37">
        <v>31</v>
      </c>
      <c r="N36" s="39">
        <v>24</v>
      </c>
      <c r="O36" s="1"/>
    </row>
    <row r="37" spans="1:15" ht="15.75" customHeight="1">
      <c r="A37" s="32" t="s">
        <v>138</v>
      </c>
      <c r="B37" s="33">
        <v>1643</v>
      </c>
      <c r="C37" s="37">
        <v>227</v>
      </c>
      <c r="D37" s="37">
        <v>323</v>
      </c>
      <c r="E37" s="37">
        <v>183</v>
      </c>
      <c r="F37" s="37">
        <v>92</v>
      </c>
      <c r="G37" s="37">
        <v>72</v>
      </c>
      <c r="H37" s="37">
        <v>53</v>
      </c>
      <c r="I37" s="37">
        <v>43</v>
      </c>
      <c r="J37" s="37">
        <v>93</v>
      </c>
      <c r="K37" s="37">
        <v>50</v>
      </c>
      <c r="L37" s="37">
        <v>146</v>
      </c>
      <c r="M37" s="37">
        <v>205</v>
      </c>
      <c r="N37" s="39">
        <v>156</v>
      </c>
      <c r="O37" s="1"/>
    </row>
    <row r="38" spans="1:15" ht="15.75" customHeight="1">
      <c r="A38" s="24" t="s">
        <v>112</v>
      </c>
      <c r="B38" s="26">
        <f t="shared" ref="B38:N38" si="5">SUM(B39:B47)</f>
        <v>270</v>
      </c>
      <c r="C38" s="26">
        <f t="shared" si="5"/>
        <v>5</v>
      </c>
      <c r="D38" s="26">
        <f t="shared" si="5"/>
        <v>31</v>
      </c>
      <c r="E38" s="26">
        <f t="shared" si="5"/>
        <v>38</v>
      </c>
      <c r="F38" s="26">
        <f t="shared" si="5"/>
        <v>9</v>
      </c>
      <c r="G38" s="26">
        <f t="shared" si="5"/>
        <v>26</v>
      </c>
      <c r="H38" s="26">
        <f t="shared" si="5"/>
        <v>12</v>
      </c>
      <c r="I38" s="26">
        <f t="shared" si="5"/>
        <v>9</v>
      </c>
      <c r="J38" s="26">
        <f t="shared" si="5"/>
        <v>12</v>
      </c>
      <c r="K38" s="26">
        <f t="shared" si="5"/>
        <v>17</v>
      </c>
      <c r="L38" s="26">
        <f t="shared" si="5"/>
        <v>50</v>
      </c>
      <c r="M38" s="26">
        <f t="shared" si="5"/>
        <v>30</v>
      </c>
      <c r="N38" s="26">
        <f t="shared" si="5"/>
        <v>31</v>
      </c>
      <c r="O38" s="1"/>
    </row>
    <row r="39" spans="1:15" ht="14">
      <c r="A39" s="81" t="s">
        <v>139</v>
      </c>
      <c r="B39" s="83">
        <v>52</v>
      </c>
      <c r="C39" s="48">
        <v>2</v>
      </c>
      <c r="D39" s="48">
        <v>6</v>
      </c>
      <c r="E39" s="48">
        <v>2</v>
      </c>
      <c r="F39" s="48">
        <v>0</v>
      </c>
      <c r="G39" s="48">
        <v>1</v>
      </c>
      <c r="H39" s="48">
        <v>5</v>
      </c>
      <c r="I39" s="48">
        <v>4</v>
      </c>
      <c r="J39" s="48">
        <v>0</v>
      </c>
      <c r="K39" s="48">
        <v>6</v>
      </c>
      <c r="L39" s="48">
        <v>14</v>
      </c>
      <c r="M39" s="48">
        <v>9</v>
      </c>
      <c r="N39" s="50">
        <v>3</v>
      </c>
      <c r="O39" s="1"/>
    </row>
    <row r="40" spans="1:15" ht="14">
      <c r="A40" s="32" t="s">
        <v>141</v>
      </c>
      <c r="B40" s="33">
        <v>55</v>
      </c>
      <c r="C40" s="37">
        <v>0</v>
      </c>
      <c r="D40" s="37">
        <v>16</v>
      </c>
      <c r="E40" s="37">
        <v>11</v>
      </c>
      <c r="F40" s="37">
        <v>1</v>
      </c>
      <c r="G40" s="37">
        <v>4</v>
      </c>
      <c r="H40" s="37">
        <v>0</v>
      </c>
      <c r="I40" s="37">
        <v>1</v>
      </c>
      <c r="J40" s="37">
        <v>1</v>
      </c>
      <c r="K40" s="37">
        <v>1</v>
      </c>
      <c r="L40" s="37">
        <v>5</v>
      </c>
      <c r="M40" s="37">
        <v>4</v>
      </c>
      <c r="N40" s="39">
        <v>11</v>
      </c>
      <c r="O40" s="1"/>
    </row>
    <row r="41" spans="1:15" ht="14">
      <c r="A41" s="32" t="s">
        <v>142</v>
      </c>
      <c r="B41" s="33">
        <v>9</v>
      </c>
      <c r="C41" s="37">
        <v>1</v>
      </c>
      <c r="D41" s="37">
        <v>0</v>
      </c>
      <c r="E41" s="37">
        <v>2</v>
      </c>
      <c r="F41" s="37">
        <v>0</v>
      </c>
      <c r="G41" s="37">
        <v>0</v>
      </c>
      <c r="H41" s="37">
        <v>0</v>
      </c>
      <c r="I41" s="37">
        <v>0</v>
      </c>
      <c r="J41" s="37">
        <v>6</v>
      </c>
      <c r="K41" s="37">
        <v>0</v>
      </c>
      <c r="L41" s="37">
        <v>0</v>
      </c>
      <c r="M41" s="37">
        <v>0</v>
      </c>
      <c r="N41" s="39">
        <v>0</v>
      </c>
      <c r="O41" s="1"/>
    </row>
    <row r="42" spans="1:15" ht="14">
      <c r="A42" s="32" t="s">
        <v>143</v>
      </c>
      <c r="B42" s="33">
        <v>24</v>
      </c>
      <c r="C42" s="37">
        <v>0</v>
      </c>
      <c r="D42" s="37">
        <v>0</v>
      </c>
      <c r="E42" s="37">
        <v>1</v>
      </c>
      <c r="F42" s="37">
        <v>3</v>
      </c>
      <c r="G42" s="37">
        <v>0</v>
      </c>
      <c r="H42" s="37">
        <v>3</v>
      </c>
      <c r="I42" s="37">
        <v>2</v>
      </c>
      <c r="J42" s="37">
        <v>1</v>
      </c>
      <c r="K42" s="37">
        <v>4</v>
      </c>
      <c r="L42" s="37">
        <v>3</v>
      </c>
      <c r="M42" s="37">
        <v>4</v>
      </c>
      <c r="N42" s="39">
        <v>3</v>
      </c>
      <c r="O42" s="1"/>
    </row>
    <row r="43" spans="1:15" ht="14">
      <c r="A43" s="32" t="s">
        <v>144</v>
      </c>
      <c r="B43" s="33">
        <v>3</v>
      </c>
      <c r="C43" s="37">
        <v>0</v>
      </c>
      <c r="D43" s="37">
        <v>0</v>
      </c>
      <c r="E43" s="37">
        <v>0</v>
      </c>
      <c r="F43" s="37">
        <v>0</v>
      </c>
      <c r="G43" s="37">
        <v>0</v>
      </c>
      <c r="H43" s="37">
        <v>1</v>
      </c>
      <c r="I43" s="37">
        <v>0</v>
      </c>
      <c r="J43" s="37">
        <v>0</v>
      </c>
      <c r="K43" s="37">
        <v>0</v>
      </c>
      <c r="L43" s="37">
        <v>2</v>
      </c>
      <c r="M43" s="37">
        <v>0</v>
      </c>
      <c r="N43" s="39">
        <v>0</v>
      </c>
      <c r="O43" s="1"/>
    </row>
    <row r="44" spans="1:15" ht="14">
      <c r="A44" s="32" t="s">
        <v>145</v>
      </c>
      <c r="B44" s="33">
        <v>64</v>
      </c>
      <c r="C44" s="37">
        <v>1</v>
      </c>
      <c r="D44" s="37">
        <v>4</v>
      </c>
      <c r="E44" s="37">
        <v>4</v>
      </c>
      <c r="F44" s="37">
        <v>1</v>
      </c>
      <c r="G44" s="37">
        <v>20</v>
      </c>
      <c r="H44" s="37">
        <v>1</v>
      </c>
      <c r="I44" s="37">
        <v>1</v>
      </c>
      <c r="J44" s="37">
        <v>2</v>
      </c>
      <c r="K44" s="37">
        <v>1</v>
      </c>
      <c r="L44" s="37">
        <v>21</v>
      </c>
      <c r="M44" s="37">
        <v>4</v>
      </c>
      <c r="N44" s="39">
        <v>4</v>
      </c>
      <c r="O44" s="1"/>
    </row>
    <row r="45" spans="1:15" ht="14">
      <c r="A45" s="32" t="s">
        <v>146</v>
      </c>
      <c r="B45" s="33">
        <v>1</v>
      </c>
      <c r="C45" s="37">
        <v>0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1</v>
      </c>
      <c r="N45" s="39">
        <v>0</v>
      </c>
      <c r="O45" s="1"/>
    </row>
    <row r="46" spans="1:15" ht="14">
      <c r="A46" s="32" t="s">
        <v>147</v>
      </c>
      <c r="B46" s="33">
        <v>30</v>
      </c>
      <c r="C46" s="37">
        <v>1</v>
      </c>
      <c r="D46" s="37">
        <v>2</v>
      </c>
      <c r="E46" s="37">
        <v>8</v>
      </c>
      <c r="F46" s="37">
        <v>1</v>
      </c>
      <c r="G46" s="37">
        <v>0</v>
      </c>
      <c r="H46" s="37">
        <v>0</v>
      </c>
      <c r="I46" s="37">
        <v>1</v>
      </c>
      <c r="J46" s="37">
        <v>1</v>
      </c>
      <c r="K46" s="37">
        <v>0</v>
      </c>
      <c r="L46" s="37">
        <v>4</v>
      </c>
      <c r="M46" s="37">
        <v>2</v>
      </c>
      <c r="N46" s="39">
        <v>10</v>
      </c>
      <c r="O46" s="1"/>
    </row>
    <row r="47" spans="1:15" ht="15.75" customHeight="1">
      <c r="A47" s="32" t="s">
        <v>148</v>
      </c>
      <c r="B47" s="33">
        <v>32</v>
      </c>
      <c r="C47" s="37">
        <v>0</v>
      </c>
      <c r="D47" s="37">
        <v>3</v>
      </c>
      <c r="E47" s="37">
        <v>10</v>
      </c>
      <c r="F47" s="37">
        <v>3</v>
      </c>
      <c r="G47" s="37">
        <v>1</v>
      </c>
      <c r="H47" s="37">
        <v>2</v>
      </c>
      <c r="I47" s="37">
        <v>0</v>
      </c>
      <c r="J47" s="37">
        <v>1</v>
      </c>
      <c r="K47" s="37">
        <v>5</v>
      </c>
      <c r="L47" s="37">
        <v>1</v>
      </c>
      <c r="M47" s="37">
        <v>6</v>
      </c>
      <c r="N47" s="39">
        <v>0</v>
      </c>
      <c r="O47" s="1"/>
    </row>
    <row r="48" spans="1:15" ht="15.75" customHeight="1">
      <c r="A48" s="24" t="s">
        <v>120</v>
      </c>
      <c r="B48" s="26">
        <f t="shared" ref="B48:N48" si="6">SUM(B49:B62)</f>
        <v>601</v>
      </c>
      <c r="C48" s="26">
        <f t="shared" si="6"/>
        <v>60</v>
      </c>
      <c r="D48" s="26">
        <f t="shared" si="6"/>
        <v>85</v>
      </c>
      <c r="E48" s="26">
        <f t="shared" si="6"/>
        <v>62</v>
      </c>
      <c r="F48" s="26">
        <f t="shared" si="6"/>
        <v>33</v>
      </c>
      <c r="G48" s="26">
        <f t="shared" si="6"/>
        <v>61</v>
      </c>
      <c r="H48" s="26">
        <f t="shared" si="6"/>
        <v>27</v>
      </c>
      <c r="I48" s="26">
        <f t="shared" si="6"/>
        <v>24</v>
      </c>
      <c r="J48" s="26">
        <f t="shared" si="6"/>
        <v>20</v>
      </c>
      <c r="K48" s="26">
        <f t="shared" si="6"/>
        <v>35</v>
      </c>
      <c r="L48" s="26">
        <f t="shared" si="6"/>
        <v>46</v>
      </c>
      <c r="M48" s="26">
        <f t="shared" si="6"/>
        <v>95</v>
      </c>
      <c r="N48" s="26">
        <f t="shared" si="6"/>
        <v>60</v>
      </c>
      <c r="O48" s="1"/>
    </row>
    <row r="49" spans="1:15" ht="14">
      <c r="A49" s="81" t="s">
        <v>150</v>
      </c>
      <c r="B49" s="83">
        <v>12</v>
      </c>
      <c r="C49" s="48">
        <v>1</v>
      </c>
      <c r="D49" s="48">
        <v>0</v>
      </c>
      <c r="E49" s="48">
        <v>1</v>
      </c>
      <c r="F49" s="48">
        <v>4</v>
      </c>
      <c r="G49" s="48">
        <v>1</v>
      </c>
      <c r="H49" s="48">
        <v>1</v>
      </c>
      <c r="I49" s="48">
        <v>0</v>
      </c>
      <c r="J49" s="48">
        <v>0</v>
      </c>
      <c r="K49" s="48">
        <v>2</v>
      </c>
      <c r="L49" s="48">
        <v>0</v>
      </c>
      <c r="M49" s="48">
        <v>1</v>
      </c>
      <c r="N49" s="50">
        <v>1</v>
      </c>
      <c r="O49" s="1"/>
    </row>
    <row r="50" spans="1:15" ht="14">
      <c r="A50" s="32" t="s">
        <v>151</v>
      </c>
      <c r="B50" s="33">
        <v>29</v>
      </c>
      <c r="C50" s="37">
        <v>1</v>
      </c>
      <c r="D50" s="37">
        <v>2</v>
      </c>
      <c r="E50" s="37">
        <v>2</v>
      </c>
      <c r="F50" s="37">
        <v>5</v>
      </c>
      <c r="G50" s="37">
        <v>7</v>
      </c>
      <c r="H50" s="37">
        <v>2</v>
      </c>
      <c r="I50" s="37">
        <v>2</v>
      </c>
      <c r="J50" s="37">
        <v>1</v>
      </c>
      <c r="K50" s="37">
        <v>0</v>
      </c>
      <c r="L50" s="37">
        <v>2</v>
      </c>
      <c r="M50" s="37">
        <v>3</v>
      </c>
      <c r="N50" s="39">
        <v>2</v>
      </c>
      <c r="O50" s="1"/>
    </row>
    <row r="51" spans="1:15" ht="14">
      <c r="A51" s="32" t="s">
        <v>152</v>
      </c>
      <c r="B51" s="33">
        <v>2</v>
      </c>
      <c r="C51" s="37">
        <v>0</v>
      </c>
      <c r="D51" s="37">
        <v>0</v>
      </c>
      <c r="E51" s="37">
        <v>0</v>
      </c>
      <c r="F51" s="37">
        <v>0</v>
      </c>
      <c r="G51" s="37">
        <v>1</v>
      </c>
      <c r="H51" s="37">
        <v>0</v>
      </c>
      <c r="I51" s="37">
        <v>0</v>
      </c>
      <c r="J51" s="37">
        <v>0</v>
      </c>
      <c r="K51" s="37">
        <v>1</v>
      </c>
      <c r="L51" s="37">
        <v>0</v>
      </c>
      <c r="M51" s="37">
        <v>0</v>
      </c>
      <c r="N51" s="39">
        <v>0</v>
      </c>
      <c r="O51" s="1"/>
    </row>
    <row r="52" spans="1:15" ht="14">
      <c r="A52" s="32" t="s">
        <v>153</v>
      </c>
      <c r="B52" s="33">
        <v>20</v>
      </c>
      <c r="C52" s="37">
        <v>0</v>
      </c>
      <c r="D52" s="37">
        <v>19</v>
      </c>
      <c r="E52" s="37">
        <v>0</v>
      </c>
      <c r="F52" s="37">
        <v>0</v>
      </c>
      <c r="G52" s="37">
        <v>0</v>
      </c>
      <c r="H52" s="37">
        <v>1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9">
        <v>0</v>
      </c>
      <c r="O52" s="1"/>
    </row>
    <row r="53" spans="1:15" ht="14">
      <c r="A53" s="32" t="s">
        <v>154</v>
      </c>
      <c r="B53" s="33">
        <v>3</v>
      </c>
      <c r="C53" s="37">
        <v>0</v>
      </c>
      <c r="D53" s="37">
        <v>0</v>
      </c>
      <c r="E53" s="37">
        <v>0</v>
      </c>
      <c r="F53" s="37">
        <v>0</v>
      </c>
      <c r="G53" s="37">
        <v>0</v>
      </c>
      <c r="H53" s="37">
        <v>0</v>
      </c>
      <c r="I53" s="37">
        <v>1</v>
      </c>
      <c r="J53" s="37">
        <v>0</v>
      </c>
      <c r="K53" s="37">
        <v>1</v>
      </c>
      <c r="L53" s="37">
        <v>1</v>
      </c>
      <c r="M53" s="37">
        <v>0</v>
      </c>
      <c r="N53" s="39">
        <v>0</v>
      </c>
      <c r="O53" s="1"/>
    </row>
    <row r="54" spans="1:15" ht="14">
      <c r="A54" s="32" t="s">
        <v>155</v>
      </c>
      <c r="B54" s="33">
        <v>360</v>
      </c>
      <c r="C54" s="37">
        <v>38</v>
      </c>
      <c r="D54" s="37">
        <v>41</v>
      </c>
      <c r="E54" s="37">
        <v>44</v>
      </c>
      <c r="F54" s="37">
        <v>11</v>
      </c>
      <c r="G54" s="37">
        <v>28</v>
      </c>
      <c r="H54" s="37">
        <v>11</v>
      </c>
      <c r="I54" s="37">
        <v>16</v>
      </c>
      <c r="J54" s="37">
        <v>11</v>
      </c>
      <c r="K54" s="37">
        <v>20</v>
      </c>
      <c r="L54" s="37">
        <v>28</v>
      </c>
      <c r="M54" s="37">
        <v>68</v>
      </c>
      <c r="N54" s="39">
        <v>44</v>
      </c>
      <c r="O54" s="1"/>
    </row>
    <row r="55" spans="1:15" ht="14">
      <c r="A55" s="32" t="s">
        <v>156</v>
      </c>
      <c r="B55" s="33">
        <v>31</v>
      </c>
      <c r="C55" s="37">
        <v>2</v>
      </c>
      <c r="D55" s="37">
        <v>6</v>
      </c>
      <c r="E55" s="37">
        <v>1</v>
      </c>
      <c r="F55" s="37">
        <v>2</v>
      </c>
      <c r="G55" s="37">
        <v>1</v>
      </c>
      <c r="H55" s="37">
        <v>0</v>
      </c>
      <c r="I55" s="37">
        <v>1</v>
      </c>
      <c r="J55" s="37">
        <v>1</v>
      </c>
      <c r="K55" s="37">
        <v>1</v>
      </c>
      <c r="L55" s="37">
        <v>2</v>
      </c>
      <c r="M55" s="37">
        <v>9</v>
      </c>
      <c r="N55" s="39">
        <v>5</v>
      </c>
      <c r="O55" s="1"/>
    </row>
    <row r="56" spans="1:15" ht="14">
      <c r="A56" s="32" t="s">
        <v>157</v>
      </c>
      <c r="B56" s="33">
        <v>5</v>
      </c>
      <c r="C56" s="37">
        <v>0</v>
      </c>
      <c r="D56" s="37">
        <v>1</v>
      </c>
      <c r="E56" s="37">
        <v>2</v>
      </c>
      <c r="F56" s="37">
        <v>0</v>
      </c>
      <c r="G56" s="37">
        <v>0</v>
      </c>
      <c r="H56" s="37">
        <v>0</v>
      </c>
      <c r="I56" s="37">
        <v>0</v>
      </c>
      <c r="J56" s="37">
        <v>1</v>
      </c>
      <c r="K56" s="37">
        <v>0</v>
      </c>
      <c r="L56" s="37">
        <v>0</v>
      </c>
      <c r="M56" s="37">
        <v>1</v>
      </c>
      <c r="N56" s="39">
        <v>0</v>
      </c>
      <c r="O56" s="1"/>
    </row>
    <row r="57" spans="1:15" ht="14">
      <c r="A57" s="32" t="s">
        <v>158</v>
      </c>
      <c r="B57" s="33">
        <v>39</v>
      </c>
      <c r="C57" s="37">
        <v>14</v>
      </c>
      <c r="D57" s="37">
        <v>0</v>
      </c>
      <c r="E57" s="37">
        <v>3</v>
      </c>
      <c r="F57" s="37">
        <v>2</v>
      </c>
      <c r="G57" s="37">
        <v>14</v>
      </c>
      <c r="H57" s="37">
        <v>1</v>
      </c>
      <c r="I57" s="37">
        <v>0</v>
      </c>
      <c r="J57" s="37">
        <v>0</v>
      </c>
      <c r="K57" s="37">
        <v>0</v>
      </c>
      <c r="L57" s="37">
        <v>4</v>
      </c>
      <c r="M57" s="37">
        <v>1</v>
      </c>
      <c r="N57" s="39">
        <v>0</v>
      </c>
      <c r="O57" s="1"/>
    </row>
    <row r="58" spans="1:15" ht="14">
      <c r="A58" s="32" t="s">
        <v>159</v>
      </c>
      <c r="B58" s="33">
        <v>24</v>
      </c>
      <c r="C58" s="37">
        <v>1</v>
      </c>
      <c r="D58" s="37">
        <v>6</v>
      </c>
      <c r="E58" s="37">
        <v>8</v>
      </c>
      <c r="F58" s="37">
        <v>0</v>
      </c>
      <c r="G58" s="37">
        <v>1</v>
      </c>
      <c r="H58" s="37">
        <v>0</v>
      </c>
      <c r="I58" s="37">
        <v>1</v>
      </c>
      <c r="J58" s="37">
        <v>0</v>
      </c>
      <c r="K58" s="37">
        <v>3</v>
      </c>
      <c r="L58" s="37">
        <v>3</v>
      </c>
      <c r="M58" s="37">
        <v>1</v>
      </c>
      <c r="N58" s="39">
        <v>0</v>
      </c>
      <c r="O58" s="1"/>
    </row>
    <row r="59" spans="1:15" ht="14">
      <c r="A59" s="32" t="s">
        <v>160</v>
      </c>
      <c r="B59" s="33">
        <v>28</v>
      </c>
      <c r="C59" s="37">
        <v>2</v>
      </c>
      <c r="D59" s="37">
        <v>5</v>
      </c>
      <c r="E59" s="37">
        <v>1</v>
      </c>
      <c r="F59" s="37">
        <v>1</v>
      </c>
      <c r="G59" s="37">
        <v>4</v>
      </c>
      <c r="H59" s="37">
        <v>4</v>
      </c>
      <c r="I59" s="37">
        <v>1</v>
      </c>
      <c r="J59" s="37">
        <v>0</v>
      </c>
      <c r="K59" s="37">
        <v>3</v>
      </c>
      <c r="L59" s="37">
        <v>1</v>
      </c>
      <c r="M59" s="37">
        <v>4</v>
      </c>
      <c r="N59" s="39">
        <v>2</v>
      </c>
      <c r="O59" s="1"/>
    </row>
    <row r="60" spans="1:15" ht="14">
      <c r="A60" s="32" t="s">
        <v>161</v>
      </c>
      <c r="B60" s="33">
        <v>40</v>
      </c>
      <c r="C60" s="37">
        <v>0</v>
      </c>
      <c r="D60" s="37">
        <v>0</v>
      </c>
      <c r="E60" s="37">
        <v>0</v>
      </c>
      <c r="F60" s="37">
        <v>7</v>
      </c>
      <c r="G60" s="37">
        <v>3</v>
      </c>
      <c r="H60" s="37">
        <v>7</v>
      </c>
      <c r="I60" s="37">
        <v>1</v>
      </c>
      <c r="J60" s="37">
        <v>6</v>
      </c>
      <c r="K60" s="37">
        <v>4</v>
      </c>
      <c r="L60" s="37">
        <v>4</v>
      </c>
      <c r="M60" s="37">
        <v>5</v>
      </c>
      <c r="N60" s="39">
        <v>3</v>
      </c>
      <c r="O60" s="1"/>
    </row>
    <row r="61" spans="1:15" ht="14">
      <c r="A61" s="32" t="s">
        <v>162</v>
      </c>
      <c r="B61" s="33"/>
      <c r="C61" s="37">
        <v>1</v>
      </c>
      <c r="D61" s="37">
        <v>4</v>
      </c>
      <c r="E61" s="37">
        <v>0</v>
      </c>
      <c r="F61" s="37">
        <v>0</v>
      </c>
      <c r="G61" s="37">
        <v>1</v>
      </c>
      <c r="H61" s="37">
        <v>0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9">
        <v>1</v>
      </c>
      <c r="O61" s="1"/>
    </row>
    <row r="62" spans="1:15" ht="15.75" customHeight="1">
      <c r="A62" s="32" t="s">
        <v>163</v>
      </c>
      <c r="B62" s="33">
        <v>8</v>
      </c>
      <c r="C62" s="37">
        <v>0</v>
      </c>
      <c r="D62" s="37">
        <v>1</v>
      </c>
      <c r="E62" s="37">
        <v>0</v>
      </c>
      <c r="F62" s="37">
        <v>1</v>
      </c>
      <c r="G62" s="37">
        <v>0</v>
      </c>
      <c r="H62" s="37">
        <v>0</v>
      </c>
      <c r="I62" s="37">
        <v>1</v>
      </c>
      <c r="J62" s="37">
        <v>0</v>
      </c>
      <c r="K62" s="37">
        <v>0</v>
      </c>
      <c r="L62" s="37">
        <v>1</v>
      </c>
      <c r="M62" s="37">
        <v>2</v>
      </c>
      <c r="N62" s="39">
        <v>2</v>
      </c>
      <c r="O62" s="1"/>
    </row>
    <row r="63" spans="1:15" ht="15.75" customHeight="1">
      <c r="A63" s="24" t="s">
        <v>164</v>
      </c>
      <c r="B63" s="26">
        <f>SUM(B48,B38,B16,B13,B4)</f>
        <v>6705</v>
      </c>
      <c r="O63" s="1"/>
    </row>
  </sheetData>
  <mergeCells count="5">
    <mergeCell ref="A2:A3"/>
    <mergeCell ref="B2:N2"/>
    <mergeCell ref="O2:O3"/>
    <mergeCell ref="P2:AB2"/>
    <mergeCell ref="N1:O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C47" sqref="B47:C47"/>
    </sheetView>
  </sheetViews>
  <sheetFormatPr baseColWidth="10" defaultRowHeight="14" x14ac:dyDescent="0"/>
  <cols>
    <col min="1" max="1" width="18" customWidth="1"/>
    <col min="5" max="5" width="17.33203125" customWidth="1"/>
  </cols>
  <sheetData>
    <row r="1" spans="1:7" ht="15" thickBot="1"/>
    <row r="2" spans="1:7" ht="15" thickBot="1">
      <c r="A2" s="153" t="s">
        <v>0</v>
      </c>
      <c r="E2" t="s">
        <v>243</v>
      </c>
      <c r="F2" s="206"/>
      <c r="G2" s="207" t="s">
        <v>244</v>
      </c>
    </row>
    <row r="3" spans="1:7" ht="29" thickBot="1">
      <c r="A3" s="185" t="s">
        <v>1</v>
      </c>
      <c r="F3" s="206" t="s">
        <v>245</v>
      </c>
      <c r="G3" s="207" t="s">
        <v>246</v>
      </c>
    </row>
    <row r="4" spans="1:7" ht="15" thickBot="1">
      <c r="A4" s="201" t="s">
        <v>2</v>
      </c>
      <c r="B4" s="203"/>
      <c r="C4" s="204"/>
    </row>
    <row r="5" spans="1:7">
      <c r="A5" s="159" t="s">
        <v>4</v>
      </c>
      <c r="B5">
        <v>14.76634846873969</v>
      </c>
      <c r="C5">
        <v>42.351221013506176</v>
      </c>
    </row>
    <row r="6" spans="1:7">
      <c r="A6" s="164" t="s">
        <v>5</v>
      </c>
      <c r="B6">
        <v>16.569359902638837</v>
      </c>
      <c r="C6">
        <v>2.9483259303014382</v>
      </c>
    </row>
    <row r="7" spans="1:7">
      <c r="A7" s="164" t="s">
        <v>6</v>
      </c>
      <c r="B7">
        <v>1.8334571727561828</v>
      </c>
      <c r="C7">
        <v>5.9962015660675316</v>
      </c>
    </row>
    <row r="8" spans="1:7">
      <c r="A8" s="164" t="s">
        <v>7</v>
      </c>
      <c r="B8">
        <v>1.0183339613241924</v>
      </c>
      <c r="C8">
        <v>1.0000577752518438</v>
      </c>
    </row>
    <row r="9" spans="1:7">
      <c r="A9" s="164" t="s">
        <v>8</v>
      </c>
      <c r="B9">
        <v>6.7238104605970639</v>
      </c>
      <c r="C9">
        <v>41.91897546683704</v>
      </c>
    </row>
    <row r="10" spans="1:7" ht="15" thickBot="1">
      <c r="A10" s="164" t="s">
        <v>9</v>
      </c>
      <c r="B10">
        <v>1.0443596263220585</v>
      </c>
      <c r="C10">
        <v>1.0004044267629064</v>
      </c>
    </row>
    <row r="11" spans="1:7" ht="15" thickBot="1">
      <c r="A11" s="202" t="s">
        <v>10</v>
      </c>
      <c r="B11" s="203">
        <v>1</v>
      </c>
      <c r="C11" s="204">
        <v>8.5134692889004668</v>
      </c>
    </row>
    <row r="12" spans="1:7">
      <c r="A12" s="159" t="s">
        <v>11</v>
      </c>
      <c r="B12">
        <v>1.5966901922325449</v>
      </c>
      <c r="C12">
        <v>1.3773012821657216</v>
      </c>
    </row>
    <row r="13" spans="1:7">
      <c r="A13" s="164" t="s">
        <v>13</v>
      </c>
      <c r="B13">
        <v>1.2831239940627743</v>
      </c>
      <c r="C13">
        <v>6.8107170665609607</v>
      </c>
    </row>
    <row r="14" spans="1:7" ht="15" thickBot="1">
      <c r="A14" s="164" t="s">
        <v>17</v>
      </c>
      <c r="B14">
        <v>1.1502791111415547</v>
      </c>
      <c r="C14">
        <v>2.325364277296019</v>
      </c>
    </row>
    <row r="15" spans="1:7" ht="15" thickBot="1">
      <c r="A15" s="201" t="s">
        <v>18</v>
      </c>
      <c r="B15" s="203">
        <v>1</v>
      </c>
      <c r="C15" s="204">
        <v>2.6286843494757965</v>
      </c>
    </row>
    <row r="16" spans="1:7">
      <c r="A16" s="169" t="s">
        <v>20</v>
      </c>
      <c r="B16">
        <v>1.0774630074617428</v>
      </c>
      <c r="C16">
        <v>1.0009244040295002</v>
      </c>
    </row>
    <row r="17" spans="1:3">
      <c r="A17" s="164" t="s">
        <v>21</v>
      </c>
      <c r="B17">
        <v>1.5276844362641631</v>
      </c>
      <c r="C17">
        <v>1.0408182154276215</v>
      </c>
    </row>
    <row r="18" spans="1:3" ht="15" thickBot="1">
      <c r="A18" s="171" t="s">
        <v>22</v>
      </c>
      <c r="B18">
        <v>1.4177492499228668</v>
      </c>
      <c r="C18">
        <v>2.5511210738755388</v>
      </c>
    </row>
    <row r="19" spans="1:3" ht="15" thickBot="1">
      <c r="A19" s="201" t="s">
        <v>23</v>
      </c>
      <c r="B19" s="203">
        <v>1</v>
      </c>
      <c r="C19" s="204">
        <v>1.9591269558583788</v>
      </c>
    </row>
    <row r="20" spans="1:3">
      <c r="A20" s="164" t="s">
        <v>24</v>
      </c>
      <c r="B20">
        <v>1.0473569962822984</v>
      </c>
      <c r="C20">
        <v>1.2839075875602719</v>
      </c>
    </row>
    <row r="21" spans="1:3">
      <c r="A21" s="164" t="s">
        <v>25</v>
      </c>
      <c r="B21">
        <v>1.0692225071524941</v>
      </c>
      <c r="C21">
        <v>1.0396338227648243</v>
      </c>
    </row>
    <row r="22" spans="1:3" ht="15" thickBot="1">
      <c r="A22" s="164" t="s">
        <v>26</v>
      </c>
      <c r="B22">
        <v>1.2348338986231027</v>
      </c>
      <c r="C22">
        <v>1.6110888387515252</v>
      </c>
    </row>
    <row r="23" spans="1:3" ht="15" thickBot="1">
      <c r="A23" s="201" t="s">
        <v>27</v>
      </c>
      <c r="B23" s="203">
        <v>1.4542126653319793</v>
      </c>
      <c r="C23" s="204">
        <v>1.3796758450165003</v>
      </c>
    </row>
    <row r="24" spans="1:3">
      <c r="A24" s="164" t="s">
        <v>30</v>
      </c>
      <c r="B24">
        <v>1.4074199030087322</v>
      </c>
      <c r="C24">
        <v>1.1545776863079991</v>
      </c>
    </row>
    <row r="25" spans="1:3">
      <c r="A25" s="164" t="s">
        <v>31</v>
      </c>
      <c r="B25">
        <v>1.4486971894448182</v>
      </c>
      <c r="C25">
        <v>1.006961917847174</v>
      </c>
    </row>
    <row r="26" spans="1:3">
      <c r="A26" s="164" t="s">
        <v>32</v>
      </c>
      <c r="B26">
        <v>1.6073783033957154</v>
      </c>
      <c r="C26">
        <v>3.3318091644144427</v>
      </c>
    </row>
    <row r="27" spans="1:3">
      <c r="A27" s="164" t="s">
        <v>33</v>
      </c>
      <c r="B27">
        <v>1.4881886804256907</v>
      </c>
      <c r="C27">
        <v>2.1159867646142065</v>
      </c>
    </row>
    <row r="28" spans="1:3">
      <c r="A28" s="164" t="s">
        <v>34</v>
      </c>
      <c r="B28">
        <v>1.5508571998183198</v>
      </c>
      <c r="C28">
        <v>1.0140682738239573</v>
      </c>
    </row>
    <row r="29" spans="1:3">
      <c r="A29" s="164" t="s">
        <v>36</v>
      </c>
      <c r="B29">
        <v>1.5050660377358489</v>
      </c>
      <c r="C29">
        <v>1.0593929588953928</v>
      </c>
    </row>
    <row r="30" spans="1:3">
      <c r="A30" s="164" t="s">
        <v>37</v>
      </c>
      <c r="B30">
        <v>1.2372285401301046</v>
      </c>
      <c r="C30">
        <v>1.0730856935823654</v>
      </c>
    </row>
    <row r="31" spans="1:3">
      <c r="A31" s="164" t="s">
        <v>38</v>
      </c>
      <c r="B31">
        <v>1.6036638153814349</v>
      </c>
      <c r="C31">
        <v>1.010948410224394</v>
      </c>
    </row>
    <row r="32" spans="1:3">
      <c r="A32" s="164" t="s">
        <v>39</v>
      </c>
      <c r="B32">
        <v>1.6847660223131808</v>
      </c>
      <c r="C32">
        <v>1.0296098165699308</v>
      </c>
    </row>
    <row r="33" spans="1:3" ht="15" thickBot="1">
      <c r="A33" s="164" t="s">
        <v>40</v>
      </c>
      <c r="B33">
        <v>1.0088609616659483</v>
      </c>
      <c r="C33">
        <v>1.0003177638851408</v>
      </c>
    </row>
    <row r="34" spans="1:3" ht="15" thickBot="1">
      <c r="A34" s="205" t="s">
        <v>41</v>
      </c>
      <c r="B34" s="203">
        <v>1</v>
      </c>
      <c r="C34" s="204">
        <v>1.6304724357451092</v>
      </c>
    </row>
    <row r="35" spans="1:3">
      <c r="A35" s="159" t="s">
        <v>50</v>
      </c>
      <c r="B35">
        <v>1.7457699194270369</v>
      </c>
      <c r="C35">
        <v>1.3997180798811031</v>
      </c>
    </row>
    <row r="36" spans="1:3" ht="15" thickBot="1">
      <c r="A36" s="164" t="s">
        <v>51</v>
      </c>
      <c r="B36">
        <v>1.9266651459854014</v>
      </c>
      <c r="C36">
        <v>1.1426182091763393</v>
      </c>
    </row>
    <row r="37" spans="1:3" ht="15" thickBot="1">
      <c r="A37" s="201" t="s">
        <v>52</v>
      </c>
      <c r="B37" s="203">
        <v>1</v>
      </c>
      <c r="C37" s="204">
        <v>1.012912768787082</v>
      </c>
    </row>
    <row r="38" spans="1:3">
      <c r="A38" s="164" t="s">
        <v>53</v>
      </c>
      <c r="B38">
        <v>1.000606739938485</v>
      </c>
      <c r="C38">
        <v>1.0004333143888282</v>
      </c>
    </row>
    <row r="39" spans="1:3" ht="15" thickBot="1">
      <c r="A39" s="164" t="s">
        <v>54</v>
      </c>
      <c r="B39">
        <v>1.0353225434116677</v>
      </c>
      <c r="C39">
        <v>1.005719749932533</v>
      </c>
    </row>
    <row r="40" spans="1:3" ht="15" thickBot="1">
      <c r="A40" s="201" t="s">
        <v>55</v>
      </c>
      <c r="B40" s="203">
        <v>1</v>
      </c>
      <c r="C40" s="204">
        <v>1.0558975561588448</v>
      </c>
    </row>
    <row r="41" spans="1:3">
      <c r="A41" s="164" t="s">
        <v>56</v>
      </c>
      <c r="B41">
        <v>1.0044058238414439</v>
      </c>
      <c r="C41">
        <v>1.0292631650588682</v>
      </c>
    </row>
    <row r="42" spans="1:3">
      <c r="A42" s="164" t="s">
        <v>70</v>
      </c>
      <c r="B42">
        <v>1.0991373145218186</v>
      </c>
      <c r="C42">
        <v>1.0029465378440321</v>
      </c>
    </row>
    <row r="43" spans="1:3">
      <c r="A43" s="164" t="s">
        <v>71</v>
      </c>
      <c r="B43">
        <v>1.001189855858249</v>
      </c>
      <c r="C43">
        <v>1.0060952890695201</v>
      </c>
    </row>
    <row r="44" spans="1:3">
      <c r="A44" s="164" t="s">
        <v>72</v>
      </c>
      <c r="B44">
        <v>1.0532596231102622</v>
      </c>
      <c r="C44">
        <v>1.0042753686364387</v>
      </c>
    </row>
    <row r="45" spans="1:3" ht="15" thickBot="1">
      <c r="A45" s="164"/>
      <c r="B45">
        <v>1</v>
      </c>
      <c r="C45">
        <v>1</v>
      </c>
    </row>
    <row r="46" spans="1:3" ht="15" thickBot="1">
      <c r="A46" s="201" t="s">
        <v>79</v>
      </c>
      <c r="B46" s="203">
        <v>1</v>
      </c>
      <c r="C46" s="204">
        <v>1.0178236651938022</v>
      </c>
    </row>
    <row r="47" spans="1:3">
      <c r="A47" s="164" t="s">
        <v>81</v>
      </c>
      <c r="B47">
        <v>2.4943727626258725</v>
      </c>
      <c r="C47">
        <v>1.0142993748313325</v>
      </c>
    </row>
    <row r="48" spans="1:3">
      <c r="A48" s="164" t="s">
        <v>82</v>
      </c>
      <c r="B48">
        <v>1.00558162109691</v>
      </c>
      <c r="C48">
        <v>1.0006066401443596</v>
      </c>
    </row>
    <row r="49" spans="1:1">
      <c r="A49" s="175" t="s">
        <v>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Dataset ES + Correlación</vt:lpstr>
      <vt:lpstr>ENTRADAS + SALIDAS </vt:lpstr>
      <vt:lpstr>Graficos ES</vt:lpstr>
      <vt:lpstr>Outliers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Catalina Herrera</cp:lastModifiedBy>
  <dcterms:created xsi:type="dcterms:W3CDTF">2015-05-12T20:11:13Z</dcterms:created>
  <dcterms:modified xsi:type="dcterms:W3CDTF">2015-05-12T20:11:13Z</dcterms:modified>
</cp:coreProperties>
</file>