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giku\Desktop\"/>
    </mc:Choice>
  </mc:AlternateContent>
  <xr:revisionPtr revIDLastSave="0" documentId="8_{7D56B5E2-5B77-413B-97AA-35DBCEB37983}" xr6:coauthVersionLast="47" xr6:coauthVersionMax="47" xr10:uidLastSave="{00000000-0000-0000-0000-000000000000}"/>
  <bookViews>
    <workbookView xWindow="-120" yWindow="-120" windowWidth="20730" windowHeight="11040" tabRatio="696" xr2:uid="{00000000-000D-0000-FFFF-FFFF00000000}"/>
  </bookViews>
  <sheets>
    <sheet name="Crowdfunding" sheetId="1" r:id="rId1"/>
    <sheet name="Sheet2" sheetId="3" r:id="rId2"/>
    <sheet name="Sheet3" sheetId="5" r:id="rId3"/>
    <sheet name="Sheet4" sheetId="9" r:id="rId4"/>
    <sheet name="Sheet5" sheetId="10" r:id="rId5"/>
    <sheet name="Sheet6" sheetId="11" r:id="rId6"/>
  </sheets>
  <definedNames>
    <definedName name="_xlnm._FilterDatabase" localSheetId="0" hidden="1">Crowdfunding!$A$1:$T$1001</definedName>
    <definedName name="_xlcn.WorksheetConnection_Excel_challengeA1T1001" hidden="1">Crowdfunding!$A$1:$T$1001</definedName>
  </definedNames>
  <calcPr calcId="191029"/>
  <pivotCaches>
    <pivotCache cacheId="0" r:id="rId7"/>
    <pivotCache cacheId="1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Excel_challenge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Ended Conversion" columnId="Date Ended Conversion">
                <x16:calculatedTimeColumn columnName="Date Ended Conversion (Year)" columnId="Date Ended Conversion (Year)" contentType="years" isSelected="1"/>
                <x16:calculatedTimeColumn columnName="Date Ended Conversion (Quarter)" columnId="Date Ended Conversion (Quarter)" contentType="quarters" isSelected="1"/>
                <x16:calculatedTimeColumn columnName="Date Ended Conversion (Month Index)" columnId="Date Ended Conversion (Month Index)" contentType="monthsindex" isSelected="1"/>
                <x16:calculatedTimeColumn columnName="Date Ended Conversion (Month)" columnId="Date Ended Conversion (Month)" contentType="months" isSelected="1"/>
              </x16:modelTimeGrouping>
              <x16:modelTimeGrouping tableName="Range" columnName="Date Created Concersion" columnId="Date Created Concersion">
                <x16:calculatedTimeColumn columnName="Date Created Concersion (Year)" columnId="Date Created Concersion (Year)" contentType="years" isSelected="1"/>
                <x16:calculatedTimeColumn columnName="Date Created Concersion (Quarter)" columnId="Date Created Concersion (Quarter)" contentType="quarters" isSelected="1"/>
                <x16:calculatedTimeColumn columnName="Date Created Concersion (Month Index)" columnId="Date Created Concersion (Month Index)" contentType="monthsindex" isSelected="1"/>
                <x16:calculatedTimeColumn columnName="Date Created Concersion (Month)" columnId="Date Created Conc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1" l="1"/>
  <c r="E6" i="11"/>
  <c r="F7" i="11"/>
  <c r="F5" i="11"/>
  <c r="F4" i="11"/>
  <c r="F3" i="11"/>
  <c r="F2" i="11"/>
  <c r="E7" i="11"/>
  <c r="E5" i="11"/>
  <c r="E4" i="11"/>
  <c r="E3" i="11"/>
  <c r="E2" i="11"/>
  <c r="I4" i="1"/>
  <c r="D13" i="10"/>
  <c r="D2" i="10"/>
  <c r="D12" i="10"/>
  <c r="D11" i="10"/>
  <c r="D10" i="10"/>
  <c r="D9" i="10"/>
  <c r="D8" i="10"/>
  <c r="D7" i="10"/>
  <c r="D6" i="10"/>
  <c r="D5" i="10"/>
  <c r="D4" i="10"/>
  <c r="D3" i="10"/>
  <c r="C13" i="10"/>
  <c r="C12" i="10"/>
  <c r="C11" i="10"/>
  <c r="C10" i="10"/>
  <c r="C9" i="10"/>
  <c r="C8" i="10"/>
  <c r="C7" i="10"/>
  <c r="C6" i="10"/>
  <c r="C5" i="10"/>
  <c r="C4" i="10"/>
  <c r="C3" i="10"/>
  <c r="C2" i="10"/>
  <c r="B13" i="10"/>
  <c r="B2" i="10"/>
  <c r="B12" i="10"/>
  <c r="B11" i="10"/>
  <c r="B10" i="10"/>
  <c r="B9" i="10"/>
  <c r="B8" i="10"/>
  <c r="B7" i="10"/>
  <c r="B6" i="10"/>
  <c r="B5" i="10"/>
  <c r="B4" i="10"/>
  <c r="B3" i="10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5" i="1"/>
  <c r="I3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2" i="1"/>
  <c r="E2" i="10" l="1"/>
  <c r="F2" i="10" s="1"/>
  <c r="E10" i="10"/>
  <c r="G10" i="10" s="1"/>
  <c r="E6" i="10"/>
  <c r="H6" i="10" s="1"/>
  <c r="E13" i="10"/>
  <c r="G13" i="10" s="1"/>
  <c r="E9" i="10"/>
  <c r="H9" i="10" s="1"/>
  <c r="E5" i="10"/>
  <c r="H5" i="10" s="1"/>
  <c r="E12" i="10"/>
  <c r="F12" i="10" s="1"/>
  <c r="E8" i="10"/>
  <c r="F8" i="10" s="1"/>
  <c r="E4" i="10"/>
  <c r="G4" i="10" s="1"/>
  <c r="E11" i="10"/>
  <c r="G11" i="10" s="1"/>
  <c r="E7" i="10"/>
  <c r="H7" i="10" s="1"/>
  <c r="E3" i="10"/>
  <c r="G3" i="10" s="1"/>
  <c r="G7" i="10" l="1"/>
  <c r="G6" i="10"/>
  <c r="F6" i="10"/>
  <c r="H10" i="10"/>
  <c r="F5" i="10"/>
  <c r="G9" i="10"/>
  <c r="F4" i="10"/>
  <c r="H2" i="10"/>
  <c r="F9" i="10"/>
  <c r="G2" i="10"/>
  <c r="G5" i="10"/>
  <c r="H11" i="10"/>
  <c r="G12" i="10"/>
  <c r="H12" i="10"/>
  <c r="F13" i="10"/>
  <c r="H4" i="10"/>
  <c r="H3" i="10"/>
  <c r="F11" i="10"/>
  <c r="H8" i="10"/>
  <c r="H13" i="10"/>
  <c r="F3" i="10"/>
  <c r="G8" i="10"/>
  <c r="F10" i="10"/>
  <c r="F7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AF32E6-7B07-4FCD-886C-F3B1E50797A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8706A1B-3AFB-4668-9792-5694C4069EB6}" name="WorksheetConnection_Excel_challenge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Excel_challengeA1T100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Range].[parent category].[All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<sst xmlns="http://schemas.openxmlformats.org/spreadsheetml/2006/main" count="6131" uniqueCount="2118">
  <si>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</si>
  <si>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</si>
  <si>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</si>
  <si>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</si>
  <si>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</si>
  <si>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</si>
  <si>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</si>
  <si>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</si>
  <si>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</si>
  <si>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</si>
  <si>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</si>
  <si>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</si>
  <si>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</si>
  <si>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</si>
  <si>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</si>
  <si>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</si>
  <si>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</si>
  <si>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</si>
  <si>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</si>
  <si>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</si>
  <si>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</si>
  <si>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</si>
  <si>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</si>
  <si>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</si>
  <si>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</si>
  <si>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</si>
  <si>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</si>
  <si>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</si>
  <si>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</si>
  <si>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</si>
  <si>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</si>
  <si>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</si>
  <si>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</si>
  <si>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</si>
  <si>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</si>
  <si>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</si>
  <si>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</si>
  <si>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</si>
  <si>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</si>
  <si>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</si>
  <si>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</si>
  <si>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</si>
  <si>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</si>
  <si>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</si>
  <si>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</si>
  <si>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</si>
  <si>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</si>
  <si>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</si>
  <si>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</si>
  <si>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</si>
  <si>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</si>
  <si>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</si>
  <si>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</si>
  <si>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</si>
  <si>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</si>
  <si>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</si>
  <si>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</si>
  <si>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</si>
  <si>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</si>
  <si>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</si>
  <si>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</si>
  <si>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</si>
  <si>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</si>
  <si>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</si>
  <si>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</si>
  <si>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</si>
  <si>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</si>
  <si>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</si>
  <si>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</si>
  <si>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</si>
  <si>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</si>
  <si>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</si>
  <si>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</si>
  <si>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</si>
  <si>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</si>
  <si>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</si>
  <si>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</si>
  <si>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</si>
  <si>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</si>
  <si>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</si>
  <si>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</si>
  <si>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</si>
  <si>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</si>
  <si>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</si>
  <si>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</si>
  <si>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</si>
  <si>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</si>
  <si>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</si>
  <si>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</si>
  <si>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</si>
  <si>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</si>
  <si>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</si>
  <si>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</si>
  <si>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</si>
  <si>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</si>
  <si>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</si>
  <si>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</si>
  <si>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</si>
  <si>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</si>
  <si>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</si>
  <si>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</si>
  <si>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</si>
  <si>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</si>
  <si>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</si>
  <si>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</si>
  <si>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</si>
  <si>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</si>
  <si>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</si>
  <si>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</si>
  <si>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</si>
  <si>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</si>
  <si>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</si>
  <si>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</si>
  <si>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</si>
  <si>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</si>
  <si>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</si>
  <si>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</si>
  <si>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</si>
  <si>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</si>
  <si>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</si>
  <si>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</si>
  <si>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</si>
  <si>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</si>
  <si>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</si>
  <si>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</si>
  <si>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</si>
  <si>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</si>
  <si>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</si>
  <si>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</si>
  <si>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</si>
  <si>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</si>
  <si>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</si>
  <si>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</si>
  <si>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</si>
  <si>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</si>
  <si>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</si>
  <si>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</si>
  <si>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</si>
  <si>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</si>
  <si>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</si>
  <si>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</si>
  <si>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</si>
  <si>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</si>
  <si>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</si>
  <si>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</si>
  <si>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</si>
  <si>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</si>
  <si>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</si>
  <si>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</si>
  <si>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</si>
  <si>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</si>
  <si>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</si>
  <si>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</si>
  <si>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</si>
  <si>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</si>
  <si>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</si>
  <si>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</si>
  <si>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</si>
  <si>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</si>
  <si>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</si>
  <si>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</si>
  <si>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</si>
  <si>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</si>
  <si>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</si>
  <si>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</si>
  <si>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</si>
  <si>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</si>
  <si>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</si>
  <si>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</si>
  <si>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</si>
  <si>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</si>
  <si>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</si>
  <si>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</si>
  <si>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</si>
  <si>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</si>
  <si>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</si>
  <si>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</si>
  <si>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</si>
  <si>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</si>
  <si>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</si>
  <si>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</si>
  <si>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</si>
  <si>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</si>
  <si>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</si>
  <si>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</si>
  <si>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</si>
  <si>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</si>
  <si>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</si>
  <si>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</si>
  <si>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</si>
  <si>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</si>
  <si>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</si>
  <si>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</si>
  <si>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</si>
  <si>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</si>
  <si>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</si>
  <si>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</si>
  <si>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</si>
  <si>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</si>
  <si>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</si>
  <si>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</si>
  <si>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</si>
  <si>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</si>
  <si>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</si>
  <si>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</si>
  <si>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</si>
  <si>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</si>
  <si>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</si>
  <si>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</si>
  <si>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</si>
  <si>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</si>
  <si>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</si>
  <si>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</si>
  <si>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</si>
  <si>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</si>
  <si>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</si>
  <si>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</si>
  <si>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</si>
  <si>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</si>
  <si>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</si>
  <si>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</si>
  <si>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</si>
  <si>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</si>
  <si>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</si>
  <si>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</si>
  <si>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</si>
  <si>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</si>
  <si>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</si>
  <si>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</si>
  <si>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</si>
  <si>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</si>
  <si>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</si>
  <si>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</si>
  <si>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</si>
  <si>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</si>
  <si>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</si>
  <si>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</si>
  <si>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</si>
  <si>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</si>
  <si>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</si>
  <si>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</si>
  <si>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</si>
  <si>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</si>
  <si>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</si>
  <si>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</si>
  <si>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</si>
  <si>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</si>
  <si>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</si>
  <si>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</si>
  <si>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</si>
  <si>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</si>
  <si>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</si>
  <si>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</si>
  <si>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</si>
  <si>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</si>
  <si>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</si>
  <si>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</si>
  <si>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</si>
  <si>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</si>
  <si>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</si>
  <si>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</si>
  <si>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</si>
  <si>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</si>
  <si>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</si>
  <si>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</si>
  <si>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</si>
  <si>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</si>
  <si>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</si>
  <si>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</si>
  <si>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</si>
  <si>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</si>
  <si>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</si>
  <si>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</si>
  <si>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</si>
  <si>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</si>
  <si>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</si>
  <si>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</si>
  <si>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</si>
  <si>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</si>
  <si>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</si>
  <si>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</si>
  <si>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</si>
  <si>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</si>
  <si>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</si>
  <si>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</si>
  <si>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</si>
  <si>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</si>
  <si>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</si>
  <si>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</si>
  <si>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</si>
  <si>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</si>
  <si>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</si>
  <si>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</si>
  <si>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</si>
  <si>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</si>
  <si>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</si>
  <si>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</si>
  <si>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</si>
  <si>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</si>
  <si>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</si>
  <si>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</si>
  <si>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</si>
  <si>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</si>
  <si>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</si>
  <si>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</si>
  <si>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</si>
  <si>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</si>
  <si>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</si>
  <si>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</si>
  <si>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</si>
  <si>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</si>
  <si>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</si>
  <si>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</si>
  <si>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</si>
  <si>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</si>
  <si>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</si>
  <si>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</si>
  <si>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</si>
  <si>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</si>
  <si>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</si>
  <si>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</si>
  <si>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</si>
  <si>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</si>
  <si>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</si>
  <si>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</si>
  <si>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</si>
  <si>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</si>
  <si>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</si>
  <si>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</si>
  <si>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</si>
  <si>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</si>
  <si>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</si>
  <si>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</si>
  <si>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</si>
  <si>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</si>
  <si>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</si>
  <si>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</si>
  <si>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</si>
  <si>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</si>
  <si>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</si>
  <si>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</si>
  <si>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</si>
  <si>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</si>
  <si>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</si>
  <si>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</si>
  <si>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</si>
  <si>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</si>
  <si>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</si>
  <si>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</si>
  <si>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</si>
  <si>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</si>
  <si>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</si>
  <si>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</si>
  <si>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</si>
  <si>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</si>
  <si>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</si>
  <si>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</si>
  <si>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</si>
  <si>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</si>
  <si>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</si>
  <si>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</si>
  <si>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</si>
  <si>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</si>
  <si>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</si>
  <si>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</si>
  <si>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</si>
  <si>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</si>
  <si>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</si>
  <si>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</si>
  <si>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</si>
  <si>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</si>
  <si>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</si>
  <si>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</si>
  <si>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</si>
  <si>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</si>
  <si>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</si>
  <si>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</si>
  <si>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</si>
  <si>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</si>
  <si>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</si>
  <si>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</si>
  <si>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</si>
  <si>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</si>
  <si>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</si>
  <si>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</si>
  <si>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</si>
  <si>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</si>
  <si>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</si>
  <si>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</si>
  <si>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</si>
  <si>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</si>
  <si>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</si>
  <si>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</si>
  <si>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</si>
  <si>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</si>
  <si>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</si>
  <si>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</si>
  <si>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</si>
  <si>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</si>
  <si>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</si>
  <si>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</si>
  <si>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</si>
  <si>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</si>
  <si>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</si>
  <si>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</si>
  <si>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</si>
  <si>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</si>
  <si>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</si>
  <si>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</si>
  <si>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</si>
  <si>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</si>
  <si>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</si>
  <si>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</si>
  <si>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</si>
  <si>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</si>
  <si>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</si>
  <si>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</si>
  <si>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</si>
  <si>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</si>
  <si>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</si>
  <si>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</si>
  <si>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</si>
  <si>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</si>
  <si>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</si>
  <si>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</si>
  <si>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</si>
  <si>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</si>
  <si>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</si>
  <si>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</si>
  <si>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</si>
  <si>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</si>
  <si>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</si>
  <si>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</si>
  <si>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</si>
  <si>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</si>
  <si>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</si>
  <si>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</si>
  <si>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</si>
  <si>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</si>
  <si>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</si>
  <si>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</si>
  <si>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</si>
  <si>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</si>
  <si>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</si>
  <si>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</si>
  <si>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</si>
  <si>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</si>
  <si>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</si>
  <si>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</si>
  <si>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</si>
  <si>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</si>
  <si>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</si>
  <si>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</si>
  <si>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</si>
  <si>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</si>
  <si>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</si>
  <si>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</si>
  <si>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</si>
  <si>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</si>
  <si>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</si>
  <si>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</si>
  <si>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</si>
  <si>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</si>
  <si>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</si>
  <si>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</si>
  <si>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</si>
  <si>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</si>
  <si>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</si>
  <si>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</si>
  <si>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</si>
  <si>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</si>
  <si>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</si>
  <si>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</si>
  <si>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</si>
  <si>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</si>
  <si>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</si>
  <si>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</si>
  <si>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</si>
  <si>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</si>
  <si>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</si>
  <si>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</si>
  <si>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</si>
  <si>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</si>
  <si>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</si>
  <si>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</si>
  <si>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</si>
  <si>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</si>
  <si>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</si>
  <si>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</si>
  <si>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</si>
  <si>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</si>
  <si>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</si>
  <si>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</si>
  <si>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</si>
  <si>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</si>
  <si>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</si>
  <si>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</si>
  <si>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</si>
  <si>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</si>
  <si>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</si>
  <si>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</si>
  <si>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</si>
  <si>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</si>
  <si>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</si>
  <si>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</si>
  <si>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</si>
  <si>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</si>
  <si>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</si>
  <si>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</si>
  <si>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</si>
  <si>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</si>
  <si>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</si>
  <si>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</si>
  <si>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</si>
  <si>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</si>
  <si>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</si>
  <si>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</si>
  <si>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</si>
  <si>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</si>
  <si>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</si>
  <si>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</si>
  <si>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</si>
  <si>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</si>
  <si>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</si>
  <si>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</si>
  <si>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</si>
  <si>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</si>
  <si>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</si>
  <si>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</si>
  <si>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</si>
  <si>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</si>
  <si>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</si>
  <si>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</si>
  <si>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</si>
  <si>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</si>
  <si>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</si>
  <si>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</si>
  <si>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</si>
  <si>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</si>
  <si>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</si>
  <si>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</si>
  <si>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</si>
  <si>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</si>
  <si>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</si>
  <si>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</si>
  <si>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</si>
  <si>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</si>
  <si>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</si>
  <si>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</si>
  <si>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</si>
  <si>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</si>
  <si>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</si>
  <si>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</si>
  <si>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</si>
  <si>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</si>
  <si>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</si>
  <si>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</si>
  <si>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</si>
  <si>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</si>
  <si>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</si>
  <si>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</si>
  <si>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</si>
  <si>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</si>
  <si>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</si>
  <si>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</si>
  <si>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</si>
  <si>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</si>
  <si>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</si>
  <si>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</si>
  <si>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</si>
  <si>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</si>
  <si>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</si>
  <si>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</si>
  <si>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</si>
  <si>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</si>
  <si>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</si>
  <si>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</si>
  <si>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</si>
  <si>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</si>
  <si>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</si>
  <si>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</si>
  <si>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</si>
  <si>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</si>
  <si>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</si>
  <si>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</si>
  <si>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</si>
  <si>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</si>
  <si>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</si>
  <si>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</si>
  <si>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</si>
  <si>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</si>
  <si>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</si>
  <si>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</si>
  <si>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</si>
  <si>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</si>
  <si>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</si>
  <si>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</si>
  <si>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</si>
  <si>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</si>
  <si>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</si>
  <si>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</si>
  <si>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</si>
  <si>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</si>
  <si>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</si>
  <si>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</si>
  <si>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</si>
  <si>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</si>
  <si>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</si>
  <si>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</si>
  <si>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</si>
  <si>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</si>
  <si>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</si>
  <si>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</si>
  <si>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</si>
  <si>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</si>
  <si>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</si>
  <si>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</si>
  <si>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</si>
  <si>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</si>
  <si>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</si>
  <si>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</si>
  <si>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</si>
  <si>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</si>
  <si>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</si>
  <si>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</si>
  <si>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</si>
  <si>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</si>
  <si>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</si>
  <si>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</si>
  <si>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</si>
  <si>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</si>
  <si>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</si>
  <si>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</si>
  <si>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</si>
  <si>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</si>
  <si>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</si>
  <si>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</si>
  <si>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</si>
  <si>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</si>
  <si>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</si>
  <si>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</si>
  <si>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</si>
  <si>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</si>
  <si>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</si>
  <si>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</si>
  <si>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</si>
  <si>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</si>
  <si>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</si>
  <si>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</si>
  <si>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</si>
  <si>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</si>
  <si>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</si>
  <si>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</si>
  <si>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</si>
  <si>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</si>
  <si>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</si>
  <si>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</si>
  <si>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</si>
  <si>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</si>
  <si>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</si>
  <si>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</si>
  <si>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</si>
  <si>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</si>
  <si>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</si>
  <si>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</si>
  <si>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</si>
  <si>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</si>
  <si>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</si>
  <si>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</si>
  <si>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</si>
  <si>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</si>
  <si>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</si>
  <si>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</si>
  <si>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</si>
  <si>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</si>
  <si>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</si>
  <si>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</si>
  <si>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</si>
  <si>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</si>
  <si>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</si>
  <si>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</si>
  <si>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</si>
  <si>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</si>
  <si>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</si>
  <si>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</si>
  <si>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</si>
  <si>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</si>
  <si>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</si>
  <si>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</si>
  <si>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</si>
  <si>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</si>
  <si>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</si>
  <si>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</si>
  <si>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</si>
  <si>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</si>
  <si>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</si>
  <si>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</si>
  <si>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</si>
  <si>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</si>
  <si>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</si>
  <si>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</si>
  <si>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</si>
  <si>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</si>
  <si>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</si>
  <si>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</si>
  <si>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</si>
  <si>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</si>
  <si>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</si>
  <si>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</si>
  <si>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</si>
  <si>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</si>
  <si>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</si>
  <si>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</si>
  <si>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</si>
  <si>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</si>
  <si>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</si>
  <si>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</si>
  <si>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</si>
  <si>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</si>
  <si>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</si>
  <si>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</si>
  <si>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</si>
  <si>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</si>
  <si>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</si>
  <si>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</si>
  <si>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</si>
  <si>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</si>
  <si>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</si>
  <si>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</si>
  <si>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</si>
  <si>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</si>
  <si>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</si>
  <si>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</si>
  <si>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</si>
  <si>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</si>
  <si>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</si>
  <si>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</si>
  <si>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</si>
  <si>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</si>
  <si>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</si>
  <si>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</si>
  <si>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</si>
  <si>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</si>
  <si>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</si>
  <si>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</si>
  <si>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</si>
  <si>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</si>
  <si>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</si>
  <si>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</si>
  <si>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</si>
  <si>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</si>
  <si>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</si>
  <si>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</si>
  <si>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</si>
  <si>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</si>
  <si>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</si>
  <si>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</si>
  <si>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</si>
  <si>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</si>
  <si>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</si>
  <si>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</si>
  <si>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</si>
  <si>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</si>
  <si>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</si>
  <si>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</si>
  <si>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</si>
  <si>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</si>
  <si>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</si>
  <si>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</si>
  <si>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</si>
  <si>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</si>
  <si>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</si>
  <si>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</si>
  <si>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</si>
  <si>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</si>
  <si>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</si>
  <si>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</si>
  <si>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</si>
  <si>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</si>
  <si>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</si>
  <si>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</si>
  <si>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</si>
  <si>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</si>
  <si>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</si>
  <si>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</si>
  <si>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</si>
  <si>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</si>
  <si>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</si>
  <si>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</si>
  <si>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</si>
  <si>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</si>
  <si>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</si>
  <si>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</si>
  <si>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</si>
  <si>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</si>
  <si>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</si>
  <si>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</si>
  <si>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</si>
  <si>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</si>
  <si>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</si>
  <si>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</si>
  <si>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</si>
  <si>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</si>
  <si>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</si>
  <si>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</si>
  <si>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</si>
  <si>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</si>
  <si>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</si>
  <si>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</si>
  <si>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</si>
  <si>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</si>
  <si>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</si>
  <si>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</si>
  <si>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</si>
  <si>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</si>
  <si>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</si>
  <si>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</si>
  <si>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</si>
  <si>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</si>
  <si>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</si>
  <si>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</si>
  <si>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</si>
  <si>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</si>
  <si>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</si>
  <si>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</si>
  <si>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</si>
  <si>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</si>
  <si>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</si>
  <si>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</si>
  <si>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</si>
  <si>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</si>
  <si>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</si>
  <si>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</si>
  <si>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</si>
  <si>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</si>
  <si>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</si>
  <si>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</si>
  <si>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</si>
  <si>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</si>
  <si>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</si>
  <si>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</si>
  <si>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</si>
  <si>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</si>
  <si>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</si>
  <si>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</si>
  <si>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</si>
  <si>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</si>
  <si>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</si>
  <si>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</si>
  <si>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</si>
  <si>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</si>
  <si>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</si>
  <si>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</si>
  <si>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</si>
  <si>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</si>
  <si>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</si>
  <si>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</si>
  <si>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</si>
  <si>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</si>
  <si>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</si>
  <si>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</si>
  <si>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</si>
  <si>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</si>
  <si>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</si>
  <si>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</si>
  <si>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</si>
  <si>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</si>
  <si>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</si>
  <si>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</si>
  <si>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</si>
  <si>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</si>
  <si>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</si>
  <si>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</si>
  <si>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</si>
  <si>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</si>
  <si>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</si>
  <si>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</si>
  <si>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</si>
  <si>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</si>
  <si>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</si>
  <si>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</si>
  <si>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</si>
  <si>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</si>
  <si>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</si>
  <si>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</si>
  <si>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</si>
  <si>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</si>
  <si>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</si>
  <si>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</si>
  <si>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</si>
  <si>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</si>
  <si>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</si>
  <si>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</si>
  <si>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</si>
  <si>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</si>
  <si>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</si>
  <si>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</si>
  <si>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</si>
  <si>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</si>
  <si>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</si>
  <si>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</si>
  <si>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</si>
  <si>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</si>
  <si>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</si>
  <si>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</si>
  <si>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</si>
  <si>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</si>
  <si>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</si>
  <si>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</si>
  <si>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</si>
  <si>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</si>
  <si>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</si>
  <si>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</si>
  <si>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</si>
  <si>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</si>
  <si>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</si>
  <si>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</si>
  <si>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</si>
  <si>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</si>
  <si>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</si>
  <si>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</si>
  <si>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</si>
  <si>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</si>
  <si>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</si>
  <si>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</si>
  <si>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</si>
  <si>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</si>
  <si>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</si>
  <si>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</si>
  <si>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</si>
  <si>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</si>
  <si>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</si>
  <si>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</si>
  <si>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</si>
  <si>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</si>
  <si>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</si>
  <si>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</si>
  <si>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</si>
  <si>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</si>
  <si>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</si>
  <si>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</si>
  <si>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</si>
  <si>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</si>
  <si>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</si>
  <si>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</si>
  <si>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</si>
  <si>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</si>
  <si>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</si>
  <si>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</si>
  <si>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</si>
  <si>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</si>
  <si>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</si>
  <si>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</si>
  <si>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</si>
  <si>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</si>
  <si>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</si>
  <si>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</si>
  <si>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</si>
  <si>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</si>
  <si>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</si>
  <si>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</si>
  <si>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</si>
  <si>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</si>
  <si>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</si>
  <si>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</si>
  <si>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</si>
  <si>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</si>
  <si>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</si>
  <si>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</si>
  <si>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</si>
  <si>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</si>
  <si>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</si>
  <si>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</si>
  <si>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</si>
  <si>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</si>
  <si>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</si>
  <si>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</si>
  <si>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</si>
  <si>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</si>
  <si>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</si>
  <si>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</si>
  <si>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</si>
  <si>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</si>
  <si>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</si>
  <si>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</si>
  <si>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</si>
  <si>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</si>
  <si>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</si>
  <si>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</si>
  <si>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</si>
  <si>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</si>
  <si>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</si>
  <si>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</si>
  <si>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</si>
  <si>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</si>
  <si>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</si>
  <si>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</si>
  <si>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</si>
  <si>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</si>
  <si>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</si>
  <si>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</si>
  <si>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</si>
  <si>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</si>
  <si>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</si>
  <si>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</si>
  <si>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</si>
  <si>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</si>
  <si>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</si>
  <si>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</si>
  <si>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</si>
  <si>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</si>
  <si>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</si>
  <si>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</si>
  <si>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</si>
  <si>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</si>
  <si>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</si>
  <si>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</si>
  <si>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</si>
  <si>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</si>
  <si>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</si>
  <si>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</si>
  <si>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</si>
  <si>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</si>
  <si>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</si>
  <si>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</si>
  <si>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</si>
  <si>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</si>
  <si>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</si>
  <si>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</si>
  <si>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</si>
  <si>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</si>
  <si>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</si>
  <si>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</si>
  <si>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</si>
  <si>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</si>
  <si>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</si>
  <si>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</si>
  <si>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</si>
  <si>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</si>
  <si>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</si>
  <si>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</si>
  <si>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</si>
  <si>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</si>
  <si>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</si>
  <si>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</si>
  <si>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</si>
  <si>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</si>
  <si>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</si>
  <si>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</si>
  <si>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</si>
  <si>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</si>
  <si>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</si>
  <si>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</si>
  <si>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</si>
  <si>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</si>
  <si>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</si>
  <si>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</si>
  <si>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</si>
  <si>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</si>
  <si>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</si>
  <si>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</si>
  <si>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</si>
  <si>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</si>
  <si>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</si>
  <si>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</si>
  <si>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</si>
  <si>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</si>
  <si>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</si>
  <si>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</si>
  <si>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</si>
  <si>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</si>
  <si>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</si>
  <si>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</si>
  <si>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</si>
  <si>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</si>
  <si>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</si>
  <si>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</si>
  <si>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</si>
  <si>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</si>
  <si>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</si>
  <si>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</si>
  <si>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</si>
  <si>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</si>
  <si>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</si>
  <si>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</si>
  <si>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</si>
  <si>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</si>
  <si>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</si>
  <si>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</si>
  <si>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</si>
  <si>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</si>
  <si>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</si>
  <si>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</si>
  <si>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</si>
  <si>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</si>
  <si>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</si>
  <si>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</si>
  <si>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</si>
  <si>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</si>
  <si>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</si>
  <si>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</si>
  <si>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</si>
  <si>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</si>
  <si>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</si>
  <si>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</si>
  <si>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</si>
  <si>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</si>
  <si>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</si>
  <si>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</si>
  <si>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</si>
  <si>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</si>
  <si>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</si>
  <si>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</si>
  <si>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</si>
  <si>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</si>
  <si>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</si>
  <si>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</si>
  <si>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</si>
  <si>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</si>
  <si>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</si>
  <si>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</si>
  <si>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</si>
  <si>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</si>
  <si>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</si>
  <si>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</si>
  <si>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</si>
  <si>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</si>
  <si>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</si>
  <si>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</si>
  <si>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</si>
  <si>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</si>
  <si>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</si>
  <si>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</si>
  <si>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</si>
  <si>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</si>
  <si>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</si>
  <si>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</si>
  <si>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</si>
  <si>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</si>
  <si>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</si>
  <si>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</si>
  <si>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</si>
  <si>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</si>
  <si>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</si>
  <si>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</si>
  <si>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</si>
  <si>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</si>
  <si>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</si>
  <si>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</si>
  <si>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</si>
  <si>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</si>
  <si>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</si>
  <si>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</si>
  <si>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</si>
  <si>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</si>
  <si>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</si>
  <si>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</si>
  <si>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</si>
  <si>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</si>
  <si>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</si>
  <si>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</si>
  <si>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</si>
  <si>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</si>
  <si>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</si>
  <si>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</si>
  <si>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</si>
  <si>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</si>
  <si>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</si>
  <si>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</si>
  <si>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</si>
  <si>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</si>
  <si>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</si>
  <si>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</si>
  <si>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</si>
  <si>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</si>
  <si>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</si>
  <si>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</si>
  <si>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</si>
  <si>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</si>
  <si>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</si>
  <si>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</si>
  <si>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</si>
  <si>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</si>
  <si>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</si>
  <si>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</si>
  <si>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</si>
  <si>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</si>
  <si>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</si>
  <si>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</si>
  <si>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</si>
  <si>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</si>
  <si>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</si>
  <si>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</si>
  <si>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</si>
  <si>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</si>
  <si>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</si>
  <si>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</si>
  <si>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</si>
  <si>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</si>
  <si>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</si>
  <si>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</si>
  <si>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</si>
  <si>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</si>
  <si>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</si>
  <si>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</si>
  <si>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</si>
  <si>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</si>
  <si>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</si>
  <si>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</si>
  <si>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</si>
  <si>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</si>
  <si>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</si>
  <si>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</si>
  <si>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</si>
  <si>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</si>
  <si>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</si>
  <si>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</si>
  <si>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</si>
  <si>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</si>
  <si>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</si>
  <si>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</si>
  <si>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</si>
  <si>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</si>
  <si>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</si>
  <si>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</si>
  <si>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</si>
  <si>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</si>
  <si>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</si>
  <si>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</si>
  <si>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</si>
  <si>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</si>
  <si>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</si>
  <si>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</si>
  <si>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</si>
  <si>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</si>
  <si>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</si>
  <si>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</si>
  <si>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</si>
  <si>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</si>
  <si>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</si>
  <si>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</si>
  <si>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</si>
  <si>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</si>
  <si>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</si>
  <si>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</si>
  <si>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</si>
  <si>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</si>
  <si>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</si>
  <si>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</si>
  <si>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</si>
  <si>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</si>
  <si>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</si>
  <si>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</si>
  <si>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</si>
  <si>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</si>
  <si>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</si>
  <si>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</si>
  <si>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</si>
  <si>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</si>
  <si>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</si>
  <si>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</si>
  <si>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</si>
  <si>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</si>
  <si>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</si>
  <si>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</si>
  <si>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</si>
  <si>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</si>
  <si>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</si>
  <si>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</si>
  <si>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</si>
  <si>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</si>
  <si>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</si>
  <si>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</si>
  <si>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</si>
  <si>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</si>
  <si>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</si>
  <si>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</si>
  <si>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</si>
  <si>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</si>
  <si>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</si>
  <si>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</si>
  <si>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</si>
  <si>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</si>
  <si>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</si>
  <si>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</si>
  <si>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</si>
  <si>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</si>
  <si>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</si>
  <si>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</si>
  <si>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</si>
  <si>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</si>
  <si>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</si>
  <si>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</si>
  <si>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</si>
  <si>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</si>
  <si>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</si>
  <si>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</si>
  <si>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</si>
  <si>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</si>
  <si>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</si>
  <si>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</si>
  <si>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</si>
  <si>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</si>
  <si>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</si>
  <si>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</si>
  <si>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</si>
  <si>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</si>
  <si>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</si>
  <si>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</si>
  <si>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</si>
  <si>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</si>
  <si>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</si>
  <si>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</si>
  <si>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</si>
  <si>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</si>
  <si>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</si>
  <si>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</si>
  <si>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</si>
  <si>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</si>
  <si>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</si>
  <si>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</si>
  <si>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</si>
  <si>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</si>
  <si>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</si>
  <si>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</si>
  <si>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</si>
  <si>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</si>
  <si>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</si>
  <si>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</si>
  <si>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</si>
  <si>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</si>
  <si>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</si>
  <si>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</si>
  <si>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</si>
  <si>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</si>
  <si>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</si>
  <si>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</si>
  <si>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</si>
  <si>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</si>
  <si>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</si>
  <si>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</si>
  <si>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</si>
  <si>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</si>
  <si>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</si>
  <si>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</si>
  <si>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</si>
  <si>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</si>
  <si>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</si>
  <si>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</si>
  <si>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</si>
  <si>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</si>
  <si>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</si>
  <si>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</si>
  <si>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</si>
  <si>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</si>
  <si>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</si>
  <si>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</si>
  <si>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</si>
  <si>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</si>
  <si>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</si>
  <si>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</si>
  <si>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</si>
  <si>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</si>
  <si>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</si>
  <si>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</si>
  <si>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</si>
  <si>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</si>
  <si>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</si>
  <si>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</si>
  <si>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</si>
  <si>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</si>
  <si>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</si>
  <si>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</si>
  <si>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</si>
  <si>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</si>
  <si>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</si>
  <si>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</si>
  <si>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</si>
  <si>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</si>
  <si>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</si>
  <si>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</si>
  <si>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</si>
  <si>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</si>
  <si>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</si>
  <si>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</si>
  <si>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</si>
  <si>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</si>
  <si>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</si>
  <si>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</si>
  <si>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</si>
  <si>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</si>
  <si>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</si>
  <si>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</si>
  <si>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</si>
  <si>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</si>
  <si>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</si>
  <si>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</si>
  <si>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</si>
  <si>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</si>
  <si>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</si>
  <si>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</si>
  <si>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</si>
  <si>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</si>
  <si>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</si>
  <si>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</si>
  <si>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</si>
  <si>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</si>
  <si>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</si>
  <si>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</si>
  <si>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</si>
  <si>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</si>
  <si>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</si>
  <si>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</si>
  <si>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</si>
  <si>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</si>
  <si>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</si>
  <si>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</si>
  <si>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</si>
  <si>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</si>
  <si>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</si>
  <si>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</si>
  <si>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</si>
  <si>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</si>
  <si>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</si>
  <si>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</si>
  <si>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</si>
  <si>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</si>
  <si>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</si>
  <si>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</si>
  <si>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</si>
  <si>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</si>
  <si>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</si>
  <si>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</si>
  <si>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</si>
  <si>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</si>
  <si>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</si>
  <si>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</si>
  <si>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</si>
  <si>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</si>
  <si>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</si>
  <si>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</si>
  <si>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</si>
  <si>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</si>
  <si>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</si>
  <si>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</si>
  <si>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</si>
  <si>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</si>
  <si>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</si>
  <si>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</si>
  <si>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</si>
  <si>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</si>
  <si>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</si>
  <si>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</si>
  <si>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</si>
  <si>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</si>
  <si>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</si>
  <si>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</si>
  <si>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</si>
  <si>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</si>
  <si>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</si>
  <si>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</si>
  <si>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</si>
  <si>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</si>
  <si>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</si>
  <si>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</si>
  <si>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</si>
  <si>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</si>
  <si>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</si>
  <si>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</si>
  <si>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</si>
  <si>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</si>
  <si>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</si>
  <si>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</si>
  <si>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</si>
  <si>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</si>
  <si>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</si>
  <si>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</si>
  <si>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</si>
  <si>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</si>
  <si>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</si>
  <si>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</si>
  <si>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</si>
  <si>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</si>
  <si>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</si>
  <si>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</si>
  <si>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</si>
  <si>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</si>
  <si>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</si>
  <si>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</si>
  <si>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</si>
  <si>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</si>
  <si>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</si>
  <si>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</si>
  <si>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</si>
  <si>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</si>
  <si>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</si>
  <si>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</si>
  <si>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</si>
  <si>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</si>
  <si>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</si>
  <si>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</si>
  <si>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</si>
  <si>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</si>
  <si>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</si>
  <si>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</si>
  <si>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</si>
  <si>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</si>
  <si>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</si>
  <si>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</si>
  <si>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</si>
  <si>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</si>
  <si>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</si>
  <si>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</si>
  <si>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</si>
  <si>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</si>
  <si>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</si>
  <si>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</si>
  <si>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</si>
  <si>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</si>
  <si>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</si>
  <si>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</si>
  <si>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</si>
  <si>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</si>
  <si>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</si>
  <si>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</si>
  <si>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</si>
  <si>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</si>
  <si>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</si>
  <si>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</si>
  <si>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</si>
  <si>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</si>
  <si>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</si>
  <si>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</si>
  <si>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</si>
  <si>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</si>
  <si>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</si>
  <si>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</si>
  <si>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</si>
  <si>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</si>
  <si>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</si>
  <si>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</si>
  <si>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</si>
  <si>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</si>
  <si>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</si>
  <si>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</si>
  <si>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</si>
  <si>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</si>
  <si>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</si>
  <si>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</si>
  <si>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</si>
  <si>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</si>
  <si>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</si>
  <si>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</si>
  <si>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</si>
  <si>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</si>
  <si>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</si>
  <si>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</si>
  <si>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</si>
  <si>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</si>
  <si>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</si>
  <si>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</si>
  <si>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</si>
  <si>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</si>
  <si>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</si>
  <si>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</si>
  <si>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</si>
  <si>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</si>
  <si>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</si>
  <si>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</si>
  <si>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</si>
  <si>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</si>
  <si>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</si>
  <si>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</si>
  <si>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</si>
  <si>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</si>
  <si>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</si>
  <si>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</si>
  <si>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</si>
  <si>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</si>
  <si>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</si>
  <si>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</si>
  <si>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</si>
  <si>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</si>
  <si>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</si>
  <si>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</si>
  <si>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</si>
  <si>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</si>
  <si>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</si>
  <si>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</si>
  <si>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</si>
  <si>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</si>
  <si>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</si>
  <si>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</si>
  <si>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</si>
  <si>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</si>
  <si>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</si>
  <si>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</si>
  <si>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</si>
  <si>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</si>
  <si>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</si>
  <si>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</si>
  <si>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</si>
  <si>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</si>
  <si>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</si>
  <si>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</si>
  <si>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</si>
  <si>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</si>
  <si>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</si>
  <si>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</si>
  <si>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</si>
  <si>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</si>
  <si>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</si>
  <si>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</si>
  <si>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</si>
  <si>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</si>
  <si>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</si>
  <si>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</si>
  <si>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</si>
  <si>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</si>
  <si>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</si>
  <si>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</si>
  <si>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</si>
  <si>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</si>
  <si>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</si>
  <si>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</si>
  <si>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</si>
  <si>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</si>
  <si>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</si>
  <si>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</si>
  <si>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</si>
  <si>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</si>
  <si>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</si>
  <si>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</si>
  <si>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</si>
  <si>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</si>
  <si>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</si>
  <si>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</si>
  <si>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</si>
  <si>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</si>
  <si>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</si>
  <si>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</si>
  <si>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</si>
  <si>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</si>
  <si>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</si>
  <si>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</si>
  <si>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</si>
  <si>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</si>
  <si>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</si>
  <si>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</si>
  <si>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</si>
  <si>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</si>
  <si>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</si>
  <si>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</si>
  <si>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</si>
  <si>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</si>
  <si>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</si>
  <si>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</si>
  <si>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</si>
  <si>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</si>
  <si>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</si>
  <si>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</si>
  <si>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</si>
  <si>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</si>
  <si>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</si>
  <si>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</si>
  <si>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</si>
  <si>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</si>
  <si>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</si>
  <si>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</si>
  <si>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</si>
  <si>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</si>
  <si>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</si>
  <si>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</si>
  <si>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</si>
  <si>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</si>
  <si>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</si>
  <si>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</si>
  <si>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</si>
  <si>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</si>
  <si>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</si>
  <si>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</si>
  <si>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</si>
  <si>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</si>
  <si>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</si>
  <si>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</si>
  <si>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</si>
  <si>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</si>
  <si>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</si>
  <si>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</si>
  <si>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</si>
  <si>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</si>
  <si>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</si>
  <si>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</si>
  <si>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</si>
  <si>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</si>
  <si>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</si>
  <si>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</si>
  <si>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</si>
  <si>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</si>
  <si>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</si>
  <si>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</si>
  <si>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</si>
  <si>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</si>
  <si>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</si>
  <si>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</si>
  <si>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</si>
  <si>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</si>
  <si>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</si>
  <si>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</si>
  <si>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</si>
  <si>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</si>
  <si>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</si>
  <si>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</si>
  <si>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</si>
  <si>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</si>
  <si>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</si>
  <si>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</si>
  <si>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</si>
  <si>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</si>
  <si>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</si>
  <si>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</si>
  <si>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</si>
  <si>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</si>
  <si>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</si>
  <si>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</si>
  <si>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</si>
  <si>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</si>
  <si>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</si>
  <si>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</si>
  <si>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</si>
  <si>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</si>
  <si>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</si>
  <si>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</si>
  <si>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</si>
  <si>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</si>
  <si>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</si>
  <si>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</si>
  <si>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</si>
  <si>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</si>
  <si>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</si>
  <si>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</si>
  <si>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</si>
  <si>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</si>
  <si>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</si>
  <si>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</si>
  <si>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</si>
  <si>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</si>
  <si>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</si>
  <si>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</si>
  <si>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</si>
  <si>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</si>
  <si>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</si>
  <si>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</si>
  <si>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</si>
  <si>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</si>
  <si>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</si>
  <si>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</si>
  <si>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</si>
  <si>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</si>
  <si>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</si>
  <si>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</si>
  <si>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</si>
  <si>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</si>
  <si>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</si>
  <si>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</si>
  <si>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</si>
  <si>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</si>
  <si>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</si>
  <si>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</si>
  <si>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</si>
  <si>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</si>
  <si>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</si>
  <si>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</si>
  <si>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</si>
  <si>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</si>
  <si>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</si>
  <si>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</si>
  <si>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</si>
  <si>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</si>
  <si>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</si>
  <si>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</si>
  <si>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</si>
  <si>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</si>
  <si>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</si>
  <si>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</si>
  <si>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</si>
  <si>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</si>
  <si>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</si>
  <si>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</si>
  <si>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</si>
  <si>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</si>
  <si>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</si>
  <si>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</si>
  <si>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</si>
  <si>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</si>
  <si>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</si>
  <si>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</si>
  <si>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</si>
  <si>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</si>
  <si>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</si>
  <si>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</si>
  <si>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</si>
  <si>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</si>
  <si>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</si>
  <si>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</si>
  <si>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</si>
  <si>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</si>
  <si>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</si>
  <si>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</si>
  <si>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</si>
  <si>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</si>
  <si>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</si>
  <si>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</si>
  <si>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</si>
  <si>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</si>
  <si>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</si>
  <si>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</si>
  <si>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</si>
  <si>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</si>
  <si>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</si>
  <si>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</si>
  <si>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</si>
  <si>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</si>
  <si>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</si>
  <si>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</si>
  <si>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</si>
  <si>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</si>
  <si>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</si>
  <si>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</si>
  <si>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</si>
  <si>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</si>
  <si>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</si>
  <si>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</si>
  <si>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</si>
  <si>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</si>
  <si>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</si>
  <si>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</si>
  <si>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</si>
  <si>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</si>
  <si>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</si>
  <si>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</si>
  <si>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</si>
  <si>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</si>
  <si>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</si>
  <si>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</si>
  <si>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</si>
  <si>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</si>
  <si>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</si>
  <si>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</si>
  <si>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</si>
  <si>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</si>
  <si>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</si>
  <si>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</si>
  <si>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</si>
  <si>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</si>
  <si>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</si>
  <si>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</si>
  <si>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</si>
  <si>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</si>
  <si>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</si>
  <si>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</si>
  <si>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</si>
  <si>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</si>
  <si>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</si>
  <si>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</si>
  <si>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</si>
  <si>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</si>
  <si>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</si>
  <si>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</si>
  <si>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</si>
  <si>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</si>
  <si>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</si>
  <si>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</si>
  <si>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</si>
  <si>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</si>
  <si>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</si>
  <si>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</si>
  <si>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</si>
  <si>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</si>
  <si>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</si>
  <si>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</si>
  <si>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</si>
  <si>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</si>
  <si>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</si>
  <si>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</si>
  <si>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</si>
  <si>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</si>
  <si>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</si>
  <si>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</si>
  <si>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</si>
  <si>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</si>
  <si>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</si>
  <si>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</si>
  <si>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</si>
  <si>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</si>
  <si>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</si>
  <si>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</si>
  <si>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</si>
  <si>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</si>
  <si>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</si>
  <si>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</si>
  <si>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</si>
  <si>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</si>
  <si>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</si>
  <si>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</si>
  <si>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</si>
  <si>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</si>
  <si>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</si>
  <si>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</si>
  <si>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</si>
  <si>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</si>
  <si>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</si>
  <si>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</si>
  <si>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</si>
  <si>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</si>
  <si>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</si>
  <si>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</si>
  <si>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</si>
  <si>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</si>
  <si>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</si>
  <si>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</si>
  <si>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</si>
  <si>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</si>
  <si>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</si>
  <si>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</si>
  <si>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</si>
  <si>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</si>
  <si>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</si>
  <si>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</si>
  <si>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</si>
  <si>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</si>
  <si>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</si>
  <si>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</si>
  <si>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</si>
  <si>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</si>
  <si>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</si>
  <si>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</si>
  <si>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</si>
  <si>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</si>
  <si>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</si>
  <si>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</si>
  <si>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</si>
  <si>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</si>
  <si>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</si>
  <si>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</si>
  <si>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</si>
  <si>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</si>
  <si>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</si>
  <si>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</si>
  <si>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</si>
  <si>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</si>
  <si>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</si>
  <si>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</si>
  <si>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</si>
  <si>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</si>
  <si>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</si>
  <si>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</si>
  <si>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</si>
  <si>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</si>
  <si>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</si>
  <si>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</si>
  <si>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</si>
  <si>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</si>
  <si>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</si>
  <si>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</si>
  <si>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</si>
  <si>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</si>
  <si>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</si>
  <si>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</si>
  <si>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</si>
  <si>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</si>
  <si>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</si>
  <si>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</si>
  <si>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</si>
  <si>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</si>
  <si>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</si>
  <si>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</si>
  <si>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</si>
  <si>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</si>
  <si>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</si>
  <si>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</si>
  <si>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</si>
  <si>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</si>
  <si>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</si>
  <si>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</si>
  <si>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</si>
  <si>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</si>
  <si>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</si>
  <si>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</si>
  <si>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</si>
  <si>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</si>
  <si>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</si>
  <si>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</si>
  <si>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</si>
  <si>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</si>
  <si>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</si>
  <si>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</si>
  <si>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</si>
  <si>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</si>
  <si>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</si>
  <si>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</si>
  <si>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</si>
  <si>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</si>
  <si>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</si>
  <si>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</si>
  <si>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</si>
  <si>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</si>
  <si>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</si>
  <si>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</si>
  <si>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</si>
  <si>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</si>
  <si>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</si>
  <si>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</si>
  <si>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</si>
  <si>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</si>
  <si>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</si>
  <si>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</si>
  <si>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</si>
  <si>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</si>
  <si>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</si>
  <si>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</si>
  <si>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</si>
  <si>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</si>
  <si>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</si>
  <si>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</si>
  <si>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</si>
  <si>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</si>
  <si>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</si>
  <si>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</si>
  <si>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</si>
  <si>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</si>
  <si>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</si>
  <si>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parent category</t>
  </si>
  <si>
    <t>Row Labels</t>
  </si>
  <si>
    <t>Grand Total</t>
  </si>
  <si>
    <t>Count of outcome</t>
  </si>
  <si>
    <t>(All)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</si>
  <si>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</si>
  <si>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</si>
  <si>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</si>
  <si>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</si>
  <si>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</si>
  <si>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</si>
  <si>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</si>
  <si>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</si>
  <si>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</si>
  <si>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</si>
  <si>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</si>
  <si>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</si>
  <si>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</si>
  <si>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</si>
  <si>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</si>
  <si>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</si>
  <si>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</si>
  <si>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</si>
  <si>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</si>
  <si>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</si>
  <si>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</si>
  <si>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</si>
  <si>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</si>
  <si>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</si>
  <si>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</si>
  <si>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</si>
  <si>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</si>
  <si>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</si>
  <si>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</si>
  <si>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</si>
  <si>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</si>
  <si>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</si>
  <si>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</si>
  <si>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</si>
  <si>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Ended Conversion</t>
  </si>
  <si>
    <t>Date Created Concersion</t>
  </si>
  <si>
    <t>All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</si>
  <si>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</si>
  <si>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</si>
  <si>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</si>
  <si>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</si>
  <si>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</si>
  <si>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</si>
  <si>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</si>
  <si>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</si>
  <si>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</si>
  <si>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</si>
  <si>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</si>
  <si>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</si>
  <si>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</si>
  <si>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</si>
  <si>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</si>
  <si>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</si>
  <si>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</si>
  <si>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</si>
  <si>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</si>
  <si>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</si>
  <si>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</si>
  <si>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</si>
  <si>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</si>
  <si>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</si>
  <si>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</si>
  <si>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</si>
  <si>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</si>
  <si>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</si>
  <si>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</si>
  <si>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</si>
  <si>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Less than 1000</t>
  </si>
  <si>
    <t>Greater than or equal to 50000</t>
  </si>
  <si>
    <t>unsuccessful backers</t>
  </si>
  <si>
    <t>successful backers</t>
  </si>
  <si>
    <t>Mean</t>
  </si>
  <si>
    <t>Median</t>
  </si>
  <si>
    <t>Unuccessful</t>
  </si>
  <si>
    <t>Successul</t>
  </si>
  <si>
    <t>Minimum</t>
  </si>
  <si>
    <t>Maximum</t>
  </si>
  <si>
    <t>Variance</t>
  </si>
  <si>
    <t>Standard of variation</t>
  </si>
  <si>
    <t>There is much hight variable value in successful campains than in unsuccessful campains</t>
  </si>
  <si>
    <t>It make sense because the variable value is higher in successful that in 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</si>
</sst>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1D1C1D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9" fontId="16" fillId="0" borderId="0" xfId="42" applyFont="1" applyBorder="1" applyAlignment="1">
      <alignment horizontal="center"/>
    </xf>
    <xf numFmtId="2" fontId="16" fillId="0" borderId="0" xfId="42" applyNumberFormat="1" applyFont="1" applyBorder="1" applyAlignment="1">
      <alignment horizontal="center"/>
    </xf>
    <xf numFmtId="0" fontId="0" fillId="0" borderId="0" xfId="0" applyAlignment="1">
      <alignment horizontal="left" wrapText="1"/>
    </xf>
    <xf numFmtId="1" fontId="0" fillId="0" borderId="0" xfId="42" applyNumberFormat="1" applyFont="1" applyBorder="1"/>
    <xf numFmtId="2" fontId="0" fillId="0" borderId="0" xfId="42" applyNumberFormat="1" applyFont="1" applyBorder="1"/>
    <xf numFmtId="9" fontId="0" fillId="0" borderId="0" xfId="42" applyFont="1" applyBorder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8" fillId="0" borderId="0" xfId="0" applyFont="1"/>
    <xf numFmtId="9" fontId="0" fillId="0" borderId="0" xfId="42" applyFont="1"/>
    <xf numFmtId="0" fontId="0" fillId="0" borderId="0" xfId="0" applyAlignment="1">
      <alignment horizontal="center"/>
    </xf>
    <xf numFmtId="0" fontId="16" fillId="0" borderId="0" xfId="0" applyFont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challenge.xlsx]Sheet2!PivotTable2</c:name>
    <c:fmtId val="1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232683050527794E-2"/>
          <c:y val="9.6307582940565767E-2"/>
          <c:w val="0.85311058758147618"/>
          <c:h val="0.7640110066793455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D-461F-A07F-8B258F61D572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4D-461F-A07F-8B258F61D572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4D-461F-A07F-8B258F61D572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C4D-461F-A07F-8B258F61D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56618063"/>
        <c:axId val="1175771775"/>
      </c:barChart>
      <c:catAx>
        <c:axId val="17566180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771775"/>
        <c:crosses val="autoZero"/>
        <c:auto val="0"/>
        <c:lblAlgn val="ctr"/>
        <c:lblOffset val="100"/>
        <c:noMultiLvlLbl val="0"/>
      </c:catAx>
      <c:valAx>
        <c:axId val="117577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618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challenge.xlsx]Sheet3!PivotTable1</c:name>
    <c:fmtId val="17"/>
  </c:pivotSource>
  <c:chart>
    <c:autoTitleDeleted val="1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52-49AF-A028-52C5BB30FD67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52-49AF-A028-52C5BB30FD67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52-49AF-A028-52C5BB30FD67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52-49AF-A028-52C5BB30F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2092431"/>
        <c:axId val="1750890255"/>
      </c:barChart>
      <c:catAx>
        <c:axId val="1092092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890255"/>
        <c:crosses val="autoZero"/>
        <c:auto val="1"/>
        <c:lblAlgn val="ctr"/>
        <c:lblOffset val="100"/>
        <c:noMultiLvlLbl val="0"/>
      </c:catAx>
      <c:valAx>
        <c:axId val="175089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092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challenge.xlsx]Sheet4!PivotTable3</c:name>
    <c:fmtId val="24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rgbClr val="FFFF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2358715845724E-2"/>
          <c:y val="5.5026473366320335E-2"/>
          <c:w val="0.71931244152743701"/>
          <c:h val="0.85524537940936696"/>
        </c:manualLayout>
      </c:layout>
      <c:lineChart>
        <c:grouping val="standard"/>
        <c:varyColors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rgbClr val="FFFF00"/>
                </a:solidFill>
              </a:ln>
              <a:effectLst/>
            </c:spPr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31-464B-BF12-7F7F04E9AB3D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31-464B-BF12-7F7F04E9AB3D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31-464B-BF12-7F7F04E9A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7335583"/>
        <c:axId val="1896184527"/>
      </c:lineChart>
      <c:catAx>
        <c:axId val="1887335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184527"/>
        <c:crosses val="autoZero"/>
        <c:auto val="1"/>
        <c:lblAlgn val="ctr"/>
        <c:lblOffset val="100"/>
        <c:noMultiLvlLbl val="0"/>
      </c:catAx>
      <c:valAx>
        <c:axId val="189618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33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642951454813545E-2"/>
          <c:y val="0.1906912099684844"/>
          <c:w val="0.87388857032318679"/>
          <c:h val="0.64781486036613245"/>
        </c:manualLayout>
      </c:layout>
      <c:lineChart>
        <c:grouping val="standard"/>
        <c:varyColors val="0"/>
        <c:ser>
          <c:idx val="4"/>
          <c:order val="4"/>
          <c:tx>
            <c:strRef>
              <c:f>Sheet5!$F$1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Sheet5!$A$2:$A$13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Sheet5!$F$2:$F$13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3E-4E01-A485-5C3471792929}"/>
            </c:ext>
          </c:extLst>
        </c:ser>
        <c:ser>
          <c:idx val="5"/>
          <c:order val="5"/>
          <c:tx>
            <c:strRef>
              <c:f>Sheet5!$G$1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Sheet5!$A$2:$A$13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Sheet5!$G$2:$G$13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3E-4E01-A485-5C3471792929}"/>
            </c:ext>
          </c:extLst>
        </c:ser>
        <c:ser>
          <c:idx val="6"/>
          <c:order val="6"/>
          <c:tx>
            <c:strRef>
              <c:f>Sheet5!$H$1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Sheet5!$H$2:$H$13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A3E-4E01-A485-5C3471792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539535"/>
        <c:axId val="8876313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Sheet5!$B$1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errBars>
                  <c:errDir val="y"/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Sheet5!$A$2:$A$13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Sheet5!$B$2:$B$13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A3E-4E01-A485-5C347179292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Sheet5!$C$1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errBars>
                  <c:errDir val="y"/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Sheet5!$A$2:$A$13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Sheet5!$C$2:$C$13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A3E-4E01-A485-5C347179292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Sheet5!$D$1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errBars>
                  <c:errDir val="y"/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Sheet5!$A$2:$A$13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Sheet5!$D$2:$D$13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A3E-4E01-A485-5C347179292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Sheet5!$E$1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errBars>
                  <c:errDir val="y"/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Sheet5!$A$2:$A$13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Sheet5!$E$2:$E$13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A3E-4E01-A485-5C3471792929}"/>
                  </c:ext>
                </c:extLst>
              </c15:ser>
            </c15:filteredLineSeries>
          </c:ext>
        </c:extLst>
      </c:lineChart>
      <c:catAx>
        <c:axId val="2185395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63135"/>
        <c:crosses val="autoZero"/>
        <c:auto val="1"/>
        <c:lblAlgn val="ctr"/>
        <c:lblOffset val="100"/>
        <c:noMultiLvlLbl val="0"/>
      </c:catAx>
      <c:valAx>
        <c:axId val="8876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53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215445</xdr:colOff>
      <xdr:row>0</xdr:row>
      <xdr:rowOff>202294</xdr:rowOff>
    </xdr:from>
    <xdr:to>
      <xdr:col>20</xdr:col>
      <xdr:colOff>362856</xdr:colOff>
      <xdr:row>19</xdr:row>
      <xdr:rowOff>181428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9BF1BF-D6B1-AE28-0C9B-FCAAC0CEF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157160</xdr:colOff>
      <xdr:row>2</xdr:row>
      <xdr:rowOff>190498</xdr:rowOff>
    </xdr:from>
    <xdr:to>
      <xdr:col>15</xdr:col>
      <xdr:colOff>285749</xdr:colOff>
      <xdr:row>26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6B1E6F-5202-8757-0B5C-0A7FF952E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128586</xdr:colOff>
      <xdr:row>0</xdr:row>
      <xdr:rowOff>171450</xdr:rowOff>
    </xdr:from>
    <xdr:to>
      <xdr:col>11</xdr:col>
      <xdr:colOff>28574</xdr:colOff>
      <xdr:row>18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85DBBD-BABC-3805-5CB7-CC55BD22D2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13</xdr:row>
      <xdr:rowOff>152400</xdr:rowOff>
    </xdr:from>
    <xdr:to>
      <xdr:col>8</xdr:col>
      <xdr:colOff>57150</xdr:colOff>
      <xdr:row>31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AE7CFB-7D01-A7AD-A886-79EEA370EE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es Gikundiro" refreshedDate="45199.003722222224" createdVersion="8" refreshedVersion="8" minRefreshableVersion="3" recordCount="1000" xr:uid="{5E315B3C-E526-4738-9FA1-2FD21F311C9C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 count="986">
        <n v="0"/>
        <n v="1040"/>
        <n v="131.4787822878229"/>
        <n v="58.976190476190467"/>
        <n v="69.276315789473685"/>
        <n v="173.61842105263159"/>
        <n v="20.961538461538463"/>
        <n v="327.57777777777778"/>
        <n v="19.932788374205266"/>
        <n v="51.741935483870968"/>
        <n v="266.11538461538464"/>
        <n v="48.095238095238095"/>
        <n v="89.349206349206341"/>
        <n v="245.11904761904765"/>
        <n v="66.769503546099301"/>
        <n v="47.307881773399011"/>
        <n v="649.47058823529414"/>
        <n v="159.39125295508273"/>
        <n v="66.912087912087912"/>
        <n v="48.529600000000002"/>
        <n v="112.24279210925646"/>
        <n v="40.992553191489364"/>
        <n v="128.07106598984771"/>
        <n v="332.04444444444448"/>
        <n v="112.83225108225108"/>
        <n v="216.43636363636364"/>
        <n v="48.199069767441863"/>
        <n v="79.95"/>
        <n v="105.22553516819573"/>
        <n v="328.89978213507629"/>
        <n v="160.61111111111111"/>
        <n v="310"/>
        <n v="86.807920792079202"/>
        <n v="377.82071713147411"/>
        <n v="150.80645161290323"/>
        <n v="150.30119521912351"/>
        <n v="157.28571428571431"/>
        <n v="139.98765432098764"/>
        <n v="325.32258064516128"/>
        <n v="50.777777777777779"/>
        <n v="169.06818181818181"/>
        <n v="212.92857142857144"/>
        <n v="443.94444444444446"/>
        <n v="185.9390243902439"/>
        <n v="658.8125"/>
        <n v="47.684210526315788"/>
        <n v="114.78378378378378"/>
        <n v="475.26666666666665"/>
        <n v="386.97297297297297"/>
        <n v="189.625"/>
        <n v="2"/>
        <n v="91.867805186590772"/>
        <n v="34.152777777777779"/>
        <n v="140.40909090909091"/>
        <n v="89.86666666666666"/>
        <n v="177.96969696969697"/>
        <n v="143.66249999999999"/>
        <n v="215.27586206896552"/>
        <n v="227.11111111111114"/>
        <n v="275.07142857142861"/>
        <n v="144.37048832271762"/>
        <n v="92.74598393574297"/>
        <n v="722.6"/>
        <n v="11.851063829787234"/>
        <n v="97.642857142857139"/>
        <n v="236.14754098360655"/>
        <n v="45.068965517241381"/>
        <n v="162.38567493112947"/>
        <n v="254.52631578947367"/>
        <n v="24.063291139240505"/>
        <n v="123.74140625000001"/>
        <n v="108.06666666666666"/>
        <n v="670.33333333333326"/>
        <n v="660.92857142857144"/>
        <n v="122.46153846153847"/>
        <n v="150.57731958762886"/>
        <n v="78.106590724165997"/>
        <n v="46.94736842105263"/>
        <n v="300.8"/>
        <n v="69.598615916955026"/>
        <n v="637.4545454545455"/>
        <n v="225.33928571428569"/>
        <n v="1497.3000000000002"/>
        <n v="37.590225563909776"/>
        <n v="132.36942675159236"/>
        <n v="131.22448979591837"/>
        <n v="167.63513513513513"/>
        <n v="61.984886649874063"/>
        <n v="260.75"/>
        <n v="252.58823529411765"/>
        <n v="78.615384615384613"/>
        <n v="48.404406999351913"/>
        <n v="258.875"/>
        <n v="60.548713235294116"/>
        <n v="303.68965517241378"/>
        <n v="112.99999999999999"/>
        <n v="217.37876614060258"/>
        <n v="926.69230769230762"/>
        <n v="33.692229038854805"/>
        <n v="196.7236842105263"/>
        <n v="1"/>
        <n v="1021.4444444444445"/>
        <n v="281.67567567567568"/>
        <n v="24.610000000000003"/>
        <n v="143.14010067114094"/>
        <n v="144.54411764705884"/>
        <n v="359.12820512820514"/>
        <n v="186.48571428571427"/>
        <n v="595.26666666666665"/>
        <n v="59.21153846153846"/>
        <n v="14.962780898876405"/>
        <n v="119.95602605863192"/>
        <n v="268.82978723404256"/>
        <n v="376.87878787878788"/>
        <n v="727.15789473684208"/>
        <n v="87.211757648470297"/>
        <n v="88"/>
        <n v="173.9387755102041"/>
        <n v="117.61111111111111"/>
        <n v="214.96"/>
        <n v="149.49667110519306"/>
        <n v="219.33995584988963"/>
        <n v="64.367690058479525"/>
        <n v="18.622397298818232"/>
        <n v="367.76923076923077"/>
        <n v="159.90566037735849"/>
        <n v="38.633185349611544"/>
        <n v="51.42151162790698"/>
        <n v="60.334277620396605"/>
        <n v="3.202693602693603"/>
        <n v="155.46875"/>
        <n v="100.85974499089254"/>
        <n v="116.18181818181819"/>
        <n v="310.77777777777777"/>
        <n v="89.73668341708543"/>
        <n v="71.27272727272728"/>
        <n v="3.2862318840579712"/>
        <n v="261.77777777777777"/>
        <n v="96"/>
        <n v="20.896851248642779"/>
        <n v="223.16363636363636"/>
        <n v="101.59097978227061"/>
        <n v="230.03999999999996"/>
        <n v="135.59259259259261"/>
        <n v="129.1"/>
        <n v="236.512"/>
        <n v="17.25"/>
        <n v="112.49397590361446"/>
        <n v="121.02150537634408"/>
        <n v="219.87096774193549"/>
        <n v="64.166909620991248"/>
        <n v="423.06746987951806"/>
        <n v="92.984160506863773"/>
        <n v="58.756567425569173"/>
        <n v="65.022222222222226"/>
        <n v="73.939560439560438"/>
        <n v="52.666666666666664"/>
        <n v="220.95238095238096"/>
        <n v="100.01150627615063"/>
        <n v="162.3125"/>
        <n v="78.181818181818187"/>
        <n v="149.73770491803279"/>
        <n v="253.25714285714284"/>
        <n v="100.16943521594683"/>
        <n v="121.99004424778761"/>
        <n v="137.13265306122449"/>
        <n v="415.53846153846149"/>
        <n v="31.30913348946136"/>
        <n v="424.08154506437768"/>
        <n v="2.93886230728336"/>
        <n v="10.63265306122449"/>
        <n v="82.875"/>
        <n v="163.01447776628748"/>
        <n v="894.66666666666674"/>
        <n v="26.191501103752756"/>
        <n v="74.834782608695647"/>
        <n v="416.47680412371136"/>
        <n v="96.208333333333329"/>
        <n v="357.71910112359546"/>
        <n v="308.45714285714286"/>
        <n v="61.802325581395344"/>
        <n v="722.32472324723244"/>
        <n v="69.117647058823522"/>
        <n v="293.05555555555554"/>
        <n v="71.8"/>
        <n v="31.934684684684683"/>
        <n v="229.87375415282392"/>
        <n v="32.012195121951223"/>
        <n v="23.525352848928385"/>
        <n v="68.594594594594597"/>
        <n v="37.952380952380956"/>
        <n v="19.992957746478872"/>
        <n v="45.636363636363633"/>
        <n v="122.7605633802817"/>
        <n v="361.75316455696202"/>
        <n v="63.146341463414636"/>
        <n v="298.20475319926874"/>
        <n v="9.5585443037974684"/>
        <n v="53.777777777777779"/>
        <n v="681.19047619047615"/>
        <n v="78.831325301204828"/>
        <n v="134.40792216817235"/>
        <n v="3.3719999999999999"/>
        <n v="431.84615384615387"/>
        <n v="38.844444444444441"/>
        <n v="425.7"/>
        <n v="101.12239715591672"/>
        <n v="21.188688946015425"/>
        <n v="67.425531914893625"/>
        <n v="94.923371647509583"/>
        <n v="151.85185185185185"/>
        <n v="195.16382252559728"/>
        <n v="1023.1428571428571"/>
        <n v="3.841836734693878"/>
        <n v="155.07066557107643"/>
        <n v="44.753477588871718"/>
        <n v="215.94736842105263"/>
        <n v="332.12709832134288"/>
        <n v="8.4430379746835449"/>
        <n v="98.625514403292186"/>
        <n v="137.97916666666669"/>
        <n v="93.81099656357388"/>
        <n v="403.63930885529157"/>
        <n v="260.1740412979351"/>
        <n v="366.63333333333333"/>
        <n v="168.72085385878489"/>
        <n v="119.90717911530093"/>
        <n v="193.68925233644859"/>
        <n v="420.16666666666669"/>
        <n v="76.708333333333329"/>
        <n v="171.26470588235293"/>
        <n v="157.89473684210526"/>
        <n v="109.08"/>
        <n v="41.732558139534881"/>
        <n v="10.944303797468354"/>
        <n v="159.3763440860215"/>
        <n v="422.41666666666669"/>
        <n v="97.71875"/>
        <n v="418.78911564625849"/>
        <n v="101.91632047477745"/>
        <n v="127.72619047619047"/>
        <n v="445.21739130434781"/>
        <n v="569.71428571428578"/>
        <n v="509.34482758620686"/>
        <n v="325.5333333333333"/>
        <n v="932.61616161616166"/>
        <n v="211.33870967741933"/>
        <n v="273.32520325203251"/>
        <n v="3"/>
        <n v="54.084507042253513"/>
        <n v="626.29999999999995"/>
        <n v="89.021399176954731"/>
        <n v="184.89130434782609"/>
        <n v="120.16770186335404"/>
        <n v="23.390243902439025"/>
        <n v="146"/>
        <n v="268.48"/>
        <n v="597.5"/>
        <n v="157.69841269841268"/>
        <n v="31.201660735468568"/>
        <n v="313.41176470588238"/>
        <n v="370.89655172413791"/>
        <n v="362.66447368421052"/>
        <n v="123.08163265306122"/>
        <n v="76.766756032171585"/>
        <n v="233.62012987012989"/>
        <n v="180.53333333333333"/>
        <n v="252.62857142857143"/>
        <n v="27.176538240368025"/>
        <n v="1.2706571242680547"/>
        <n v="304.0097847358121"/>
        <n v="137.23076923076923"/>
        <n v="32.208333333333336"/>
        <n v="241.51282051282053"/>
        <n v="96.8"/>
        <n v="1066.4285714285716"/>
        <n v="325.88888888888891"/>
        <n v="170.70000000000002"/>
        <n v="581.44000000000005"/>
        <n v="91.520972644376897"/>
        <n v="108.04761904761904"/>
        <n v="18.728395061728396"/>
        <n v="83.193877551020407"/>
        <n v="706.33333333333337"/>
        <n v="17.446030330062445"/>
        <n v="209.73015873015873"/>
        <n v="97.785714285714292"/>
        <n v="1684.25"/>
        <n v="54.402135231316727"/>
        <n v="456.61111111111109"/>
        <n v="9.8219178082191778"/>
        <n v="16.384615384615383"/>
        <n v="1339.6666666666667"/>
        <n v="35.650077760497666"/>
        <n v="54.950819672131146"/>
        <n v="94.236111111111114"/>
        <n v="143.91428571428571"/>
        <n v="51.421052631578945"/>
        <n v="5"/>
        <n v="1344.6666666666667"/>
        <n v="31.844940867279899"/>
        <n v="82.617647058823536"/>
        <n v="546.14285714285722"/>
        <n v="286.21428571428572"/>
        <n v="7.9076923076923071"/>
        <n v="132.13677811550153"/>
        <n v="74.077834179357026"/>
        <n v="75.292682926829272"/>
        <n v="20.333333333333332"/>
        <n v="203.36507936507937"/>
        <n v="310.2284263959391"/>
        <n v="395.31818181818181"/>
        <n v="294.71428571428572"/>
        <n v="33.89473684210526"/>
        <n v="66.677083333333329"/>
        <n v="19.227272727272727"/>
        <n v="15.842105263157894"/>
        <n v="38.702380952380956"/>
        <n v="9.5876777251184837"/>
        <n v="94.144366197183089"/>
        <n v="166.56234096692114"/>
        <n v="24.134831460674157"/>
        <n v="164.05633802816902"/>
        <n v="90.723076923076931"/>
        <n v="46.194444444444443"/>
        <n v="38.53846153846154"/>
        <n v="133.56231003039514"/>
        <n v="22.896588486140725"/>
        <n v="184.95548961424333"/>
        <n v="443.72727272727275"/>
        <n v="199.9806763285024"/>
        <n v="123.95833333333333"/>
        <n v="186.61329305135951"/>
        <n v="114.28538550057536"/>
        <n v="97.032531824611041"/>
        <n v="122.81904761904762"/>
        <n v="179.14326647564468"/>
        <n v="79.951577402787962"/>
        <n v="94.242587601078171"/>
        <n v="84.669291338582681"/>
        <n v="66.521920668058456"/>
        <n v="53.922222222222224"/>
        <n v="41.983299595141702"/>
        <n v="14.69479695431472"/>
        <n v="34.475000000000001"/>
        <n v="1400.7777777777778"/>
        <n v="71.770351758793964"/>
        <n v="53.074115044247783"/>
        <n v="127.70715249662618"/>
        <n v="34.892857142857139"/>
        <n v="410.59821428571428"/>
        <n v="123.73770491803278"/>
        <n v="58.973684210526315"/>
        <n v="36.892473118279568"/>
        <n v="184.91304347826087"/>
        <n v="11.814432989690722"/>
        <n v="298.7"/>
        <n v="226.35175879396985"/>
        <n v="173.56363636363636"/>
        <n v="371.75675675675677"/>
        <n v="160.19230769230771"/>
        <n v="1616.3333333333335"/>
        <n v="733.4375"/>
        <n v="592.11111111111109"/>
        <n v="18.888888888888889"/>
        <n v="276.80769230769232"/>
        <n v="273.01851851851848"/>
        <n v="159.36331255565449"/>
        <n v="67.869978858350947"/>
        <n v="1591.5555555555554"/>
        <n v="730.18222222222221"/>
        <n v="13.185782556750297"/>
        <n v="54.777777777777779"/>
        <n v="361.02941176470591"/>
        <n v="10.257545271629779"/>
        <n v="13.962962962962964"/>
        <n v="40.444444444444443"/>
        <n v="160.32"/>
        <n v="183.9433962264151"/>
        <n v="63.769230769230766"/>
        <n v="225.38095238095238"/>
        <n v="172.00961538461539"/>
        <n v="146.16709511568124"/>
        <n v="76.42361623616236"/>
        <n v="39.261467889908261"/>
        <n v="11.270034843205574"/>
        <n v="122.11084337349398"/>
        <n v="186.54166666666669"/>
        <n v="7.2731788079470201"/>
        <n v="65.642371234207957"/>
        <n v="228.96178343949046"/>
        <n v="469.37499999999994"/>
        <n v="130.11267605633802"/>
        <n v="167.05422993492408"/>
        <n v="173.8641975308642"/>
        <n v="717.76470588235293"/>
        <n v="63.850976361767728"/>
        <n v="1530.2222222222222"/>
        <n v="40.356164383561641"/>
        <n v="86.220633299284984"/>
        <n v="315.58486707566465"/>
        <n v="89.618243243243242"/>
        <n v="182.14503816793894"/>
        <n v="355.88235294117646"/>
        <n v="131.83695652173913"/>
        <n v="46.315634218289084"/>
        <n v="36.132726089785294"/>
        <n v="104.62820512820512"/>
        <n v="668.85714285714289"/>
        <n v="62.072823218997364"/>
        <n v="84.699787460148784"/>
        <n v="11.059030837004405"/>
        <n v="43.838781575037146"/>
        <n v="55.470588235294116"/>
        <n v="57.399511301160658"/>
        <n v="123.43497363796135"/>
        <n v="128.46"/>
        <n v="63.989361702127653"/>
        <n v="127.29885057471265"/>
        <n v="10.638024357239512"/>
        <n v="40.470588235294116"/>
        <n v="287.66666666666663"/>
        <n v="572.94444444444446"/>
        <n v="112.90429799426933"/>
        <n v="46.387573964497044"/>
        <n v="90.675916230366497"/>
        <n v="67.740740740740748"/>
        <n v="192.49019607843135"/>
        <n v="82.714285714285722"/>
        <n v="54.163920922570021"/>
        <n v="16.722222222222221"/>
        <n v="116.87664041994749"/>
        <n v="1052.1538461538462"/>
        <n v="123.07407407407408"/>
        <n v="178.63855421686748"/>
        <n v="355.28169014084506"/>
        <n v="161.90634146341463"/>
        <n v="24.914285714285715"/>
        <n v="198.72222222222223"/>
        <n v="34.752688172043008"/>
        <n v="176.41935483870967"/>
        <n v="511.38095238095235"/>
        <n v="82.044117647058826"/>
        <n v="24.326030927835053"/>
        <n v="50.482758620689658"/>
        <n v="967"/>
        <n v="4"/>
        <n v="122.84501347708894"/>
        <n v="63.4375"/>
        <n v="56.331688596491226"/>
        <n v="44.074999999999996"/>
        <n v="118.37253218884121"/>
        <n v="104.1243169398907"/>
        <n v="26.640000000000004"/>
        <n v="351.20118343195264"/>
        <n v="90.063492063492063"/>
        <n v="171.625"/>
        <n v="141.04655870445345"/>
        <n v="30.57944915254237"/>
        <n v="108.16455696202532"/>
        <n v="133.45505617977528"/>
        <n v="187.85106382978722"/>
        <n v="332"/>
        <n v="575.21428571428578"/>
        <n v="40.5"/>
        <n v="184.42857142857144"/>
        <n v="285.80555555555554"/>
        <n v="319"/>
        <n v="39.234070221066318"/>
        <n v="178.14000000000001"/>
        <n v="365.15"/>
        <n v="113.94594594594594"/>
        <n v="29.828720626631856"/>
        <n v="54.270588235294113"/>
        <n v="236.34156976744185"/>
        <n v="512.91666666666663"/>
        <n v="100.65116279069768"/>
        <n v="81.348423194303152"/>
        <n v="16.404761904761905"/>
        <n v="52.774617067833695"/>
        <n v="260.20608108108109"/>
        <n v="30.73289183222958"/>
        <n v="13.5"/>
        <n v="178.62556663644605"/>
        <n v="220.0566037735849"/>
        <n v="101.5108695652174"/>
        <n v="191.5"/>
        <n v="305.34683098591546"/>
        <n v="23.995287958115181"/>
        <n v="723.77777777777771"/>
        <n v="547.36"/>
        <n v="414.49999999999994"/>
        <n v="0.90696409140369971"/>
        <n v="34.173469387755098"/>
        <n v="23.948810754912099"/>
        <n v="48.072649572649574"/>
        <n v="70.145182291666657"/>
        <n v="529.92307692307691"/>
        <n v="180.32549019607845"/>
        <n v="92.320000000000007"/>
        <n v="13.901001112347053"/>
        <n v="927.07777777777767"/>
        <n v="39.857142857142861"/>
        <n v="112.22929936305732"/>
        <n v="70.925816023738875"/>
        <n v="119.08974358974358"/>
        <n v="24.017591339648174"/>
        <n v="139.31868131868131"/>
        <n v="39.277108433734945"/>
        <n v="22.439077144917089"/>
        <n v="55.779069767441861"/>
        <n v="42.523125996810208"/>
        <n v="112.00000000000001"/>
        <n v="7.0681818181818183"/>
        <n v="101.74563871693867"/>
        <n v="425.75"/>
        <n v="145.53947368421052"/>
        <n v="32.453465346534657"/>
        <n v="700.33333333333326"/>
        <n v="83.904860392967933"/>
        <n v="84.19047619047619"/>
        <n v="155.95180722891567"/>
        <n v="99.619450317124731"/>
        <n v="80.300000000000011"/>
        <n v="11.254901960784313"/>
        <n v="91.740952380952379"/>
        <n v="95.521156936261391"/>
        <n v="502.87499999999994"/>
        <n v="159.24394463667818"/>
        <n v="15.022446689113355"/>
        <n v="482.03846153846149"/>
        <n v="149.96938775510205"/>
        <n v="117.22156398104266"/>
        <n v="37.695968274950431"/>
        <n v="72.653061224489804"/>
        <n v="265.98113207547169"/>
        <n v="24.205617977528089"/>
        <n v="2.5064935064935066"/>
        <n v="16.329799764428738"/>
        <n v="276.5"/>
        <n v="88.803571428571431"/>
        <n v="163.57142857142856"/>
        <n v="969"/>
        <n v="270.91376701966715"/>
        <n v="284.21355932203392"/>
        <n v="58.6329816768462"/>
        <n v="98.51111111111112"/>
        <n v="43.975381008206334"/>
        <n v="151.66315789473683"/>
        <n v="223.63492063492063"/>
        <n v="239.75"/>
        <n v="199.33333333333334"/>
        <n v="137.34482758620689"/>
        <n v="100.9696106362773"/>
        <n v="794.16"/>
        <n v="369.7"/>
        <n v="12.818181818181817"/>
        <n v="138.02702702702703"/>
        <n v="83.813278008298752"/>
        <n v="204.60063224446787"/>
        <n v="44.344086021505376"/>
        <n v="218.60294117647058"/>
        <n v="186.03314917127071"/>
        <n v="237.33830845771143"/>
        <n v="305.65384615384613"/>
        <n v="94.142857142857139"/>
        <n v="54.400000000000006"/>
        <n v="111.88059701492537"/>
        <n v="369.14814814814815"/>
        <n v="62.930372148859547"/>
        <n v="64.927835051546396"/>
        <n v="18.853658536585368"/>
        <n v="16.754404145077721"/>
        <n v="101.11290322580646"/>
        <n v="341.5022831050228"/>
        <n v="64.016666666666666"/>
        <n v="52.080459770114942"/>
        <n v="322.40211640211641"/>
        <n v="119.50810185185186"/>
        <n v="146.79775280898878"/>
        <n v="950.57142857142856"/>
        <n v="72.893617021276597"/>
        <n v="79.008248730964468"/>
        <n v="64.721518987341781"/>
        <n v="82.028169014084511"/>
        <n v="1037.6666666666667"/>
        <n v="12.910076530612244"/>
        <n v="154.84210526315789"/>
        <n v="7.0991735537190088"/>
        <n v="208.52773826458036"/>
        <n v="99.683544303797461"/>
        <n v="201.59756097560978"/>
        <n v="162.09032258064516"/>
        <n v="3.6436208125445471"/>
        <n v="206.63492063492063"/>
        <n v="128.23628691983123"/>
        <n v="119.66037735849055"/>
        <n v="170.73055242390078"/>
        <n v="187.21212121212122"/>
        <n v="188.38235294117646"/>
        <n v="131.29869186046511"/>
        <n v="283.97435897435901"/>
        <n v="120.41999999999999"/>
        <n v="419.0560747663551"/>
        <n v="13.853658536585368"/>
        <n v="139.43548387096774"/>
        <n v="174"/>
        <n v="155.49056603773585"/>
        <n v="170.44705882352943"/>
        <n v="189.515625"/>
        <n v="249.71428571428572"/>
        <n v="48.860523665659613"/>
        <n v="28.461970393057683"/>
        <n v="268.02325581395348"/>
        <n v="619.80078125"/>
        <n v="3.1301587301587301"/>
        <n v="159.92152704135739"/>
        <n v="279.39215686274508"/>
        <n v="77.373333333333335"/>
        <n v="206.32812500000003"/>
        <n v="694.25"/>
        <n v="151.78947368421052"/>
        <n v="64.58207217694995"/>
        <n v="62.873684210526314"/>
        <n v="310.39864864864865"/>
        <n v="42.859916782246884"/>
        <n v="83.119402985074629"/>
        <n v="78.531302876480552"/>
        <n v="114.09352517985612"/>
        <n v="64.537683358624179"/>
        <n v="79.411764705882348"/>
        <n v="11.419117647058824"/>
        <n v="56.186046511627907"/>
        <n v="16.501669449081803"/>
        <n v="119.96808510638297"/>
        <n v="145.45652173913044"/>
        <n v="221.38255033557047"/>
        <n v="48.396694214876035"/>
        <n v="92.911504424778755"/>
        <n v="88.599797365754824"/>
        <n v="41.4"/>
        <n v="63.056795131845846"/>
        <n v="48.482333607230892"/>
        <n v="88.47941026944585"/>
        <n v="126.84"/>
        <n v="2338.833333333333"/>
        <n v="508.38857142857148"/>
        <n v="191.47826086956522"/>
        <n v="42.127533783783782"/>
        <n v="8.24"/>
        <n v="60.064638783269963"/>
        <n v="47.232808616404313"/>
        <n v="81.736263736263737"/>
        <n v="54.187265917603"/>
        <n v="97.868131868131869"/>
        <n v="77.239999999999995"/>
        <n v="33.464735516372798"/>
        <n v="239.58823529411765"/>
        <n v="64.032258064516128"/>
        <n v="176.15942028985506"/>
        <n v="20.33818181818182"/>
        <n v="358.64754098360658"/>
        <n v="468.85802469135803"/>
        <n v="122.05635245901641"/>
        <n v="55.931783729156137"/>
        <n v="43.660714285714285"/>
        <n v="33.53837141183363"/>
        <n v="122.97938144329896"/>
        <n v="189.74959871589084"/>
        <n v="83.622641509433961"/>
        <n v="17.968844221105527"/>
        <n v="1036.5"/>
        <n v="97.405219780219781"/>
        <n v="86.386203150461711"/>
        <n v="150.16666666666666"/>
        <n v="358.43478260869563"/>
        <n v="542.85714285714289"/>
        <n v="67.500714285714281"/>
        <n v="191.74666666666667"/>
        <n v="932"/>
        <n v="429.27586206896552"/>
        <n v="100.65753424657535"/>
        <n v="226.61111111111109"/>
        <n v="142.38"/>
        <n v="90.633333333333326"/>
        <n v="63.966740576496676"/>
        <n v="84.131868131868131"/>
        <n v="133.93478260869566"/>
        <n v="59.042047531992694"/>
        <n v="152.80062063615205"/>
        <n v="446.69121140142522"/>
        <n v="84.391891891891888"/>
        <n v="175.02692307692308"/>
        <n v="54.137931034482754"/>
        <n v="311.87381703470032"/>
        <n v="122.78160919540231"/>
        <n v="99.026517383618156"/>
        <n v="127.84686346863469"/>
        <n v="158.61643835616439"/>
        <n v="707.05882352941171"/>
        <n v="142.38775510204081"/>
        <n v="147.86046511627907"/>
        <n v="20.322580645161288"/>
        <n v="1840.625"/>
        <n v="161.94202898550725"/>
        <n v="472.82077922077923"/>
        <n v="24.466101694915253"/>
        <n v="517.65"/>
        <n v="247.64285714285714"/>
        <n v="100.20481927710843"/>
        <n v="153"/>
        <n v="37.091954022988503"/>
        <n v="4.392394822006473"/>
        <n v="156.50721649484535"/>
        <n v="270.40816326530609"/>
        <n v="134.05952380952382"/>
        <n v="50.398033126293996"/>
        <n v="88.815837937384899"/>
        <n v="165"/>
        <n v="17.5"/>
        <n v="185.66071428571428"/>
        <n v="412.6631944444444"/>
        <n v="90.25"/>
        <n v="91.984615384615381"/>
        <n v="527.00632911392404"/>
        <n v="319.14285714285711"/>
        <n v="354.18867924528303"/>
        <n v="32.896103896103895"/>
        <n v="135.8918918918919"/>
        <n v="2.0843373493975905"/>
        <n v="61"/>
        <n v="30.037735849056602"/>
        <n v="1179.1666666666665"/>
        <n v="1126.0833333333335"/>
        <n v="12.923076923076923"/>
        <n v="712"/>
        <n v="30.304347826086957"/>
        <n v="212.50896057347671"/>
        <n v="228.85714285714286"/>
        <n v="34.959979476654695"/>
        <n v="157.29069767441862"/>
        <n v="232.30555555555554"/>
        <n v="92.448275862068968"/>
        <n v="256.70212765957444"/>
        <n v="168.47017045454547"/>
        <n v="166.57777777777778"/>
        <n v="772.07692307692309"/>
        <n v="406.85714285714283"/>
        <n v="564.20608108108115"/>
        <n v="68.426865671641792"/>
        <n v="34.351966873706004"/>
        <n v="655.4545454545455"/>
        <n v="177.25714285714284"/>
        <n v="113.17857142857144"/>
        <n v="728.18181818181824"/>
        <n v="208.33333333333334"/>
        <n v="31.171232876712331"/>
        <n v="56.967078189300416"/>
        <n v="231"/>
        <n v="86.867834394904463"/>
        <n v="270.74418604651163"/>
        <n v="49.446428571428569"/>
        <n v="113.3596256684492"/>
        <n v="190.55555555555554"/>
        <n v="135.5"/>
        <n v="10.297872340425531"/>
        <n v="65.544223826714799"/>
        <n v="49.026652452025587"/>
        <n v="787.92307692307691"/>
        <n v="80.306347746090154"/>
        <n v="106.29411764705883"/>
        <n v="50.735632183908038"/>
        <n v="215.31372549019611"/>
        <n v="141.22972972972974"/>
        <n v="115.33745781777279"/>
        <n v="193.11940298507463"/>
        <n v="729.73333333333335"/>
        <n v="99.66339869281046"/>
        <n v="88.166666666666671"/>
        <n v="37.233333333333334"/>
        <n v="30.540075309306079"/>
        <n v="25.714285714285712"/>
        <n v="34"/>
        <n v="1185.909090909091"/>
        <n v="125.39393939393939"/>
        <n v="14.394366197183098"/>
        <n v="54.807692307692314"/>
        <n v="109.63157894736841"/>
        <n v="188.47058823529412"/>
        <n v="87.008284023668637"/>
        <n v="202.9130434782609"/>
        <n v="197.03225806451613"/>
        <n v="107"/>
        <n v="268.73076923076923"/>
        <n v="50.845360824742272"/>
        <n v="1180.2857142857142"/>
        <n v="264"/>
        <n v="30.44230769230769"/>
        <n v="62.880681818181813"/>
        <n v="193.125"/>
        <n v="77.102702702702715"/>
        <n v="225.52763819095478"/>
        <n v="239.40625"/>
        <n v="92.1875"/>
        <n v="130.23333333333335"/>
        <n v="615.21739130434787"/>
        <n v="368.79532163742692"/>
        <n v="1094.8571428571429"/>
        <n v="50.662921348314605"/>
        <n v="800.6"/>
        <n v="291.28571428571428"/>
        <n v="349.9666666666667"/>
        <n v="357.07317073170731"/>
        <n v="126.48941176470588"/>
        <n v="387.5"/>
        <n v="457.03571428571428"/>
        <n v="266.69565217391306"/>
        <n v="69"/>
        <n v="51.34375"/>
        <n v="1.1710526315789473"/>
        <n v="108.97734294541709"/>
        <n v="315.17592592592592"/>
        <n v="157.69117647058823"/>
        <n v="153.8082191780822"/>
        <n v="89.738979118329468"/>
        <n v="75.135802469135797"/>
        <n v="852.88135593220341"/>
        <n v="138.90625"/>
        <n v="190.18181818181819"/>
        <n v="100.24333619948409"/>
        <n v="142.75824175824175"/>
        <n v="563.13333333333333"/>
        <n v="30.715909090909086"/>
        <n v="99.39772727272728"/>
        <n v="197.54935622317598"/>
        <n v="508.5"/>
        <n v="237.74468085106383"/>
        <n v="338.46875"/>
        <n v="133.08955223880596"/>
        <n v="207.79999999999998"/>
        <n v="51.122448979591837"/>
        <n v="652.05847953216369"/>
        <n v="113.63099415204678"/>
        <n v="102.37606837606839"/>
        <n v="356.58333333333331"/>
        <n v="139.86792452830187"/>
        <n v="69.45"/>
        <n v="35.534246575342465"/>
        <n v="251.65"/>
        <n v="105.87500000000001"/>
        <n v="187.42857142857144"/>
        <n v="386.78571428571428"/>
        <n v="347.07142857142856"/>
        <n v="185.82098765432099"/>
        <n v="43.241247264770237"/>
        <n v="162.4375"/>
        <n v="184.84285714285716"/>
        <n v="23.703520691785052"/>
        <n v="89.870129870129873"/>
        <n v="272.6041958041958"/>
        <n v="170.04255319148936"/>
        <n v="188.28503562945369"/>
        <n v="346.93532338308455"/>
        <n v="69.177215189873422"/>
        <n v="25.433734939759034"/>
        <n v="77.400977995110026"/>
        <n v="37.481481481481481"/>
        <n v="543.79999999999995"/>
        <n v="228.52189349112427"/>
        <n v="38.948339483394832"/>
        <n v="370"/>
        <n v="237.91176470588232"/>
        <n v="64.036299765807954"/>
        <n v="118.27777777777777"/>
        <n v="84.824037184594957"/>
        <n v="29.346153846153843"/>
        <n v="209.89655172413794"/>
        <n v="169.78571428571431"/>
        <n v="115.95907738095239"/>
        <n v="258.59999999999997"/>
        <n v="230.58333333333331"/>
        <n v="128.21428571428572"/>
        <n v="188.70588235294116"/>
        <n v="6.9511889862327907"/>
        <n v="774.43434343434342"/>
        <n v="27.693181818181817"/>
        <n v="52.479620323841424"/>
        <n v="407.09677419354841"/>
        <n v="156.17857142857144"/>
        <n v="252.42857142857144"/>
        <n v="1.729268292682927"/>
        <n v="12.230769230769232"/>
        <n v="163.98734177215189"/>
        <n v="162.98181818181817"/>
        <n v="20.252747252747252"/>
        <n v="319.24083769633506"/>
        <n v="478.94444444444446"/>
        <n v="19.556634304207122"/>
        <n v="198.94827586206895"/>
        <n v="795"/>
        <n v="50.621082621082621"/>
        <n v="57.4375"/>
        <n v="155.62827640984909"/>
        <n v="36.297297297297298"/>
        <n v="58.25"/>
        <n v="237.39473684210526"/>
        <n v="58.75"/>
        <n v="182.56603773584905"/>
        <n v="0.75436408977556113"/>
        <n v="175.95330739299609"/>
        <n v="237.88235294117646"/>
        <n v="488.05076142131981"/>
        <n v="224.06666666666669"/>
        <n v="18.126436781609197"/>
        <n v="45.847222222222221"/>
        <n v="117.31541218637993"/>
        <n v="217.30909090909088"/>
        <n v="112.28571428571428"/>
        <n v="72.51898734177216"/>
        <n v="212.30434782608697"/>
        <n v="239.74657534246577"/>
        <n v="181.93548387096774"/>
        <n v="164.13114754098362"/>
        <n v="1.6375968992248062"/>
        <n v="49.64385964912281"/>
        <n v="109.70652173913042"/>
        <n v="49.217948717948715"/>
        <n v="62.232323232323225"/>
        <n v="13.05813953488372"/>
        <n v="64.635416666666671"/>
        <n v="159.58666666666667"/>
        <n v="81.42"/>
        <n v="32.444767441860463"/>
        <n v="9.9141184124918666"/>
        <n v="26.694444444444443"/>
        <n v="62.957446808510639"/>
        <n v="161.35593220338984"/>
        <n v="1096.9379310344827"/>
        <n v="70.094158075601371"/>
        <n v="60"/>
        <n v="367.0985915492958"/>
        <n v="1109"/>
        <n v="19.028784648187631"/>
        <n v="126.87755102040816"/>
        <n v="734.63636363636363"/>
        <n v="4.5731034482758623"/>
        <n v="85.054545454545448"/>
        <n v="119.29824561403508"/>
        <n v="296.02777777777777"/>
        <n v="84.694915254237287"/>
        <n v="355.7837837837838"/>
        <n v="386.40909090909093"/>
        <n v="792.23529411764707"/>
        <n v="137.03393665158373"/>
        <n v="338.20833333333337"/>
        <n v="108.22784810126582"/>
        <n v="60.757639620653315"/>
        <n v="27.725490196078432"/>
        <n v="228.3934426229508"/>
        <n v="21.615194054500414"/>
        <n v="373.875"/>
        <n v="154.92592592592592"/>
        <n v="322.14999999999998"/>
        <n v="73.957142857142856"/>
        <n v="864.1"/>
        <n v="143.26245847176079"/>
        <n v="40.281762295081968"/>
        <n v="178.22388059701493"/>
        <n v="84.930555555555557"/>
        <n v="145.93648334624322"/>
        <n v="152.46153846153848"/>
        <n v="67.129542790152414"/>
        <n v="40.307692307692307"/>
        <n v="216.79032258064518"/>
        <n v="52.117021276595743"/>
        <n v="499.58333333333337"/>
        <n v="87.679487179487182"/>
        <n v="113.17346938775511"/>
        <n v="426.54838709677421"/>
        <n v="77.632653061224488"/>
        <n v="52.496810772501767"/>
        <n v="157.46762589928059"/>
        <n v="72.939393939393938"/>
        <n v="60.565789473684205"/>
        <n v="56.791291291291287"/>
        <n v="56.542754275427541"/>
      </sharedItems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 count="985">
        <n v="0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e v="#DIV/0!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 count="7">
        <s v="CAD"/>
        <s v="USD"/>
        <s v="AUD"/>
        <s v="DKK"/>
        <s v="GBP"/>
        <s v="CHF"/>
        <s v="EUR"/>
      </sharedItems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 count="2">
        <b v="0"/>
        <b v="1"/>
      </sharedItems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les Gikundiro" refreshedDate="45199.953838425929" backgroundQuery="1" createdVersion="8" refreshedVersion="8" minRefreshableVersion="3" recordCount="0" supportSubquery="1" supportAdvancedDrill="1" xr:uid="{1C6F1BDA-1DCA-404F-89A6-613DA8E0794E}">
  <cacheSource type="external" connectionId="1"/>
  <cacheFields count="4">
    <cacheField name="[Range].[parent category].[parent category]" caption="parent category" numFmtId="0" hierarchy="18" level="1">
      <sharedItems containsSemiMixedTypes="0" containsNonDate="0" containsString="0"/>
    </cacheField>
    <cacheField name="[Range].[outcome].[outcome]" caption="outcome" numFmtId="0" hierarchy="6" level="1">
      <sharedItems count="4">
        <s v="canceled"/>
        <s v="failed"/>
        <s v="successful"/>
        <s v="live" u="1"/>
      </sharedItems>
    </cacheField>
    <cacheField name="[Range].[Date Created Concersion (Month)].[Date Created Concersion (Month)]" caption="Date Created Concersion (Month)" numFmtId="0" hierarchy="25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Measures].[Count of outcome]" caption="Count of outcome" numFmtId="0" hierarchy="30" level="32767"/>
  </cacheFields>
  <cacheHierarchies count="33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2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cersion]" caption="Date Created Concersion" attribute="1" time="1" defaultMemberUniqueName="[Range].[Date Created Concersion].[All]" allUniqueName="[Range].[Date Created Concersion].[All]" dimensionUniqueName="[Range]" displayFolder="" count="0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Ended Conversion (Year)]" caption="Date Ended Conversion (Year)" attribute="1" defaultMemberUniqueName="[Range].[Date Ended Conversion (Year)].[All]" allUniqueName="[Range].[Date Ended Conversion (Year)].[All]" dimensionUniqueName="[Range]" displayFolder="" count="2" memberValueDatatype="130" unbalanced="0"/>
    <cacheHierarchy uniqueName="[Range].[Date Ended Conversion (Quarter)]" caption="Date Ended Conversion (Quarter)" attribute="1" defaultMemberUniqueName="[Range].[Date Ended Conversion (Quarter)].[All]" allUniqueName="[Range].[Date Ended Conversion (Quarter)].[All]" dimensionUniqueName="[Range]" displayFolder="" count="0" memberValueDatatype="130" unbalanced="0"/>
    <cacheHierarchy uniqueName="[Range].[Date Ended Conversion (Month)]" caption="Date Ended Conversion (Month)" attribute="1" defaultMemberUniqueName="[Range].[Date Ended Conversion (Month)].[All]" allUniqueName="[Range].[Date Ended Conversion (Month)].[All]" dimensionUniqueName="[Range]" displayFolder="" count="0" memberValueDatatype="130" unbalanced="0"/>
    <cacheHierarchy uniqueName="[Range].[Date Created Concersion (Year)]" caption="Date Created Concersion (Year)" attribute="1" defaultMemberUniqueName="[Range].[Date Created Concersion (Year)].[All]" allUniqueName="[Range].[Date Created Concersion (Year)].[All]" dimensionUniqueName="[Range]" displayFolder="" count="2" memberValueDatatype="130" unbalanced="0"/>
    <cacheHierarchy uniqueName="[Range].[Date Created Concersion (Quarter)]" caption="Date Created Concersion (Quarter)" attribute="1" defaultMemberUniqueName="[Range].[Date Created Concersion (Quarter)].[All]" allUniqueName="[Range].[Date Created Concersion (Quarter)].[All]" dimensionUniqueName="[Range]" displayFolder="" count="0" memberValueDatatype="130" unbalanced="0"/>
    <cacheHierarchy uniqueName="[Range].[Date Created Concersion (Month)]" caption="Date Created Concersion (Month)" attribute="1" defaultMemberUniqueName="[Range].[Date Created Concersion (Month)].[All]" allUniqueName="[Range].[Date Created Concersion (Month)].[All]" dimensionUniqueName="[Range]" displayFolder="" count="2" memberValueDatatype="130" unbalanced="0">
      <fieldsUsage count="2">
        <fieldUsage x="-1"/>
        <fieldUsage x="2"/>
      </fieldsUsage>
    </cacheHierarchy>
    <cacheHierarchy uniqueName="[Range].[Date Created Concersion (Month Index)]" caption="Date Created Concersion (Month Index)" attribute="1" defaultMemberUniqueName="[Range].[Date Created Concersion (Month Index)].[All]" allUniqueName="[Range].[Date Created Concersion (Month Index)].[All]" dimensionUniqueName="[Range]" displayFolder="" count="0" memberValueDatatype="20" unbalanced="0" hidden="1"/>
    <cacheHierarchy uniqueName="[Range].[Date Ended Conversion (Month Index)]" caption="Date Ended Conversion (Month Index)" attribute="1" defaultMemberUniqueName="[Range].[Date Ended Conversion (Month Index)].[All]" allUniqueName="[Range].[Date End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Date Ended Conversion (Quarter)]" caption="Count of Date Ended Conversion (Quarter)" measure="1" displayFolder="" measureGroup="Range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Count of parent category]" caption="Count of parent category" measure="1" displayFolder="" measureGroup="Range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x v="0"/>
    <x v="0"/>
    <n v="0"/>
    <x v="0"/>
    <x v="0"/>
    <x v="0"/>
    <x v="0"/>
    <x v="0"/>
    <x v="0"/>
    <b v="0"/>
    <s v="food/food trucks"/>
    <x v="0"/>
    <x v="0"/>
  </r>
  <r>
    <n v="1"/>
    <x v="1"/>
    <s v="Managed bottom-line architecture"/>
    <n v="1400"/>
    <n v="14560"/>
    <x v="1"/>
    <x v="1"/>
    <n v="158"/>
    <x v="1"/>
    <x v="1"/>
    <x v="1"/>
    <x v="1"/>
    <x v="1"/>
    <x v="0"/>
    <b v="1"/>
    <s v="music/rock"/>
    <x v="1"/>
    <x v="1"/>
  </r>
  <r>
    <n v="2"/>
    <x v="2"/>
    <s v="Function-based leadingedge pricing structure"/>
    <n v="108400"/>
    <n v="142523"/>
    <x v="2"/>
    <x v="1"/>
    <n v="1425"/>
    <x v="2"/>
    <x v="2"/>
    <x v="2"/>
    <x v="2"/>
    <x v="2"/>
    <x v="0"/>
    <b v="0"/>
    <s v="technology/web"/>
    <x v="2"/>
    <x v="2"/>
  </r>
  <r>
    <n v="3"/>
    <x v="3"/>
    <s v="Vision-oriented fresh-thinking conglomeration"/>
    <n v="4200"/>
    <n v="2477"/>
    <x v="3"/>
    <x v="0"/>
    <n v="24"/>
    <x v="3"/>
    <x v="1"/>
    <x v="1"/>
    <x v="3"/>
    <x v="3"/>
    <x v="0"/>
    <b v="0"/>
    <s v="music/rock"/>
    <x v="1"/>
    <x v="1"/>
  </r>
  <r>
    <n v="4"/>
    <x v="4"/>
    <s v="Proactive foreground core"/>
    <n v="7600"/>
    <n v="5265"/>
    <x v="4"/>
    <x v="0"/>
    <n v="53"/>
    <x v="4"/>
    <x v="1"/>
    <x v="1"/>
    <x v="4"/>
    <x v="4"/>
    <x v="0"/>
    <b v="0"/>
    <s v="theater/plays"/>
    <x v="3"/>
    <x v="3"/>
  </r>
  <r>
    <n v="5"/>
    <x v="5"/>
    <s v="Open-source optimizing database"/>
    <n v="7600"/>
    <n v="13195"/>
    <x v="5"/>
    <x v="1"/>
    <n v="174"/>
    <x v="5"/>
    <x v="3"/>
    <x v="3"/>
    <x v="5"/>
    <x v="5"/>
    <x v="0"/>
    <b v="0"/>
    <s v="theater/plays"/>
    <x v="3"/>
    <x v="3"/>
  </r>
  <r>
    <n v="6"/>
    <x v="6"/>
    <s v="Operative upward-trending algorithm"/>
    <n v="5200"/>
    <n v="1090"/>
    <x v="6"/>
    <x v="0"/>
    <n v="18"/>
    <x v="6"/>
    <x v="4"/>
    <x v="4"/>
    <x v="6"/>
    <x v="6"/>
    <x v="0"/>
    <b v="0"/>
    <s v="film &amp; video/documentary"/>
    <x v="4"/>
    <x v="4"/>
  </r>
  <r>
    <n v="7"/>
    <x v="7"/>
    <s v="Centralized cohesive challenge"/>
    <n v="4500"/>
    <n v="14741"/>
    <x v="7"/>
    <x v="1"/>
    <n v="227"/>
    <x v="7"/>
    <x v="3"/>
    <x v="3"/>
    <x v="7"/>
    <x v="7"/>
    <x v="0"/>
    <b v="0"/>
    <s v="theater/plays"/>
    <x v="3"/>
    <x v="3"/>
  </r>
  <r>
    <n v="8"/>
    <x v="8"/>
    <s v="Exclusive attitude-oriented intranet"/>
    <n v="110100"/>
    <n v="21946"/>
    <x v="8"/>
    <x v="2"/>
    <n v="708"/>
    <x v="8"/>
    <x v="3"/>
    <x v="3"/>
    <x v="8"/>
    <x v="8"/>
    <x v="0"/>
    <b v="0"/>
    <s v="theater/plays"/>
    <x v="3"/>
    <x v="3"/>
  </r>
  <r>
    <n v="9"/>
    <x v="9"/>
    <s v="Open-source fresh-thinking model"/>
    <n v="6200"/>
    <n v="3208"/>
    <x v="9"/>
    <x v="0"/>
    <n v="44"/>
    <x v="9"/>
    <x v="1"/>
    <x v="1"/>
    <x v="9"/>
    <x v="9"/>
    <x v="0"/>
    <b v="0"/>
    <s v="music/electric music"/>
    <x v="1"/>
    <x v="5"/>
  </r>
  <r>
    <n v="10"/>
    <x v="10"/>
    <s v="Monitored empowering installation"/>
    <n v="5200"/>
    <n v="13838"/>
    <x v="10"/>
    <x v="1"/>
    <n v="220"/>
    <x v="10"/>
    <x v="1"/>
    <x v="1"/>
    <x v="10"/>
    <x v="10"/>
    <x v="0"/>
    <b v="0"/>
    <s v="film &amp; video/drama"/>
    <x v="4"/>
    <x v="6"/>
  </r>
  <r>
    <n v="11"/>
    <x v="11"/>
    <s v="Grass-roots zero administration system engine"/>
    <n v="6300"/>
    <n v="3030"/>
    <x v="11"/>
    <x v="0"/>
    <n v="27"/>
    <x v="11"/>
    <x v="1"/>
    <x v="1"/>
    <x v="11"/>
    <x v="11"/>
    <x v="0"/>
    <b v="1"/>
    <s v="theater/plays"/>
    <x v="3"/>
    <x v="3"/>
  </r>
  <r>
    <n v="12"/>
    <x v="12"/>
    <s v="Assimilated hybrid intranet"/>
    <n v="6300"/>
    <n v="5629"/>
    <x v="12"/>
    <x v="0"/>
    <n v="55"/>
    <x v="12"/>
    <x v="1"/>
    <x v="1"/>
    <x v="12"/>
    <x v="12"/>
    <x v="0"/>
    <b v="0"/>
    <s v="film &amp; video/drama"/>
    <x v="4"/>
    <x v="6"/>
  </r>
  <r>
    <n v="13"/>
    <x v="13"/>
    <s v="Multi-tiered directional open architecture"/>
    <n v="4200"/>
    <n v="10295"/>
    <x v="13"/>
    <x v="1"/>
    <n v="98"/>
    <x v="13"/>
    <x v="1"/>
    <x v="1"/>
    <x v="13"/>
    <x v="13"/>
    <x v="0"/>
    <b v="0"/>
    <s v="music/indie rock"/>
    <x v="1"/>
    <x v="7"/>
  </r>
  <r>
    <n v="14"/>
    <x v="14"/>
    <s v="Cloned directional synergy"/>
    <n v="28200"/>
    <n v="18829"/>
    <x v="14"/>
    <x v="0"/>
    <n v="200"/>
    <x v="14"/>
    <x v="1"/>
    <x v="1"/>
    <x v="14"/>
    <x v="14"/>
    <x v="0"/>
    <b v="0"/>
    <s v="music/indie rock"/>
    <x v="1"/>
    <x v="7"/>
  </r>
  <r>
    <n v="15"/>
    <x v="15"/>
    <s v="Extended eco-centric pricing structure"/>
    <n v="81200"/>
    <n v="38414"/>
    <x v="15"/>
    <x v="0"/>
    <n v="452"/>
    <x v="15"/>
    <x v="1"/>
    <x v="1"/>
    <x v="15"/>
    <x v="15"/>
    <x v="0"/>
    <b v="0"/>
    <s v="technology/wearables"/>
    <x v="2"/>
    <x v="8"/>
  </r>
  <r>
    <n v="16"/>
    <x v="16"/>
    <s v="Cross-platform systemic adapter"/>
    <n v="1700"/>
    <n v="11041"/>
    <x v="16"/>
    <x v="1"/>
    <n v="100"/>
    <x v="16"/>
    <x v="1"/>
    <x v="1"/>
    <x v="16"/>
    <x v="16"/>
    <x v="0"/>
    <b v="0"/>
    <s v="publishing/nonfiction"/>
    <x v="5"/>
    <x v="9"/>
  </r>
  <r>
    <n v="17"/>
    <x v="17"/>
    <s v="Seamless 4thgeneration methodology"/>
    <n v="84600"/>
    <n v="134845"/>
    <x v="17"/>
    <x v="1"/>
    <n v="1249"/>
    <x v="17"/>
    <x v="1"/>
    <x v="1"/>
    <x v="17"/>
    <x v="17"/>
    <x v="0"/>
    <b v="0"/>
    <s v="film &amp; video/animation"/>
    <x v="4"/>
    <x v="10"/>
  </r>
  <r>
    <n v="18"/>
    <x v="18"/>
    <s v="Exclusive needs-based adapter"/>
    <n v="9100"/>
    <n v="6089"/>
    <x v="18"/>
    <x v="3"/>
    <n v="135"/>
    <x v="18"/>
    <x v="1"/>
    <x v="1"/>
    <x v="18"/>
    <x v="18"/>
    <x v="0"/>
    <b v="0"/>
    <s v="theater/plays"/>
    <x v="3"/>
    <x v="3"/>
  </r>
  <r>
    <n v="19"/>
    <x v="19"/>
    <s v="Down-sized cohesive archive"/>
    <n v="62500"/>
    <n v="30331"/>
    <x v="19"/>
    <x v="0"/>
    <n v="674"/>
    <x v="19"/>
    <x v="1"/>
    <x v="1"/>
    <x v="19"/>
    <x v="19"/>
    <x v="0"/>
    <b v="1"/>
    <s v="theater/plays"/>
    <x v="3"/>
    <x v="3"/>
  </r>
  <r>
    <n v="20"/>
    <x v="20"/>
    <s v="Proactive composite alliance"/>
    <n v="131800"/>
    <n v="147936"/>
    <x v="20"/>
    <x v="1"/>
    <n v="1396"/>
    <x v="20"/>
    <x v="1"/>
    <x v="1"/>
    <x v="20"/>
    <x v="20"/>
    <x v="0"/>
    <b v="0"/>
    <s v="film &amp; video/drama"/>
    <x v="4"/>
    <x v="6"/>
  </r>
  <r>
    <n v="21"/>
    <x v="21"/>
    <s v="Re-engineered intangible definition"/>
    <n v="94000"/>
    <n v="38533"/>
    <x v="21"/>
    <x v="0"/>
    <n v="558"/>
    <x v="21"/>
    <x v="1"/>
    <x v="1"/>
    <x v="21"/>
    <x v="21"/>
    <x v="0"/>
    <b v="0"/>
    <s v="theater/plays"/>
    <x v="3"/>
    <x v="3"/>
  </r>
  <r>
    <n v="22"/>
    <x v="22"/>
    <s v="Enhanced dynamic definition"/>
    <n v="59100"/>
    <n v="75690"/>
    <x v="22"/>
    <x v="1"/>
    <n v="890"/>
    <x v="22"/>
    <x v="1"/>
    <x v="1"/>
    <x v="22"/>
    <x v="22"/>
    <x v="0"/>
    <b v="0"/>
    <s v="theater/plays"/>
    <x v="3"/>
    <x v="3"/>
  </r>
  <r>
    <n v="23"/>
    <x v="23"/>
    <s v="Devolved next generation adapter"/>
    <n v="4500"/>
    <n v="14942"/>
    <x v="23"/>
    <x v="1"/>
    <n v="142"/>
    <x v="23"/>
    <x v="4"/>
    <x v="4"/>
    <x v="23"/>
    <x v="23"/>
    <x v="0"/>
    <b v="0"/>
    <s v="film &amp; video/documentary"/>
    <x v="4"/>
    <x v="4"/>
  </r>
  <r>
    <n v="24"/>
    <x v="24"/>
    <s v="Cross-platform intermediate frame"/>
    <n v="92400"/>
    <n v="104257"/>
    <x v="24"/>
    <x v="1"/>
    <n v="2673"/>
    <x v="24"/>
    <x v="1"/>
    <x v="1"/>
    <x v="24"/>
    <x v="24"/>
    <x v="0"/>
    <b v="0"/>
    <s v="technology/wearables"/>
    <x v="2"/>
    <x v="8"/>
  </r>
  <r>
    <n v="25"/>
    <x v="25"/>
    <s v="Monitored impactful analyzer"/>
    <n v="5500"/>
    <n v="11904"/>
    <x v="25"/>
    <x v="1"/>
    <n v="163"/>
    <x v="25"/>
    <x v="1"/>
    <x v="1"/>
    <x v="25"/>
    <x v="25"/>
    <x v="0"/>
    <b v="1"/>
    <s v="games/video games"/>
    <x v="6"/>
    <x v="11"/>
  </r>
  <r>
    <n v="26"/>
    <x v="26"/>
    <s v="Optional responsive customer loyalty"/>
    <n v="107500"/>
    <n v="51814"/>
    <x v="26"/>
    <x v="3"/>
    <n v="1480"/>
    <x v="26"/>
    <x v="1"/>
    <x v="1"/>
    <x v="26"/>
    <x v="26"/>
    <x v="0"/>
    <b v="0"/>
    <s v="theater/plays"/>
    <x v="3"/>
    <x v="3"/>
  </r>
  <r>
    <n v="27"/>
    <x v="27"/>
    <s v="Diverse transitional migration"/>
    <n v="2000"/>
    <n v="1599"/>
    <x v="27"/>
    <x v="0"/>
    <n v="15"/>
    <x v="27"/>
    <x v="1"/>
    <x v="1"/>
    <x v="27"/>
    <x v="27"/>
    <x v="0"/>
    <b v="0"/>
    <s v="music/rock"/>
    <x v="1"/>
    <x v="1"/>
  </r>
  <r>
    <n v="28"/>
    <x v="28"/>
    <s v="Synchronized global task-force"/>
    <n v="130800"/>
    <n v="137635"/>
    <x v="28"/>
    <x v="1"/>
    <n v="2220"/>
    <x v="28"/>
    <x v="1"/>
    <x v="1"/>
    <x v="28"/>
    <x v="28"/>
    <x v="0"/>
    <b v="1"/>
    <s v="theater/plays"/>
    <x v="3"/>
    <x v="3"/>
  </r>
  <r>
    <n v="29"/>
    <x v="29"/>
    <s v="Focused 6thgeneration forecast"/>
    <n v="45900"/>
    <n v="150965"/>
    <x v="29"/>
    <x v="1"/>
    <n v="1606"/>
    <x v="29"/>
    <x v="5"/>
    <x v="5"/>
    <x v="29"/>
    <x v="29"/>
    <x v="0"/>
    <b v="0"/>
    <s v="film &amp; video/shorts"/>
    <x v="4"/>
    <x v="12"/>
  </r>
  <r>
    <n v="30"/>
    <x v="30"/>
    <s v="Down-sized analyzing challenge"/>
    <n v="9000"/>
    <n v="14455"/>
    <x v="30"/>
    <x v="1"/>
    <n v="129"/>
    <x v="30"/>
    <x v="1"/>
    <x v="1"/>
    <x v="30"/>
    <x v="30"/>
    <x v="0"/>
    <b v="0"/>
    <s v="film &amp; video/animation"/>
    <x v="4"/>
    <x v="10"/>
  </r>
  <r>
    <n v="31"/>
    <x v="31"/>
    <s v="Progressive needs-based focus group"/>
    <n v="3500"/>
    <n v="10850"/>
    <x v="31"/>
    <x v="1"/>
    <n v="226"/>
    <x v="31"/>
    <x v="4"/>
    <x v="4"/>
    <x v="31"/>
    <x v="31"/>
    <x v="0"/>
    <b v="0"/>
    <s v="games/video games"/>
    <x v="6"/>
    <x v="11"/>
  </r>
  <r>
    <n v="32"/>
    <x v="32"/>
    <s v="Ergonomic 6thgeneration success"/>
    <n v="101000"/>
    <n v="87676"/>
    <x v="32"/>
    <x v="0"/>
    <n v="2307"/>
    <x v="32"/>
    <x v="6"/>
    <x v="6"/>
    <x v="32"/>
    <x v="32"/>
    <x v="0"/>
    <b v="0"/>
    <s v="film &amp; video/documentary"/>
    <x v="4"/>
    <x v="4"/>
  </r>
  <r>
    <n v="33"/>
    <x v="33"/>
    <s v="Exclusive interactive approach"/>
    <n v="50200"/>
    <n v="189666"/>
    <x v="33"/>
    <x v="1"/>
    <n v="5419"/>
    <x v="33"/>
    <x v="1"/>
    <x v="1"/>
    <x v="33"/>
    <x v="33"/>
    <x v="0"/>
    <b v="0"/>
    <s v="theater/plays"/>
    <x v="3"/>
    <x v="3"/>
  </r>
  <r>
    <n v="34"/>
    <x v="34"/>
    <s v="Reverse-engineered asynchronous archive"/>
    <n v="9300"/>
    <n v="14025"/>
    <x v="34"/>
    <x v="1"/>
    <n v="165"/>
    <x v="34"/>
    <x v="1"/>
    <x v="1"/>
    <x v="34"/>
    <x v="34"/>
    <x v="0"/>
    <b v="0"/>
    <s v="film &amp; video/documentary"/>
    <x v="4"/>
    <x v="4"/>
  </r>
  <r>
    <n v="35"/>
    <x v="35"/>
    <s v="Synergized intangible challenge"/>
    <n v="125500"/>
    <n v="188628"/>
    <x v="35"/>
    <x v="1"/>
    <n v="1965"/>
    <x v="35"/>
    <x v="3"/>
    <x v="3"/>
    <x v="35"/>
    <x v="35"/>
    <x v="0"/>
    <b v="1"/>
    <s v="film &amp; video/drama"/>
    <x v="4"/>
    <x v="6"/>
  </r>
  <r>
    <n v="36"/>
    <x v="36"/>
    <s v="Monitored multi-state encryption"/>
    <n v="700"/>
    <n v="1101"/>
    <x v="36"/>
    <x v="1"/>
    <n v="16"/>
    <x v="36"/>
    <x v="1"/>
    <x v="1"/>
    <x v="36"/>
    <x v="36"/>
    <x v="0"/>
    <b v="0"/>
    <s v="theater/plays"/>
    <x v="3"/>
    <x v="3"/>
  </r>
  <r>
    <n v="37"/>
    <x v="37"/>
    <s v="Profound attitude-oriented functionalities"/>
    <n v="8100"/>
    <n v="11339"/>
    <x v="37"/>
    <x v="1"/>
    <n v="107"/>
    <x v="37"/>
    <x v="1"/>
    <x v="1"/>
    <x v="37"/>
    <x v="37"/>
    <x v="0"/>
    <b v="1"/>
    <s v="publishing/fiction"/>
    <x v="5"/>
    <x v="13"/>
  </r>
  <r>
    <n v="38"/>
    <x v="38"/>
    <s v="Digitized client-driven database"/>
    <n v="3100"/>
    <n v="10085"/>
    <x v="38"/>
    <x v="1"/>
    <n v="134"/>
    <x v="38"/>
    <x v="1"/>
    <x v="1"/>
    <x v="38"/>
    <x v="38"/>
    <x v="0"/>
    <b v="0"/>
    <s v="photography/photography books"/>
    <x v="7"/>
    <x v="14"/>
  </r>
  <r>
    <n v="39"/>
    <x v="39"/>
    <s v="Organized bi-directional function"/>
    <n v="9900"/>
    <n v="5027"/>
    <x v="39"/>
    <x v="0"/>
    <n v="88"/>
    <x v="39"/>
    <x v="3"/>
    <x v="3"/>
    <x v="39"/>
    <x v="39"/>
    <x v="0"/>
    <b v="0"/>
    <s v="theater/plays"/>
    <x v="3"/>
    <x v="3"/>
  </r>
  <r>
    <n v="40"/>
    <x v="40"/>
    <s v="Reduced stable middleware"/>
    <n v="8800"/>
    <n v="14878"/>
    <x v="40"/>
    <x v="1"/>
    <n v="198"/>
    <x v="40"/>
    <x v="1"/>
    <x v="1"/>
    <x v="40"/>
    <x v="40"/>
    <x v="0"/>
    <b v="1"/>
    <s v="technology/wearables"/>
    <x v="2"/>
    <x v="8"/>
  </r>
  <r>
    <n v="41"/>
    <x v="41"/>
    <s v="Universal 5thgeneration neural-net"/>
    <n v="5600"/>
    <n v="11924"/>
    <x v="41"/>
    <x v="1"/>
    <n v="111"/>
    <x v="41"/>
    <x v="6"/>
    <x v="6"/>
    <x v="41"/>
    <x v="41"/>
    <x v="0"/>
    <b v="1"/>
    <s v="music/rock"/>
    <x v="1"/>
    <x v="1"/>
  </r>
  <r>
    <n v="42"/>
    <x v="42"/>
    <s v="Virtual uniform frame"/>
    <n v="1800"/>
    <n v="7991"/>
    <x v="42"/>
    <x v="1"/>
    <n v="222"/>
    <x v="42"/>
    <x v="1"/>
    <x v="1"/>
    <x v="42"/>
    <x v="42"/>
    <x v="0"/>
    <b v="0"/>
    <s v="food/food trucks"/>
    <x v="0"/>
    <x v="0"/>
  </r>
  <r>
    <n v="43"/>
    <x v="43"/>
    <s v="Profound explicit paradigm"/>
    <n v="90200"/>
    <n v="167717"/>
    <x v="43"/>
    <x v="1"/>
    <n v="6212"/>
    <x v="43"/>
    <x v="1"/>
    <x v="1"/>
    <x v="43"/>
    <x v="43"/>
    <x v="0"/>
    <b v="0"/>
    <s v="publishing/radio &amp; podcasts"/>
    <x v="5"/>
    <x v="15"/>
  </r>
  <r>
    <n v="44"/>
    <x v="44"/>
    <s v="Visionary real-time groupware"/>
    <n v="1600"/>
    <n v="10541"/>
    <x v="44"/>
    <x v="1"/>
    <n v="98"/>
    <x v="44"/>
    <x v="3"/>
    <x v="3"/>
    <x v="44"/>
    <x v="44"/>
    <x v="0"/>
    <b v="0"/>
    <s v="publishing/fiction"/>
    <x v="5"/>
    <x v="13"/>
  </r>
  <r>
    <n v="45"/>
    <x v="45"/>
    <s v="Networked tertiary Graphical User Interface"/>
    <n v="9500"/>
    <n v="4530"/>
    <x v="45"/>
    <x v="0"/>
    <n v="48"/>
    <x v="45"/>
    <x v="1"/>
    <x v="1"/>
    <x v="45"/>
    <x v="45"/>
    <x v="0"/>
    <b v="1"/>
    <s v="theater/plays"/>
    <x v="3"/>
    <x v="3"/>
  </r>
  <r>
    <n v="46"/>
    <x v="46"/>
    <s v="Virtual grid-enabled task-force"/>
    <n v="3700"/>
    <n v="4247"/>
    <x v="46"/>
    <x v="1"/>
    <n v="92"/>
    <x v="46"/>
    <x v="1"/>
    <x v="1"/>
    <x v="46"/>
    <x v="46"/>
    <x v="0"/>
    <b v="0"/>
    <s v="music/rock"/>
    <x v="1"/>
    <x v="1"/>
  </r>
  <r>
    <n v="47"/>
    <x v="47"/>
    <s v="Function-based multi-state software"/>
    <n v="1500"/>
    <n v="7129"/>
    <x v="47"/>
    <x v="1"/>
    <n v="149"/>
    <x v="47"/>
    <x v="1"/>
    <x v="1"/>
    <x v="47"/>
    <x v="47"/>
    <x v="0"/>
    <b v="0"/>
    <s v="theater/plays"/>
    <x v="3"/>
    <x v="3"/>
  </r>
  <r>
    <n v="48"/>
    <x v="48"/>
    <s v="Optimized leadingedge concept"/>
    <n v="33300"/>
    <n v="128862"/>
    <x v="48"/>
    <x v="1"/>
    <n v="2431"/>
    <x v="48"/>
    <x v="1"/>
    <x v="1"/>
    <x v="48"/>
    <x v="48"/>
    <x v="0"/>
    <b v="0"/>
    <s v="theater/plays"/>
    <x v="3"/>
    <x v="3"/>
  </r>
  <r>
    <n v="49"/>
    <x v="49"/>
    <s v="Sharable holistic interface"/>
    <n v="7200"/>
    <n v="13653"/>
    <x v="49"/>
    <x v="1"/>
    <n v="303"/>
    <x v="49"/>
    <x v="1"/>
    <x v="1"/>
    <x v="49"/>
    <x v="49"/>
    <x v="0"/>
    <b v="0"/>
    <s v="music/rock"/>
    <x v="1"/>
    <x v="1"/>
  </r>
  <r>
    <n v="50"/>
    <x v="50"/>
    <s v="Down-sized system-worthy secured line"/>
    <n v="100"/>
    <n v="2"/>
    <x v="50"/>
    <x v="0"/>
    <n v="1"/>
    <x v="50"/>
    <x v="6"/>
    <x v="6"/>
    <x v="50"/>
    <x v="50"/>
    <x v="0"/>
    <b v="0"/>
    <s v="music/metal"/>
    <x v="1"/>
    <x v="16"/>
  </r>
  <r>
    <n v="51"/>
    <x v="51"/>
    <s v="Inverse secondary infrastructure"/>
    <n v="158100"/>
    <n v="145243"/>
    <x v="51"/>
    <x v="0"/>
    <n v="1467"/>
    <x v="51"/>
    <x v="4"/>
    <x v="4"/>
    <x v="51"/>
    <x v="51"/>
    <x v="0"/>
    <b v="1"/>
    <s v="technology/wearables"/>
    <x v="2"/>
    <x v="8"/>
  </r>
  <r>
    <n v="52"/>
    <x v="52"/>
    <s v="Organic foreground leverage"/>
    <n v="7200"/>
    <n v="2459"/>
    <x v="52"/>
    <x v="0"/>
    <n v="75"/>
    <x v="52"/>
    <x v="1"/>
    <x v="1"/>
    <x v="52"/>
    <x v="52"/>
    <x v="0"/>
    <b v="0"/>
    <s v="theater/plays"/>
    <x v="3"/>
    <x v="3"/>
  </r>
  <r>
    <n v="53"/>
    <x v="53"/>
    <s v="Reverse-engineered static concept"/>
    <n v="8800"/>
    <n v="12356"/>
    <x v="53"/>
    <x v="1"/>
    <n v="209"/>
    <x v="53"/>
    <x v="1"/>
    <x v="1"/>
    <x v="53"/>
    <x v="53"/>
    <x v="0"/>
    <b v="0"/>
    <s v="film &amp; video/drama"/>
    <x v="4"/>
    <x v="6"/>
  </r>
  <r>
    <n v="54"/>
    <x v="54"/>
    <s v="Multi-channeled neutral customer loyalty"/>
    <n v="6000"/>
    <n v="5392"/>
    <x v="54"/>
    <x v="0"/>
    <n v="120"/>
    <x v="54"/>
    <x v="1"/>
    <x v="1"/>
    <x v="54"/>
    <x v="54"/>
    <x v="0"/>
    <b v="0"/>
    <s v="technology/wearables"/>
    <x v="2"/>
    <x v="8"/>
  </r>
  <r>
    <n v="55"/>
    <x v="55"/>
    <s v="Reverse-engineered bifurcated strategy"/>
    <n v="6600"/>
    <n v="11746"/>
    <x v="55"/>
    <x v="1"/>
    <n v="131"/>
    <x v="55"/>
    <x v="1"/>
    <x v="1"/>
    <x v="55"/>
    <x v="55"/>
    <x v="0"/>
    <b v="0"/>
    <s v="music/jazz"/>
    <x v="1"/>
    <x v="17"/>
  </r>
  <r>
    <n v="56"/>
    <x v="56"/>
    <s v="Horizontal context-sensitive knowledge user"/>
    <n v="8000"/>
    <n v="11493"/>
    <x v="56"/>
    <x v="1"/>
    <n v="164"/>
    <x v="56"/>
    <x v="1"/>
    <x v="1"/>
    <x v="56"/>
    <x v="56"/>
    <x v="0"/>
    <b v="0"/>
    <s v="technology/wearables"/>
    <x v="2"/>
    <x v="8"/>
  </r>
  <r>
    <n v="57"/>
    <x v="57"/>
    <s v="Cross-group multi-state task-force"/>
    <n v="2900"/>
    <n v="6243"/>
    <x v="57"/>
    <x v="1"/>
    <n v="201"/>
    <x v="57"/>
    <x v="1"/>
    <x v="1"/>
    <x v="57"/>
    <x v="57"/>
    <x v="0"/>
    <b v="0"/>
    <s v="games/video games"/>
    <x v="6"/>
    <x v="11"/>
  </r>
  <r>
    <n v="58"/>
    <x v="58"/>
    <s v="Expanded 3rdgeneration strategy"/>
    <n v="2700"/>
    <n v="6132"/>
    <x v="58"/>
    <x v="1"/>
    <n v="211"/>
    <x v="58"/>
    <x v="1"/>
    <x v="1"/>
    <x v="58"/>
    <x v="58"/>
    <x v="0"/>
    <b v="0"/>
    <s v="theater/plays"/>
    <x v="3"/>
    <x v="3"/>
  </r>
  <r>
    <n v="59"/>
    <x v="59"/>
    <s v="Assimilated real-time support"/>
    <n v="1400"/>
    <n v="3851"/>
    <x v="59"/>
    <x v="1"/>
    <n v="128"/>
    <x v="59"/>
    <x v="1"/>
    <x v="1"/>
    <x v="59"/>
    <x v="59"/>
    <x v="0"/>
    <b v="1"/>
    <s v="theater/plays"/>
    <x v="3"/>
    <x v="3"/>
  </r>
  <r>
    <n v="60"/>
    <x v="60"/>
    <s v="User-centric regional database"/>
    <n v="94200"/>
    <n v="135997"/>
    <x v="60"/>
    <x v="1"/>
    <n v="1600"/>
    <x v="60"/>
    <x v="0"/>
    <x v="0"/>
    <x v="60"/>
    <x v="60"/>
    <x v="0"/>
    <b v="0"/>
    <s v="theater/plays"/>
    <x v="3"/>
    <x v="3"/>
  </r>
  <r>
    <n v="61"/>
    <x v="61"/>
    <s v="Open-source zero administration complexity"/>
    <n v="199200"/>
    <n v="184750"/>
    <x v="61"/>
    <x v="0"/>
    <n v="2253"/>
    <x v="61"/>
    <x v="0"/>
    <x v="0"/>
    <x v="61"/>
    <x v="61"/>
    <x v="0"/>
    <b v="0"/>
    <s v="theater/plays"/>
    <x v="3"/>
    <x v="3"/>
  </r>
  <r>
    <n v="62"/>
    <x v="62"/>
    <s v="Organized incremental standardization"/>
    <n v="2000"/>
    <n v="14452"/>
    <x v="62"/>
    <x v="1"/>
    <n v="249"/>
    <x v="62"/>
    <x v="1"/>
    <x v="1"/>
    <x v="62"/>
    <x v="62"/>
    <x v="0"/>
    <b v="0"/>
    <s v="technology/web"/>
    <x v="2"/>
    <x v="2"/>
  </r>
  <r>
    <n v="63"/>
    <x v="63"/>
    <s v="Assimilated didactic open system"/>
    <n v="4700"/>
    <n v="557"/>
    <x v="63"/>
    <x v="0"/>
    <n v="5"/>
    <x v="63"/>
    <x v="1"/>
    <x v="1"/>
    <x v="63"/>
    <x v="63"/>
    <x v="0"/>
    <b v="0"/>
    <s v="theater/plays"/>
    <x v="3"/>
    <x v="3"/>
  </r>
  <r>
    <n v="64"/>
    <x v="64"/>
    <s v="Vision-oriented logistical intranet"/>
    <n v="2800"/>
    <n v="2734"/>
    <x v="64"/>
    <x v="0"/>
    <n v="38"/>
    <x v="64"/>
    <x v="1"/>
    <x v="1"/>
    <x v="64"/>
    <x v="64"/>
    <x v="0"/>
    <b v="1"/>
    <s v="technology/web"/>
    <x v="2"/>
    <x v="2"/>
  </r>
  <r>
    <n v="65"/>
    <x v="65"/>
    <s v="Mandatory incremental projection"/>
    <n v="6100"/>
    <n v="14405"/>
    <x v="65"/>
    <x v="1"/>
    <n v="236"/>
    <x v="65"/>
    <x v="1"/>
    <x v="1"/>
    <x v="65"/>
    <x v="65"/>
    <x v="0"/>
    <b v="0"/>
    <s v="theater/plays"/>
    <x v="3"/>
    <x v="3"/>
  </r>
  <r>
    <n v="66"/>
    <x v="66"/>
    <s v="Grass-roots needs-based encryption"/>
    <n v="2900"/>
    <n v="1307"/>
    <x v="66"/>
    <x v="0"/>
    <n v="12"/>
    <x v="66"/>
    <x v="1"/>
    <x v="1"/>
    <x v="66"/>
    <x v="66"/>
    <x v="0"/>
    <b v="1"/>
    <s v="theater/plays"/>
    <x v="3"/>
    <x v="3"/>
  </r>
  <r>
    <n v="67"/>
    <x v="67"/>
    <s v="Team-oriented 6thgeneration middleware"/>
    <n v="72600"/>
    <n v="117892"/>
    <x v="67"/>
    <x v="1"/>
    <n v="4065"/>
    <x v="67"/>
    <x v="4"/>
    <x v="4"/>
    <x v="67"/>
    <x v="67"/>
    <x v="0"/>
    <b v="1"/>
    <s v="technology/wearables"/>
    <x v="2"/>
    <x v="8"/>
  </r>
  <r>
    <n v="68"/>
    <x v="68"/>
    <s v="Inverse multi-tasking installation"/>
    <n v="5700"/>
    <n v="14508"/>
    <x v="68"/>
    <x v="1"/>
    <n v="246"/>
    <x v="68"/>
    <x v="6"/>
    <x v="6"/>
    <x v="68"/>
    <x v="68"/>
    <x v="0"/>
    <b v="1"/>
    <s v="theater/plays"/>
    <x v="3"/>
    <x v="3"/>
  </r>
  <r>
    <n v="69"/>
    <x v="69"/>
    <s v="Switchable disintermediate moderator"/>
    <n v="7900"/>
    <n v="1901"/>
    <x v="69"/>
    <x v="3"/>
    <n v="17"/>
    <x v="69"/>
    <x v="1"/>
    <x v="1"/>
    <x v="69"/>
    <x v="69"/>
    <x v="0"/>
    <b v="0"/>
    <s v="theater/plays"/>
    <x v="3"/>
    <x v="3"/>
  </r>
  <r>
    <n v="70"/>
    <x v="70"/>
    <s v="Re-engineered 24/7 task-force"/>
    <n v="128000"/>
    <n v="158389"/>
    <x v="70"/>
    <x v="1"/>
    <n v="2475"/>
    <x v="70"/>
    <x v="6"/>
    <x v="6"/>
    <x v="70"/>
    <x v="70"/>
    <x v="0"/>
    <b v="1"/>
    <s v="theater/plays"/>
    <x v="3"/>
    <x v="3"/>
  </r>
  <r>
    <n v="71"/>
    <x v="71"/>
    <s v="Organic object-oriented budgetary management"/>
    <n v="6000"/>
    <n v="6484"/>
    <x v="71"/>
    <x v="1"/>
    <n v="76"/>
    <x v="71"/>
    <x v="1"/>
    <x v="1"/>
    <x v="71"/>
    <x v="49"/>
    <x v="0"/>
    <b v="0"/>
    <s v="theater/plays"/>
    <x v="3"/>
    <x v="3"/>
  </r>
  <r>
    <n v="72"/>
    <x v="72"/>
    <s v="Seamless coherent parallelism"/>
    <n v="600"/>
    <n v="4022"/>
    <x v="72"/>
    <x v="1"/>
    <n v="54"/>
    <x v="72"/>
    <x v="1"/>
    <x v="1"/>
    <x v="72"/>
    <x v="71"/>
    <x v="0"/>
    <b v="0"/>
    <s v="film &amp; video/animation"/>
    <x v="4"/>
    <x v="10"/>
  </r>
  <r>
    <n v="73"/>
    <x v="73"/>
    <s v="Cross-platform even-keeled initiative"/>
    <n v="1400"/>
    <n v="9253"/>
    <x v="73"/>
    <x v="1"/>
    <n v="88"/>
    <x v="73"/>
    <x v="1"/>
    <x v="1"/>
    <x v="73"/>
    <x v="72"/>
    <x v="0"/>
    <b v="0"/>
    <s v="music/jazz"/>
    <x v="1"/>
    <x v="17"/>
  </r>
  <r>
    <n v="74"/>
    <x v="74"/>
    <s v="Progressive tertiary framework"/>
    <n v="3900"/>
    <n v="4776"/>
    <x v="74"/>
    <x v="1"/>
    <n v="85"/>
    <x v="74"/>
    <x v="4"/>
    <x v="4"/>
    <x v="74"/>
    <x v="73"/>
    <x v="0"/>
    <b v="0"/>
    <s v="music/metal"/>
    <x v="1"/>
    <x v="16"/>
  </r>
  <r>
    <n v="75"/>
    <x v="75"/>
    <s v="Multi-layered dynamic protocol"/>
    <n v="9700"/>
    <n v="14606"/>
    <x v="75"/>
    <x v="1"/>
    <n v="170"/>
    <x v="75"/>
    <x v="1"/>
    <x v="1"/>
    <x v="75"/>
    <x v="74"/>
    <x v="0"/>
    <b v="0"/>
    <s v="photography/photography books"/>
    <x v="7"/>
    <x v="14"/>
  </r>
  <r>
    <n v="76"/>
    <x v="76"/>
    <s v="Horizontal next generation function"/>
    <n v="122900"/>
    <n v="95993"/>
    <x v="76"/>
    <x v="0"/>
    <n v="1684"/>
    <x v="76"/>
    <x v="1"/>
    <x v="1"/>
    <x v="76"/>
    <x v="75"/>
    <x v="1"/>
    <b v="1"/>
    <s v="theater/plays"/>
    <x v="3"/>
    <x v="3"/>
  </r>
  <r>
    <n v="77"/>
    <x v="77"/>
    <s v="Pre-emptive impactful model"/>
    <n v="9500"/>
    <n v="4460"/>
    <x v="77"/>
    <x v="0"/>
    <n v="56"/>
    <x v="77"/>
    <x v="1"/>
    <x v="1"/>
    <x v="77"/>
    <x v="76"/>
    <x v="0"/>
    <b v="1"/>
    <s v="film &amp; video/animation"/>
    <x v="4"/>
    <x v="10"/>
  </r>
  <r>
    <n v="78"/>
    <x v="78"/>
    <s v="User-centric bifurcated knowledge user"/>
    <n v="4500"/>
    <n v="13536"/>
    <x v="78"/>
    <x v="1"/>
    <n v="330"/>
    <x v="78"/>
    <x v="1"/>
    <x v="1"/>
    <x v="78"/>
    <x v="77"/>
    <x v="0"/>
    <b v="0"/>
    <s v="publishing/translations"/>
    <x v="5"/>
    <x v="18"/>
  </r>
  <r>
    <n v="79"/>
    <x v="79"/>
    <s v="Triple-buffered reciprocal project"/>
    <n v="57800"/>
    <n v="40228"/>
    <x v="79"/>
    <x v="0"/>
    <n v="838"/>
    <x v="79"/>
    <x v="1"/>
    <x v="1"/>
    <x v="79"/>
    <x v="78"/>
    <x v="0"/>
    <b v="0"/>
    <s v="theater/plays"/>
    <x v="3"/>
    <x v="3"/>
  </r>
  <r>
    <n v="80"/>
    <x v="80"/>
    <s v="Cross-platform needs-based approach"/>
    <n v="1100"/>
    <n v="7012"/>
    <x v="80"/>
    <x v="1"/>
    <n v="127"/>
    <x v="80"/>
    <x v="1"/>
    <x v="1"/>
    <x v="80"/>
    <x v="79"/>
    <x v="0"/>
    <b v="0"/>
    <s v="games/video games"/>
    <x v="6"/>
    <x v="11"/>
  </r>
  <r>
    <n v="81"/>
    <x v="81"/>
    <s v="User-friendly static contingency"/>
    <n v="16800"/>
    <n v="37857"/>
    <x v="81"/>
    <x v="1"/>
    <n v="411"/>
    <x v="81"/>
    <x v="1"/>
    <x v="1"/>
    <x v="81"/>
    <x v="80"/>
    <x v="0"/>
    <b v="0"/>
    <s v="music/rock"/>
    <x v="1"/>
    <x v="1"/>
  </r>
  <r>
    <n v="82"/>
    <x v="82"/>
    <s v="Reactive content-based framework"/>
    <n v="1000"/>
    <n v="14973"/>
    <x v="82"/>
    <x v="1"/>
    <n v="180"/>
    <x v="82"/>
    <x v="4"/>
    <x v="4"/>
    <x v="82"/>
    <x v="4"/>
    <x v="0"/>
    <b v="1"/>
    <s v="games/video games"/>
    <x v="6"/>
    <x v="11"/>
  </r>
  <r>
    <n v="83"/>
    <x v="83"/>
    <s v="Realigned user-facing concept"/>
    <n v="106400"/>
    <n v="39996"/>
    <x v="83"/>
    <x v="0"/>
    <n v="1000"/>
    <x v="83"/>
    <x v="1"/>
    <x v="1"/>
    <x v="83"/>
    <x v="81"/>
    <x v="0"/>
    <b v="0"/>
    <s v="music/electric music"/>
    <x v="1"/>
    <x v="5"/>
  </r>
  <r>
    <n v="84"/>
    <x v="84"/>
    <s v="Public-key zero tolerance orchestration"/>
    <n v="31400"/>
    <n v="41564"/>
    <x v="84"/>
    <x v="1"/>
    <n v="374"/>
    <x v="84"/>
    <x v="1"/>
    <x v="1"/>
    <x v="84"/>
    <x v="82"/>
    <x v="0"/>
    <b v="0"/>
    <s v="technology/wearables"/>
    <x v="2"/>
    <x v="8"/>
  </r>
  <r>
    <n v="85"/>
    <x v="85"/>
    <s v="Multi-tiered eco-centric architecture"/>
    <n v="4900"/>
    <n v="6430"/>
    <x v="85"/>
    <x v="1"/>
    <n v="71"/>
    <x v="85"/>
    <x v="2"/>
    <x v="2"/>
    <x v="85"/>
    <x v="83"/>
    <x v="0"/>
    <b v="0"/>
    <s v="music/indie rock"/>
    <x v="1"/>
    <x v="7"/>
  </r>
  <r>
    <n v="86"/>
    <x v="86"/>
    <s v="Organic motivating firmware"/>
    <n v="7400"/>
    <n v="12405"/>
    <x v="86"/>
    <x v="1"/>
    <n v="203"/>
    <x v="86"/>
    <x v="1"/>
    <x v="1"/>
    <x v="86"/>
    <x v="84"/>
    <x v="1"/>
    <b v="0"/>
    <s v="theater/plays"/>
    <x v="3"/>
    <x v="3"/>
  </r>
  <r>
    <n v="87"/>
    <x v="87"/>
    <s v="Synergized 4thgeneration conglomeration"/>
    <n v="198500"/>
    <n v="123040"/>
    <x v="87"/>
    <x v="0"/>
    <n v="1482"/>
    <x v="87"/>
    <x v="2"/>
    <x v="2"/>
    <x v="87"/>
    <x v="85"/>
    <x v="0"/>
    <b v="1"/>
    <s v="music/rock"/>
    <x v="1"/>
    <x v="1"/>
  </r>
  <r>
    <n v="88"/>
    <x v="88"/>
    <s v="Grass-roots fault-tolerant policy"/>
    <n v="4800"/>
    <n v="12516"/>
    <x v="88"/>
    <x v="1"/>
    <n v="113"/>
    <x v="88"/>
    <x v="1"/>
    <x v="1"/>
    <x v="88"/>
    <x v="86"/>
    <x v="0"/>
    <b v="0"/>
    <s v="publishing/translations"/>
    <x v="5"/>
    <x v="18"/>
  </r>
  <r>
    <n v="89"/>
    <x v="89"/>
    <s v="Monitored scalable knowledgebase"/>
    <n v="3400"/>
    <n v="8588"/>
    <x v="89"/>
    <x v="1"/>
    <n v="96"/>
    <x v="89"/>
    <x v="1"/>
    <x v="1"/>
    <x v="89"/>
    <x v="87"/>
    <x v="0"/>
    <b v="0"/>
    <s v="theater/plays"/>
    <x v="3"/>
    <x v="3"/>
  </r>
  <r>
    <n v="90"/>
    <x v="90"/>
    <s v="Synergistic explicit parallelism"/>
    <n v="7800"/>
    <n v="6132"/>
    <x v="90"/>
    <x v="0"/>
    <n v="106"/>
    <x v="90"/>
    <x v="1"/>
    <x v="1"/>
    <x v="90"/>
    <x v="88"/>
    <x v="0"/>
    <b v="1"/>
    <s v="theater/plays"/>
    <x v="3"/>
    <x v="3"/>
  </r>
  <r>
    <n v="91"/>
    <x v="91"/>
    <s v="Enhanced systemic analyzer"/>
    <n v="154300"/>
    <n v="74688"/>
    <x v="91"/>
    <x v="0"/>
    <n v="679"/>
    <x v="91"/>
    <x v="6"/>
    <x v="6"/>
    <x v="91"/>
    <x v="89"/>
    <x v="0"/>
    <b v="0"/>
    <s v="publishing/translations"/>
    <x v="5"/>
    <x v="18"/>
  </r>
  <r>
    <n v="92"/>
    <x v="92"/>
    <s v="Object-based analyzing knowledge user"/>
    <n v="20000"/>
    <n v="51775"/>
    <x v="92"/>
    <x v="1"/>
    <n v="498"/>
    <x v="92"/>
    <x v="5"/>
    <x v="5"/>
    <x v="92"/>
    <x v="40"/>
    <x v="0"/>
    <b v="1"/>
    <s v="games/video games"/>
    <x v="6"/>
    <x v="11"/>
  </r>
  <r>
    <n v="93"/>
    <x v="93"/>
    <s v="Pre-emptive radical architecture"/>
    <n v="108800"/>
    <n v="65877"/>
    <x v="93"/>
    <x v="3"/>
    <n v="610"/>
    <x v="93"/>
    <x v="1"/>
    <x v="1"/>
    <x v="93"/>
    <x v="90"/>
    <x v="0"/>
    <b v="1"/>
    <s v="theater/plays"/>
    <x v="3"/>
    <x v="3"/>
  </r>
  <r>
    <n v="94"/>
    <x v="94"/>
    <s v="Grass-roots web-enabled contingency"/>
    <n v="2900"/>
    <n v="8807"/>
    <x v="94"/>
    <x v="1"/>
    <n v="180"/>
    <x v="94"/>
    <x v="4"/>
    <x v="4"/>
    <x v="94"/>
    <x v="91"/>
    <x v="0"/>
    <b v="0"/>
    <s v="technology/web"/>
    <x v="2"/>
    <x v="2"/>
  </r>
  <r>
    <n v="95"/>
    <x v="95"/>
    <s v="Stand-alone system-worthy standardization"/>
    <n v="900"/>
    <n v="1017"/>
    <x v="95"/>
    <x v="1"/>
    <n v="27"/>
    <x v="95"/>
    <x v="1"/>
    <x v="1"/>
    <x v="95"/>
    <x v="92"/>
    <x v="0"/>
    <b v="0"/>
    <s v="film &amp; video/documentary"/>
    <x v="4"/>
    <x v="4"/>
  </r>
  <r>
    <n v="96"/>
    <x v="96"/>
    <s v="Down-sized systematic policy"/>
    <n v="69700"/>
    <n v="151513"/>
    <x v="96"/>
    <x v="1"/>
    <n v="2331"/>
    <x v="96"/>
    <x v="1"/>
    <x v="1"/>
    <x v="96"/>
    <x v="36"/>
    <x v="0"/>
    <b v="0"/>
    <s v="theater/plays"/>
    <x v="3"/>
    <x v="3"/>
  </r>
  <r>
    <n v="97"/>
    <x v="97"/>
    <s v="Cloned bi-directional architecture"/>
    <n v="1300"/>
    <n v="12047"/>
    <x v="97"/>
    <x v="1"/>
    <n v="113"/>
    <x v="97"/>
    <x v="1"/>
    <x v="1"/>
    <x v="48"/>
    <x v="93"/>
    <x v="0"/>
    <b v="0"/>
    <s v="food/food trucks"/>
    <x v="0"/>
    <x v="0"/>
  </r>
  <r>
    <n v="98"/>
    <x v="98"/>
    <s v="Seamless transitional portal"/>
    <n v="97800"/>
    <n v="32951"/>
    <x v="98"/>
    <x v="0"/>
    <n v="1220"/>
    <x v="98"/>
    <x v="2"/>
    <x v="2"/>
    <x v="97"/>
    <x v="94"/>
    <x v="0"/>
    <b v="0"/>
    <s v="games/video games"/>
    <x v="6"/>
    <x v="11"/>
  </r>
  <r>
    <n v="99"/>
    <x v="99"/>
    <s v="Fully-configurable motivating approach"/>
    <n v="7600"/>
    <n v="14951"/>
    <x v="99"/>
    <x v="1"/>
    <n v="164"/>
    <x v="99"/>
    <x v="1"/>
    <x v="1"/>
    <x v="98"/>
    <x v="95"/>
    <x v="0"/>
    <b v="0"/>
    <s v="theater/plays"/>
    <x v="3"/>
    <x v="3"/>
  </r>
  <r>
    <n v="100"/>
    <x v="100"/>
    <s v="Upgradable fault-tolerant approach"/>
    <n v="100"/>
    <n v="1"/>
    <x v="100"/>
    <x v="0"/>
    <n v="1"/>
    <x v="100"/>
    <x v="1"/>
    <x v="1"/>
    <x v="99"/>
    <x v="96"/>
    <x v="0"/>
    <b v="0"/>
    <s v="theater/plays"/>
    <x v="3"/>
    <x v="3"/>
  </r>
  <r>
    <n v="101"/>
    <x v="101"/>
    <s v="Reduced heuristic moratorium"/>
    <n v="900"/>
    <n v="9193"/>
    <x v="101"/>
    <x v="1"/>
    <n v="164"/>
    <x v="101"/>
    <x v="1"/>
    <x v="1"/>
    <x v="100"/>
    <x v="97"/>
    <x v="0"/>
    <b v="1"/>
    <s v="music/electric music"/>
    <x v="1"/>
    <x v="5"/>
  </r>
  <r>
    <n v="102"/>
    <x v="102"/>
    <s v="Front-line web-enabled model"/>
    <n v="3700"/>
    <n v="10422"/>
    <x v="102"/>
    <x v="1"/>
    <n v="336"/>
    <x v="102"/>
    <x v="1"/>
    <x v="1"/>
    <x v="101"/>
    <x v="98"/>
    <x v="0"/>
    <b v="1"/>
    <s v="technology/wearables"/>
    <x v="2"/>
    <x v="8"/>
  </r>
  <r>
    <n v="103"/>
    <x v="103"/>
    <s v="Polarized incremental emulation"/>
    <n v="10000"/>
    <n v="2461"/>
    <x v="103"/>
    <x v="0"/>
    <n v="37"/>
    <x v="103"/>
    <x v="6"/>
    <x v="6"/>
    <x v="102"/>
    <x v="99"/>
    <x v="0"/>
    <b v="0"/>
    <s v="music/electric music"/>
    <x v="1"/>
    <x v="5"/>
  </r>
  <r>
    <n v="104"/>
    <x v="104"/>
    <s v="Self-enabling grid-enabled initiative"/>
    <n v="119200"/>
    <n v="170623"/>
    <x v="104"/>
    <x v="1"/>
    <n v="1917"/>
    <x v="104"/>
    <x v="1"/>
    <x v="1"/>
    <x v="103"/>
    <x v="100"/>
    <x v="0"/>
    <b v="0"/>
    <s v="music/indie rock"/>
    <x v="1"/>
    <x v="7"/>
  </r>
  <r>
    <n v="105"/>
    <x v="105"/>
    <s v="Total fresh-thinking system engine"/>
    <n v="6800"/>
    <n v="9829"/>
    <x v="105"/>
    <x v="1"/>
    <n v="95"/>
    <x v="105"/>
    <x v="1"/>
    <x v="1"/>
    <x v="104"/>
    <x v="101"/>
    <x v="0"/>
    <b v="0"/>
    <s v="technology/web"/>
    <x v="2"/>
    <x v="2"/>
  </r>
  <r>
    <n v="106"/>
    <x v="106"/>
    <s v="Ameliorated clear-thinking circuit"/>
    <n v="3900"/>
    <n v="14006"/>
    <x v="106"/>
    <x v="1"/>
    <n v="147"/>
    <x v="106"/>
    <x v="1"/>
    <x v="1"/>
    <x v="105"/>
    <x v="102"/>
    <x v="0"/>
    <b v="0"/>
    <s v="theater/plays"/>
    <x v="3"/>
    <x v="3"/>
  </r>
  <r>
    <n v="107"/>
    <x v="107"/>
    <s v="Multi-layered encompassing installation"/>
    <n v="3500"/>
    <n v="6527"/>
    <x v="107"/>
    <x v="1"/>
    <n v="86"/>
    <x v="107"/>
    <x v="1"/>
    <x v="1"/>
    <x v="106"/>
    <x v="103"/>
    <x v="0"/>
    <b v="1"/>
    <s v="theater/plays"/>
    <x v="3"/>
    <x v="3"/>
  </r>
  <r>
    <n v="108"/>
    <x v="108"/>
    <s v="Universal encompassing implementation"/>
    <n v="1500"/>
    <n v="8929"/>
    <x v="108"/>
    <x v="1"/>
    <n v="83"/>
    <x v="108"/>
    <x v="1"/>
    <x v="1"/>
    <x v="107"/>
    <x v="104"/>
    <x v="0"/>
    <b v="0"/>
    <s v="film &amp; video/documentary"/>
    <x v="4"/>
    <x v="4"/>
  </r>
  <r>
    <n v="109"/>
    <x v="109"/>
    <s v="Object-based client-server application"/>
    <n v="5200"/>
    <n v="3079"/>
    <x v="109"/>
    <x v="0"/>
    <n v="60"/>
    <x v="109"/>
    <x v="1"/>
    <x v="1"/>
    <x v="108"/>
    <x v="105"/>
    <x v="0"/>
    <b v="0"/>
    <s v="film &amp; video/television"/>
    <x v="4"/>
    <x v="19"/>
  </r>
  <r>
    <n v="110"/>
    <x v="110"/>
    <s v="Cross-platform solution-oriented process improvement"/>
    <n v="142400"/>
    <n v="21307"/>
    <x v="110"/>
    <x v="0"/>
    <n v="296"/>
    <x v="110"/>
    <x v="1"/>
    <x v="1"/>
    <x v="109"/>
    <x v="106"/>
    <x v="0"/>
    <b v="0"/>
    <s v="food/food trucks"/>
    <x v="0"/>
    <x v="0"/>
  </r>
  <r>
    <n v="111"/>
    <x v="111"/>
    <s v="Re-engineered user-facing approach"/>
    <n v="61400"/>
    <n v="73653"/>
    <x v="111"/>
    <x v="1"/>
    <n v="676"/>
    <x v="111"/>
    <x v="1"/>
    <x v="1"/>
    <x v="110"/>
    <x v="107"/>
    <x v="0"/>
    <b v="0"/>
    <s v="publishing/radio &amp; podcasts"/>
    <x v="5"/>
    <x v="15"/>
  </r>
  <r>
    <n v="112"/>
    <x v="112"/>
    <s v="Re-engineered client-driven hub"/>
    <n v="4700"/>
    <n v="12635"/>
    <x v="112"/>
    <x v="1"/>
    <n v="361"/>
    <x v="112"/>
    <x v="2"/>
    <x v="2"/>
    <x v="111"/>
    <x v="108"/>
    <x v="0"/>
    <b v="0"/>
    <s v="technology/web"/>
    <x v="2"/>
    <x v="2"/>
  </r>
  <r>
    <n v="113"/>
    <x v="113"/>
    <s v="User-friendly tertiary array"/>
    <n v="3300"/>
    <n v="12437"/>
    <x v="113"/>
    <x v="1"/>
    <n v="131"/>
    <x v="113"/>
    <x v="1"/>
    <x v="1"/>
    <x v="112"/>
    <x v="109"/>
    <x v="0"/>
    <b v="0"/>
    <s v="food/food trucks"/>
    <x v="0"/>
    <x v="0"/>
  </r>
  <r>
    <n v="114"/>
    <x v="114"/>
    <s v="Robust heuristic encoding"/>
    <n v="1900"/>
    <n v="13816"/>
    <x v="114"/>
    <x v="1"/>
    <n v="126"/>
    <x v="114"/>
    <x v="1"/>
    <x v="1"/>
    <x v="113"/>
    <x v="110"/>
    <x v="0"/>
    <b v="1"/>
    <s v="technology/wearables"/>
    <x v="2"/>
    <x v="8"/>
  </r>
  <r>
    <n v="115"/>
    <x v="115"/>
    <s v="Team-oriented clear-thinking capacity"/>
    <n v="166700"/>
    <n v="145382"/>
    <x v="115"/>
    <x v="0"/>
    <n v="3304"/>
    <x v="115"/>
    <x v="6"/>
    <x v="6"/>
    <x v="114"/>
    <x v="111"/>
    <x v="0"/>
    <b v="0"/>
    <s v="publishing/fiction"/>
    <x v="5"/>
    <x v="13"/>
  </r>
  <r>
    <n v="116"/>
    <x v="116"/>
    <s v="De-engineered motivating standardization"/>
    <n v="7200"/>
    <n v="6336"/>
    <x v="116"/>
    <x v="0"/>
    <n v="73"/>
    <x v="116"/>
    <x v="1"/>
    <x v="1"/>
    <x v="115"/>
    <x v="112"/>
    <x v="0"/>
    <b v="0"/>
    <s v="theater/plays"/>
    <x v="3"/>
    <x v="3"/>
  </r>
  <r>
    <n v="117"/>
    <x v="117"/>
    <s v="Business-focused 24hour groupware"/>
    <n v="4900"/>
    <n v="8523"/>
    <x v="117"/>
    <x v="1"/>
    <n v="275"/>
    <x v="117"/>
    <x v="1"/>
    <x v="1"/>
    <x v="116"/>
    <x v="113"/>
    <x v="0"/>
    <b v="0"/>
    <s v="film &amp; video/television"/>
    <x v="4"/>
    <x v="19"/>
  </r>
  <r>
    <n v="118"/>
    <x v="118"/>
    <s v="Organic next generation protocol"/>
    <n v="5400"/>
    <n v="6351"/>
    <x v="118"/>
    <x v="1"/>
    <n v="67"/>
    <x v="118"/>
    <x v="1"/>
    <x v="1"/>
    <x v="117"/>
    <x v="114"/>
    <x v="0"/>
    <b v="0"/>
    <s v="photography/photography books"/>
    <x v="7"/>
    <x v="14"/>
  </r>
  <r>
    <n v="119"/>
    <x v="119"/>
    <s v="Reverse-engineered full-range Internet solution"/>
    <n v="5000"/>
    <n v="10748"/>
    <x v="119"/>
    <x v="1"/>
    <n v="154"/>
    <x v="119"/>
    <x v="1"/>
    <x v="1"/>
    <x v="118"/>
    <x v="115"/>
    <x v="0"/>
    <b v="1"/>
    <s v="film &amp; video/documentary"/>
    <x v="4"/>
    <x v="4"/>
  </r>
  <r>
    <n v="120"/>
    <x v="120"/>
    <s v="Synchronized regional synergy"/>
    <n v="75100"/>
    <n v="112272"/>
    <x v="120"/>
    <x v="1"/>
    <n v="1782"/>
    <x v="120"/>
    <x v="1"/>
    <x v="1"/>
    <x v="119"/>
    <x v="116"/>
    <x v="0"/>
    <b v="1"/>
    <s v="games/mobile games"/>
    <x v="6"/>
    <x v="20"/>
  </r>
  <r>
    <n v="121"/>
    <x v="121"/>
    <s v="Multi-lateral homogeneous success"/>
    <n v="45300"/>
    <n v="99361"/>
    <x v="121"/>
    <x v="1"/>
    <n v="903"/>
    <x v="121"/>
    <x v="1"/>
    <x v="1"/>
    <x v="33"/>
    <x v="117"/>
    <x v="0"/>
    <b v="0"/>
    <s v="games/video games"/>
    <x v="6"/>
    <x v="11"/>
  </r>
  <r>
    <n v="122"/>
    <x v="122"/>
    <s v="Seamless zero-defect solution"/>
    <n v="136800"/>
    <n v="88055"/>
    <x v="122"/>
    <x v="0"/>
    <n v="3387"/>
    <x v="122"/>
    <x v="1"/>
    <x v="1"/>
    <x v="120"/>
    <x v="95"/>
    <x v="0"/>
    <b v="0"/>
    <s v="publishing/fiction"/>
    <x v="5"/>
    <x v="13"/>
  </r>
  <r>
    <n v="123"/>
    <x v="123"/>
    <s v="Enhanced scalable concept"/>
    <n v="177700"/>
    <n v="33092"/>
    <x v="123"/>
    <x v="0"/>
    <n v="662"/>
    <x v="123"/>
    <x v="0"/>
    <x v="0"/>
    <x v="121"/>
    <x v="118"/>
    <x v="1"/>
    <b v="0"/>
    <s v="theater/plays"/>
    <x v="3"/>
    <x v="3"/>
  </r>
  <r>
    <n v="124"/>
    <x v="124"/>
    <s v="Polarized uniform software"/>
    <n v="2600"/>
    <n v="9562"/>
    <x v="124"/>
    <x v="1"/>
    <n v="94"/>
    <x v="124"/>
    <x v="6"/>
    <x v="6"/>
    <x v="122"/>
    <x v="119"/>
    <x v="0"/>
    <b v="0"/>
    <s v="photography/photography books"/>
    <x v="7"/>
    <x v="14"/>
  </r>
  <r>
    <n v="125"/>
    <x v="125"/>
    <s v="Stand-alone web-enabled moderator"/>
    <n v="5300"/>
    <n v="8475"/>
    <x v="125"/>
    <x v="1"/>
    <n v="180"/>
    <x v="125"/>
    <x v="1"/>
    <x v="1"/>
    <x v="123"/>
    <x v="120"/>
    <x v="0"/>
    <b v="0"/>
    <s v="theater/plays"/>
    <x v="3"/>
    <x v="3"/>
  </r>
  <r>
    <n v="126"/>
    <x v="126"/>
    <s v="Proactive methodical benchmark"/>
    <n v="180200"/>
    <n v="69617"/>
    <x v="126"/>
    <x v="0"/>
    <n v="774"/>
    <x v="126"/>
    <x v="1"/>
    <x v="1"/>
    <x v="124"/>
    <x v="121"/>
    <x v="0"/>
    <b v="1"/>
    <s v="theater/plays"/>
    <x v="3"/>
    <x v="3"/>
  </r>
  <r>
    <n v="127"/>
    <x v="127"/>
    <s v="Team-oriented 6thgeneration matrix"/>
    <n v="103200"/>
    <n v="53067"/>
    <x v="127"/>
    <x v="0"/>
    <n v="672"/>
    <x v="127"/>
    <x v="0"/>
    <x v="0"/>
    <x v="125"/>
    <x v="122"/>
    <x v="0"/>
    <b v="0"/>
    <s v="theater/plays"/>
    <x v="3"/>
    <x v="3"/>
  </r>
  <r>
    <n v="128"/>
    <x v="128"/>
    <s v="Phased human-resource core"/>
    <n v="70600"/>
    <n v="42596"/>
    <x v="128"/>
    <x v="3"/>
    <n v="532"/>
    <x v="128"/>
    <x v="1"/>
    <x v="1"/>
    <x v="126"/>
    <x v="123"/>
    <x v="0"/>
    <b v="0"/>
    <s v="music/rock"/>
    <x v="1"/>
    <x v="1"/>
  </r>
  <r>
    <n v="129"/>
    <x v="129"/>
    <s v="Mandatory tertiary implementation"/>
    <n v="148500"/>
    <n v="4756"/>
    <x v="129"/>
    <x v="3"/>
    <n v="55"/>
    <x v="129"/>
    <x v="2"/>
    <x v="2"/>
    <x v="127"/>
    <x v="97"/>
    <x v="0"/>
    <b v="0"/>
    <s v="food/food trucks"/>
    <x v="0"/>
    <x v="0"/>
  </r>
  <r>
    <n v="130"/>
    <x v="130"/>
    <s v="Secured directional encryption"/>
    <n v="9600"/>
    <n v="14925"/>
    <x v="130"/>
    <x v="1"/>
    <n v="533"/>
    <x v="130"/>
    <x v="3"/>
    <x v="3"/>
    <x v="128"/>
    <x v="124"/>
    <x v="0"/>
    <b v="0"/>
    <s v="film &amp; video/drama"/>
    <x v="4"/>
    <x v="6"/>
  </r>
  <r>
    <n v="131"/>
    <x v="131"/>
    <s v="Distributed 5thgeneration implementation"/>
    <n v="164700"/>
    <n v="166116"/>
    <x v="131"/>
    <x v="1"/>
    <n v="2443"/>
    <x v="131"/>
    <x v="4"/>
    <x v="4"/>
    <x v="129"/>
    <x v="125"/>
    <x v="0"/>
    <b v="0"/>
    <s v="technology/web"/>
    <x v="2"/>
    <x v="2"/>
  </r>
  <r>
    <n v="132"/>
    <x v="132"/>
    <s v="Virtual static core"/>
    <n v="3300"/>
    <n v="3834"/>
    <x v="132"/>
    <x v="1"/>
    <n v="89"/>
    <x v="132"/>
    <x v="1"/>
    <x v="1"/>
    <x v="130"/>
    <x v="126"/>
    <x v="0"/>
    <b v="1"/>
    <s v="theater/plays"/>
    <x v="3"/>
    <x v="3"/>
  </r>
  <r>
    <n v="133"/>
    <x v="133"/>
    <s v="Secured content-based product"/>
    <n v="4500"/>
    <n v="13985"/>
    <x v="133"/>
    <x v="1"/>
    <n v="159"/>
    <x v="133"/>
    <x v="1"/>
    <x v="1"/>
    <x v="131"/>
    <x v="127"/>
    <x v="0"/>
    <b v="0"/>
    <s v="music/world music"/>
    <x v="1"/>
    <x v="21"/>
  </r>
  <r>
    <n v="134"/>
    <x v="134"/>
    <s v="Secured executive concept"/>
    <n v="99500"/>
    <n v="89288"/>
    <x v="134"/>
    <x v="0"/>
    <n v="940"/>
    <x v="134"/>
    <x v="5"/>
    <x v="5"/>
    <x v="132"/>
    <x v="128"/>
    <x v="0"/>
    <b v="1"/>
    <s v="film &amp; video/documentary"/>
    <x v="4"/>
    <x v="4"/>
  </r>
  <r>
    <n v="135"/>
    <x v="135"/>
    <s v="Balanced zero-defect software"/>
    <n v="7700"/>
    <n v="5488"/>
    <x v="135"/>
    <x v="0"/>
    <n v="117"/>
    <x v="135"/>
    <x v="1"/>
    <x v="1"/>
    <x v="133"/>
    <x v="129"/>
    <x v="0"/>
    <b v="1"/>
    <s v="theater/plays"/>
    <x v="3"/>
    <x v="3"/>
  </r>
  <r>
    <n v="136"/>
    <x v="136"/>
    <s v="Distributed context-sensitive flexibility"/>
    <n v="82800"/>
    <n v="2721"/>
    <x v="136"/>
    <x v="3"/>
    <n v="58"/>
    <x v="136"/>
    <x v="1"/>
    <x v="1"/>
    <x v="134"/>
    <x v="130"/>
    <x v="0"/>
    <b v="1"/>
    <s v="film &amp; video/drama"/>
    <x v="4"/>
    <x v="6"/>
  </r>
  <r>
    <n v="137"/>
    <x v="137"/>
    <s v="Down-sized disintermediate support"/>
    <n v="1800"/>
    <n v="4712"/>
    <x v="137"/>
    <x v="1"/>
    <n v="50"/>
    <x v="137"/>
    <x v="1"/>
    <x v="1"/>
    <x v="135"/>
    <x v="131"/>
    <x v="0"/>
    <b v="0"/>
    <s v="publishing/nonfiction"/>
    <x v="5"/>
    <x v="9"/>
  </r>
  <r>
    <n v="138"/>
    <x v="138"/>
    <s v="Stand-alone mission-critical moratorium"/>
    <n v="9600"/>
    <n v="9216"/>
    <x v="138"/>
    <x v="0"/>
    <n v="115"/>
    <x v="138"/>
    <x v="1"/>
    <x v="1"/>
    <x v="136"/>
    <x v="132"/>
    <x v="0"/>
    <b v="0"/>
    <s v="games/mobile games"/>
    <x v="6"/>
    <x v="20"/>
  </r>
  <r>
    <n v="139"/>
    <x v="139"/>
    <s v="Down-sized empowering protocol"/>
    <n v="92100"/>
    <n v="19246"/>
    <x v="139"/>
    <x v="0"/>
    <n v="326"/>
    <x v="139"/>
    <x v="1"/>
    <x v="1"/>
    <x v="137"/>
    <x v="133"/>
    <x v="0"/>
    <b v="1"/>
    <s v="technology/wearables"/>
    <x v="2"/>
    <x v="8"/>
  </r>
  <r>
    <n v="140"/>
    <x v="140"/>
    <s v="Fully-configurable coherent Internet solution"/>
    <n v="5500"/>
    <n v="12274"/>
    <x v="140"/>
    <x v="1"/>
    <n v="186"/>
    <x v="140"/>
    <x v="1"/>
    <x v="1"/>
    <x v="138"/>
    <x v="134"/>
    <x v="0"/>
    <b v="0"/>
    <s v="film &amp; video/documentary"/>
    <x v="4"/>
    <x v="4"/>
  </r>
  <r>
    <n v="141"/>
    <x v="141"/>
    <s v="Distributed motivating algorithm"/>
    <n v="64300"/>
    <n v="65323"/>
    <x v="141"/>
    <x v="1"/>
    <n v="1071"/>
    <x v="141"/>
    <x v="1"/>
    <x v="1"/>
    <x v="139"/>
    <x v="135"/>
    <x v="0"/>
    <b v="0"/>
    <s v="technology/web"/>
    <x v="2"/>
    <x v="2"/>
  </r>
  <r>
    <n v="142"/>
    <x v="142"/>
    <s v="Expanded solution-oriented benchmark"/>
    <n v="5000"/>
    <n v="11502"/>
    <x v="142"/>
    <x v="1"/>
    <n v="117"/>
    <x v="142"/>
    <x v="1"/>
    <x v="1"/>
    <x v="107"/>
    <x v="136"/>
    <x v="0"/>
    <b v="0"/>
    <s v="technology/web"/>
    <x v="2"/>
    <x v="2"/>
  </r>
  <r>
    <n v="143"/>
    <x v="143"/>
    <s v="Implemented discrete secured line"/>
    <n v="5400"/>
    <n v="7322"/>
    <x v="143"/>
    <x v="1"/>
    <n v="70"/>
    <x v="143"/>
    <x v="1"/>
    <x v="1"/>
    <x v="140"/>
    <x v="137"/>
    <x v="0"/>
    <b v="0"/>
    <s v="music/indie rock"/>
    <x v="1"/>
    <x v="7"/>
  </r>
  <r>
    <n v="144"/>
    <x v="144"/>
    <s v="Multi-lateral actuating installation"/>
    <n v="9000"/>
    <n v="11619"/>
    <x v="144"/>
    <x v="1"/>
    <n v="135"/>
    <x v="144"/>
    <x v="1"/>
    <x v="1"/>
    <x v="141"/>
    <x v="138"/>
    <x v="0"/>
    <b v="0"/>
    <s v="theater/plays"/>
    <x v="3"/>
    <x v="3"/>
  </r>
  <r>
    <n v="145"/>
    <x v="145"/>
    <s v="Secured reciprocal array"/>
    <n v="25000"/>
    <n v="59128"/>
    <x v="145"/>
    <x v="1"/>
    <n v="768"/>
    <x v="145"/>
    <x v="5"/>
    <x v="5"/>
    <x v="142"/>
    <x v="139"/>
    <x v="0"/>
    <b v="0"/>
    <s v="technology/wearables"/>
    <x v="2"/>
    <x v="8"/>
  </r>
  <r>
    <n v="146"/>
    <x v="146"/>
    <s v="Optional bandwidth-monitored middleware"/>
    <n v="8800"/>
    <n v="1518"/>
    <x v="146"/>
    <x v="3"/>
    <n v="51"/>
    <x v="146"/>
    <x v="1"/>
    <x v="1"/>
    <x v="143"/>
    <x v="140"/>
    <x v="0"/>
    <b v="0"/>
    <s v="theater/plays"/>
    <x v="3"/>
    <x v="3"/>
  </r>
  <r>
    <n v="147"/>
    <x v="147"/>
    <s v="Upgradable upward-trending workforce"/>
    <n v="8300"/>
    <n v="9337"/>
    <x v="147"/>
    <x v="1"/>
    <n v="199"/>
    <x v="147"/>
    <x v="1"/>
    <x v="1"/>
    <x v="144"/>
    <x v="141"/>
    <x v="0"/>
    <b v="1"/>
    <s v="theater/plays"/>
    <x v="3"/>
    <x v="3"/>
  </r>
  <r>
    <n v="148"/>
    <x v="148"/>
    <s v="Upgradable hybrid capability"/>
    <n v="9300"/>
    <n v="11255"/>
    <x v="148"/>
    <x v="1"/>
    <n v="107"/>
    <x v="148"/>
    <x v="1"/>
    <x v="1"/>
    <x v="145"/>
    <x v="142"/>
    <x v="0"/>
    <b v="0"/>
    <s v="technology/wearables"/>
    <x v="2"/>
    <x v="8"/>
  </r>
  <r>
    <n v="149"/>
    <x v="149"/>
    <s v="Managed fresh-thinking flexibility"/>
    <n v="6200"/>
    <n v="13632"/>
    <x v="149"/>
    <x v="1"/>
    <n v="195"/>
    <x v="149"/>
    <x v="1"/>
    <x v="1"/>
    <x v="146"/>
    <x v="143"/>
    <x v="0"/>
    <b v="0"/>
    <s v="music/indie rock"/>
    <x v="1"/>
    <x v="7"/>
  </r>
  <r>
    <n v="150"/>
    <x v="150"/>
    <s v="Networked stable workforce"/>
    <n v="100"/>
    <n v="1"/>
    <x v="100"/>
    <x v="0"/>
    <n v="1"/>
    <x v="100"/>
    <x v="1"/>
    <x v="1"/>
    <x v="147"/>
    <x v="144"/>
    <x v="0"/>
    <b v="0"/>
    <s v="music/rock"/>
    <x v="1"/>
    <x v="1"/>
  </r>
  <r>
    <n v="151"/>
    <x v="151"/>
    <s v="Customizable intermediate extranet"/>
    <n v="137200"/>
    <n v="88037"/>
    <x v="150"/>
    <x v="0"/>
    <n v="1467"/>
    <x v="150"/>
    <x v="1"/>
    <x v="1"/>
    <x v="148"/>
    <x v="145"/>
    <x v="0"/>
    <b v="0"/>
    <s v="music/electric music"/>
    <x v="1"/>
    <x v="5"/>
  </r>
  <r>
    <n v="152"/>
    <x v="152"/>
    <s v="User-centric fault-tolerant task-force"/>
    <n v="41500"/>
    <n v="175573"/>
    <x v="151"/>
    <x v="1"/>
    <n v="3376"/>
    <x v="151"/>
    <x v="1"/>
    <x v="1"/>
    <x v="149"/>
    <x v="146"/>
    <x v="0"/>
    <b v="0"/>
    <s v="music/indie rock"/>
    <x v="1"/>
    <x v="7"/>
  </r>
  <r>
    <n v="153"/>
    <x v="153"/>
    <s v="Multi-tiered radical definition"/>
    <n v="189400"/>
    <n v="176112"/>
    <x v="152"/>
    <x v="0"/>
    <n v="5681"/>
    <x v="152"/>
    <x v="1"/>
    <x v="1"/>
    <x v="150"/>
    <x v="147"/>
    <x v="0"/>
    <b v="0"/>
    <s v="theater/plays"/>
    <x v="3"/>
    <x v="3"/>
  </r>
  <r>
    <n v="154"/>
    <x v="154"/>
    <s v="Devolved foreground benchmark"/>
    <n v="171300"/>
    <n v="100650"/>
    <x v="153"/>
    <x v="0"/>
    <n v="1059"/>
    <x v="153"/>
    <x v="1"/>
    <x v="1"/>
    <x v="151"/>
    <x v="148"/>
    <x v="0"/>
    <b v="1"/>
    <s v="music/indie rock"/>
    <x v="1"/>
    <x v="7"/>
  </r>
  <r>
    <n v="155"/>
    <x v="155"/>
    <s v="Distributed eco-centric methodology"/>
    <n v="139500"/>
    <n v="90706"/>
    <x v="154"/>
    <x v="0"/>
    <n v="1194"/>
    <x v="154"/>
    <x v="1"/>
    <x v="1"/>
    <x v="152"/>
    <x v="149"/>
    <x v="0"/>
    <b v="0"/>
    <s v="theater/plays"/>
    <x v="3"/>
    <x v="3"/>
  </r>
  <r>
    <n v="156"/>
    <x v="156"/>
    <s v="Streamlined encompassing encryption"/>
    <n v="36400"/>
    <n v="26914"/>
    <x v="155"/>
    <x v="3"/>
    <n v="379"/>
    <x v="155"/>
    <x v="2"/>
    <x v="2"/>
    <x v="153"/>
    <x v="150"/>
    <x v="0"/>
    <b v="0"/>
    <s v="music/rock"/>
    <x v="1"/>
    <x v="1"/>
  </r>
  <r>
    <n v="157"/>
    <x v="157"/>
    <s v="User-friendly reciprocal initiative"/>
    <n v="4200"/>
    <n v="2212"/>
    <x v="156"/>
    <x v="0"/>
    <n v="30"/>
    <x v="156"/>
    <x v="2"/>
    <x v="2"/>
    <x v="154"/>
    <x v="151"/>
    <x v="0"/>
    <b v="0"/>
    <s v="photography/photography books"/>
    <x v="7"/>
    <x v="14"/>
  </r>
  <r>
    <n v="158"/>
    <x v="158"/>
    <s v="Ergonomic fresh-thinking installation"/>
    <n v="2100"/>
    <n v="4640"/>
    <x v="157"/>
    <x v="1"/>
    <n v="41"/>
    <x v="157"/>
    <x v="1"/>
    <x v="1"/>
    <x v="155"/>
    <x v="152"/>
    <x v="0"/>
    <b v="0"/>
    <s v="music/rock"/>
    <x v="1"/>
    <x v="1"/>
  </r>
  <r>
    <n v="159"/>
    <x v="159"/>
    <s v="Robust explicit hardware"/>
    <n v="191200"/>
    <n v="191222"/>
    <x v="158"/>
    <x v="1"/>
    <n v="1821"/>
    <x v="158"/>
    <x v="1"/>
    <x v="1"/>
    <x v="156"/>
    <x v="153"/>
    <x v="0"/>
    <b v="1"/>
    <s v="theater/plays"/>
    <x v="3"/>
    <x v="3"/>
  </r>
  <r>
    <n v="160"/>
    <x v="160"/>
    <s v="Stand-alone actuating support"/>
    <n v="8000"/>
    <n v="12985"/>
    <x v="159"/>
    <x v="1"/>
    <n v="164"/>
    <x v="159"/>
    <x v="1"/>
    <x v="1"/>
    <x v="157"/>
    <x v="154"/>
    <x v="0"/>
    <b v="0"/>
    <s v="technology/wearables"/>
    <x v="2"/>
    <x v="8"/>
  </r>
  <r>
    <n v="161"/>
    <x v="161"/>
    <s v="Cross-platform methodical process improvement"/>
    <n v="5500"/>
    <n v="4300"/>
    <x v="160"/>
    <x v="0"/>
    <n v="75"/>
    <x v="160"/>
    <x v="1"/>
    <x v="1"/>
    <x v="158"/>
    <x v="155"/>
    <x v="0"/>
    <b v="1"/>
    <s v="technology/web"/>
    <x v="2"/>
    <x v="2"/>
  </r>
  <r>
    <n v="162"/>
    <x v="162"/>
    <s v="Extended bottom-line open architecture"/>
    <n v="6100"/>
    <n v="9134"/>
    <x v="161"/>
    <x v="1"/>
    <n v="157"/>
    <x v="161"/>
    <x v="5"/>
    <x v="5"/>
    <x v="159"/>
    <x v="156"/>
    <x v="0"/>
    <b v="0"/>
    <s v="music/rock"/>
    <x v="1"/>
    <x v="1"/>
  </r>
  <r>
    <n v="163"/>
    <x v="163"/>
    <s v="Extended reciprocal circuit"/>
    <n v="3500"/>
    <n v="8864"/>
    <x v="162"/>
    <x v="1"/>
    <n v="246"/>
    <x v="162"/>
    <x v="1"/>
    <x v="1"/>
    <x v="160"/>
    <x v="157"/>
    <x v="0"/>
    <b v="1"/>
    <s v="photography/photography books"/>
    <x v="7"/>
    <x v="14"/>
  </r>
  <r>
    <n v="164"/>
    <x v="164"/>
    <s v="Polarized human-resource protocol"/>
    <n v="150500"/>
    <n v="150755"/>
    <x v="163"/>
    <x v="1"/>
    <n v="1396"/>
    <x v="163"/>
    <x v="1"/>
    <x v="1"/>
    <x v="161"/>
    <x v="158"/>
    <x v="0"/>
    <b v="0"/>
    <s v="theater/plays"/>
    <x v="3"/>
    <x v="3"/>
  </r>
  <r>
    <n v="165"/>
    <x v="165"/>
    <s v="Synergized radical product"/>
    <n v="90400"/>
    <n v="110279"/>
    <x v="164"/>
    <x v="1"/>
    <n v="2506"/>
    <x v="164"/>
    <x v="1"/>
    <x v="1"/>
    <x v="162"/>
    <x v="159"/>
    <x v="0"/>
    <b v="0"/>
    <s v="technology/web"/>
    <x v="2"/>
    <x v="2"/>
  </r>
  <r>
    <n v="166"/>
    <x v="166"/>
    <s v="Robust heuristic artificial intelligence"/>
    <n v="9800"/>
    <n v="13439"/>
    <x v="165"/>
    <x v="1"/>
    <n v="244"/>
    <x v="165"/>
    <x v="1"/>
    <x v="1"/>
    <x v="163"/>
    <x v="160"/>
    <x v="0"/>
    <b v="0"/>
    <s v="photography/photography books"/>
    <x v="7"/>
    <x v="14"/>
  </r>
  <r>
    <n v="167"/>
    <x v="167"/>
    <s v="Robust content-based emulation"/>
    <n v="2600"/>
    <n v="10804"/>
    <x v="166"/>
    <x v="1"/>
    <n v="146"/>
    <x v="166"/>
    <x v="2"/>
    <x v="2"/>
    <x v="164"/>
    <x v="161"/>
    <x v="0"/>
    <b v="0"/>
    <s v="theater/plays"/>
    <x v="3"/>
    <x v="3"/>
  </r>
  <r>
    <n v="168"/>
    <x v="168"/>
    <s v="Ergonomic uniform open system"/>
    <n v="128100"/>
    <n v="40107"/>
    <x v="167"/>
    <x v="0"/>
    <n v="955"/>
    <x v="167"/>
    <x v="3"/>
    <x v="3"/>
    <x v="165"/>
    <x v="162"/>
    <x v="0"/>
    <b v="1"/>
    <s v="music/indie rock"/>
    <x v="1"/>
    <x v="7"/>
  </r>
  <r>
    <n v="169"/>
    <x v="169"/>
    <s v="Profit-focused modular product"/>
    <n v="23300"/>
    <n v="98811"/>
    <x v="168"/>
    <x v="1"/>
    <n v="1267"/>
    <x v="168"/>
    <x v="1"/>
    <x v="1"/>
    <x v="166"/>
    <x v="163"/>
    <x v="0"/>
    <b v="1"/>
    <s v="film &amp; video/shorts"/>
    <x v="4"/>
    <x v="12"/>
  </r>
  <r>
    <n v="170"/>
    <x v="170"/>
    <s v="Mandatory mobile product"/>
    <n v="188100"/>
    <n v="5528"/>
    <x v="169"/>
    <x v="0"/>
    <n v="67"/>
    <x v="169"/>
    <x v="1"/>
    <x v="1"/>
    <x v="167"/>
    <x v="164"/>
    <x v="0"/>
    <b v="0"/>
    <s v="music/indie rock"/>
    <x v="1"/>
    <x v="7"/>
  </r>
  <r>
    <n v="171"/>
    <x v="171"/>
    <s v="Public-key 3rdgeneration budgetary management"/>
    <n v="4900"/>
    <n v="521"/>
    <x v="170"/>
    <x v="0"/>
    <n v="5"/>
    <x v="170"/>
    <x v="1"/>
    <x v="1"/>
    <x v="168"/>
    <x v="165"/>
    <x v="0"/>
    <b v="0"/>
    <s v="publishing/translations"/>
    <x v="5"/>
    <x v="18"/>
  </r>
  <r>
    <n v="172"/>
    <x v="172"/>
    <s v="Centralized national firmware"/>
    <n v="800"/>
    <n v="663"/>
    <x v="171"/>
    <x v="0"/>
    <n v="26"/>
    <x v="171"/>
    <x v="1"/>
    <x v="1"/>
    <x v="169"/>
    <x v="166"/>
    <x v="0"/>
    <b v="1"/>
    <s v="film &amp; video/documentary"/>
    <x v="4"/>
    <x v="4"/>
  </r>
  <r>
    <n v="173"/>
    <x v="173"/>
    <s v="Cross-group 4thgeneration middleware"/>
    <n v="96700"/>
    <n v="157635"/>
    <x v="172"/>
    <x v="1"/>
    <n v="1561"/>
    <x v="172"/>
    <x v="1"/>
    <x v="1"/>
    <x v="170"/>
    <x v="167"/>
    <x v="0"/>
    <b v="0"/>
    <s v="theater/plays"/>
    <x v="3"/>
    <x v="3"/>
  </r>
  <r>
    <n v="174"/>
    <x v="174"/>
    <s v="Pre-emptive scalable access"/>
    <n v="600"/>
    <n v="5368"/>
    <x v="173"/>
    <x v="1"/>
    <n v="48"/>
    <x v="173"/>
    <x v="1"/>
    <x v="1"/>
    <x v="171"/>
    <x v="168"/>
    <x v="0"/>
    <b v="1"/>
    <s v="technology/wearables"/>
    <x v="2"/>
    <x v="8"/>
  </r>
  <r>
    <n v="175"/>
    <x v="175"/>
    <s v="Sharable intangible migration"/>
    <n v="181200"/>
    <n v="47459"/>
    <x v="174"/>
    <x v="0"/>
    <n v="1130"/>
    <x v="174"/>
    <x v="1"/>
    <x v="1"/>
    <x v="172"/>
    <x v="169"/>
    <x v="0"/>
    <b v="0"/>
    <s v="theater/plays"/>
    <x v="3"/>
    <x v="3"/>
  </r>
  <r>
    <n v="176"/>
    <x v="176"/>
    <s v="Proactive scalable Graphical User Interface"/>
    <n v="115000"/>
    <n v="86060"/>
    <x v="175"/>
    <x v="0"/>
    <n v="782"/>
    <x v="175"/>
    <x v="1"/>
    <x v="1"/>
    <x v="173"/>
    <x v="170"/>
    <x v="0"/>
    <b v="0"/>
    <s v="theater/plays"/>
    <x v="3"/>
    <x v="3"/>
  </r>
  <r>
    <n v="177"/>
    <x v="177"/>
    <s v="Digitized solution-oriented product"/>
    <n v="38800"/>
    <n v="161593"/>
    <x v="176"/>
    <x v="1"/>
    <n v="2739"/>
    <x v="176"/>
    <x v="1"/>
    <x v="1"/>
    <x v="174"/>
    <x v="171"/>
    <x v="0"/>
    <b v="0"/>
    <s v="theater/plays"/>
    <x v="3"/>
    <x v="3"/>
  </r>
  <r>
    <n v="178"/>
    <x v="178"/>
    <s v="Triple-buffered cohesive structure"/>
    <n v="7200"/>
    <n v="6927"/>
    <x v="177"/>
    <x v="0"/>
    <n v="210"/>
    <x v="177"/>
    <x v="1"/>
    <x v="1"/>
    <x v="175"/>
    <x v="172"/>
    <x v="0"/>
    <b v="0"/>
    <s v="food/food trucks"/>
    <x v="0"/>
    <x v="0"/>
  </r>
  <r>
    <n v="179"/>
    <x v="179"/>
    <s v="Realigned human-resource orchestration"/>
    <n v="44500"/>
    <n v="159185"/>
    <x v="178"/>
    <x v="1"/>
    <n v="3537"/>
    <x v="178"/>
    <x v="0"/>
    <x v="0"/>
    <x v="176"/>
    <x v="173"/>
    <x v="0"/>
    <b v="1"/>
    <s v="theater/plays"/>
    <x v="3"/>
    <x v="3"/>
  </r>
  <r>
    <n v="180"/>
    <x v="180"/>
    <s v="Optional clear-thinking software"/>
    <n v="56000"/>
    <n v="172736"/>
    <x v="179"/>
    <x v="1"/>
    <n v="2107"/>
    <x v="179"/>
    <x v="2"/>
    <x v="2"/>
    <x v="177"/>
    <x v="174"/>
    <x v="0"/>
    <b v="0"/>
    <s v="technology/wearables"/>
    <x v="2"/>
    <x v="8"/>
  </r>
  <r>
    <n v="181"/>
    <x v="181"/>
    <s v="Centralized global approach"/>
    <n v="8600"/>
    <n v="5315"/>
    <x v="180"/>
    <x v="0"/>
    <n v="136"/>
    <x v="180"/>
    <x v="1"/>
    <x v="1"/>
    <x v="178"/>
    <x v="175"/>
    <x v="0"/>
    <b v="0"/>
    <s v="technology/web"/>
    <x v="2"/>
    <x v="2"/>
  </r>
  <r>
    <n v="182"/>
    <x v="182"/>
    <s v="Reverse-engineered bandwidth-monitored contingency"/>
    <n v="27100"/>
    <n v="195750"/>
    <x v="181"/>
    <x v="1"/>
    <n v="3318"/>
    <x v="181"/>
    <x v="3"/>
    <x v="3"/>
    <x v="179"/>
    <x v="176"/>
    <x v="0"/>
    <b v="0"/>
    <s v="theater/plays"/>
    <x v="3"/>
    <x v="3"/>
  </r>
  <r>
    <n v="183"/>
    <x v="183"/>
    <s v="Pre-emptive bandwidth-monitored instruction set"/>
    <n v="5100"/>
    <n v="3525"/>
    <x v="182"/>
    <x v="0"/>
    <n v="86"/>
    <x v="182"/>
    <x v="0"/>
    <x v="0"/>
    <x v="180"/>
    <x v="177"/>
    <x v="0"/>
    <b v="0"/>
    <s v="music/rock"/>
    <x v="1"/>
    <x v="1"/>
  </r>
  <r>
    <n v="184"/>
    <x v="184"/>
    <s v="Adaptive asynchronous emulation"/>
    <n v="3600"/>
    <n v="10550"/>
    <x v="183"/>
    <x v="1"/>
    <n v="340"/>
    <x v="183"/>
    <x v="1"/>
    <x v="1"/>
    <x v="181"/>
    <x v="178"/>
    <x v="0"/>
    <b v="0"/>
    <s v="theater/plays"/>
    <x v="3"/>
    <x v="3"/>
  </r>
  <r>
    <n v="185"/>
    <x v="185"/>
    <s v="Innovative actuating conglomeration"/>
    <n v="1000"/>
    <n v="718"/>
    <x v="184"/>
    <x v="0"/>
    <n v="19"/>
    <x v="184"/>
    <x v="1"/>
    <x v="1"/>
    <x v="182"/>
    <x v="179"/>
    <x v="0"/>
    <b v="0"/>
    <s v="film &amp; video/television"/>
    <x v="4"/>
    <x v="19"/>
  </r>
  <r>
    <n v="186"/>
    <x v="186"/>
    <s v="Grass-roots foreground policy"/>
    <n v="88800"/>
    <n v="28358"/>
    <x v="185"/>
    <x v="0"/>
    <n v="886"/>
    <x v="185"/>
    <x v="1"/>
    <x v="1"/>
    <x v="183"/>
    <x v="180"/>
    <x v="0"/>
    <b v="0"/>
    <s v="theater/plays"/>
    <x v="3"/>
    <x v="3"/>
  </r>
  <r>
    <n v="187"/>
    <x v="187"/>
    <s v="Horizontal transitional paradigm"/>
    <n v="60200"/>
    <n v="138384"/>
    <x v="186"/>
    <x v="1"/>
    <n v="1442"/>
    <x v="186"/>
    <x v="0"/>
    <x v="0"/>
    <x v="184"/>
    <x v="181"/>
    <x v="0"/>
    <b v="1"/>
    <s v="film &amp; video/shorts"/>
    <x v="4"/>
    <x v="12"/>
  </r>
  <r>
    <n v="188"/>
    <x v="188"/>
    <s v="Networked didactic info-mediaries"/>
    <n v="8200"/>
    <n v="2625"/>
    <x v="187"/>
    <x v="0"/>
    <n v="35"/>
    <x v="187"/>
    <x v="6"/>
    <x v="6"/>
    <x v="185"/>
    <x v="182"/>
    <x v="0"/>
    <b v="0"/>
    <s v="theater/plays"/>
    <x v="3"/>
    <x v="3"/>
  </r>
  <r>
    <n v="189"/>
    <x v="189"/>
    <s v="Switchable contextually-based access"/>
    <n v="191300"/>
    <n v="45004"/>
    <x v="188"/>
    <x v="3"/>
    <n v="441"/>
    <x v="188"/>
    <x v="1"/>
    <x v="1"/>
    <x v="186"/>
    <x v="183"/>
    <x v="0"/>
    <b v="0"/>
    <s v="theater/plays"/>
    <x v="3"/>
    <x v="3"/>
  </r>
  <r>
    <n v="190"/>
    <x v="190"/>
    <s v="Up-sized dynamic throughput"/>
    <n v="3700"/>
    <n v="2538"/>
    <x v="189"/>
    <x v="0"/>
    <n v="24"/>
    <x v="189"/>
    <x v="1"/>
    <x v="1"/>
    <x v="187"/>
    <x v="184"/>
    <x v="0"/>
    <b v="1"/>
    <s v="theater/plays"/>
    <x v="3"/>
    <x v="3"/>
  </r>
  <r>
    <n v="191"/>
    <x v="191"/>
    <s v="Mandatory reciprocal superstructure"/>
    <n v="8400"/>
    <n v="3188"/>
    <x v="190"/>
    <x v="0"/>
    <n v="86"/>
    <x v="190"/>
    <x v="6"/>
    <x v="6"/>
    <x v="188"/>
    <x v="185"/>
    <x v="0"/>
    <b v="0"/>
    <s v="theater/plays"/>
    <x v="3"/>
    <x v="3"/>
  </r>
  <r>
    <n v="192"/>
    <x v="192"/>
    <s v="Upgradable 4thgeneration productivity"/>
    <n v="42600"/>
    <n v="8517"/>
    <x v="191"/>
    <x v="0"/>
    <n v="243"/>
    <x v="191"/>
    <x v="1"/>
    <x v="1"/>
    <x v="189"/>
    <x v="186"/>
    <x v="0"/>
    <b v="0"/>
    <s v="music/rock"/>
    <x v="1"/>
    <x v="1"/>
  </r>
  <r>
    <n v="193"/>
    <x v="193"/>
    <s v="Progressive discrete hub"/>
    <n v="6600"/>
    <n v="3012"/>
    <x v="192"/>
    <x v="0"/>
    <n v="65"/>
    <x v="192"/>
    <x v="1"/>
    <x v="1"/>
    <x v="190"/>
    <x v="187"/>
    <x v="1"/>
    <b v="0"/>
    <s v="music/indie rock"/>
    <x v="1"/>
    <x v="7"/>
  </r>
  <r>
    <n v="194"/>
    <x v="194"/>
    <s v="Assimilated multi-tasking archive"/>
    <n v="7100"/>
    <n v="8716"/>
    <x v="193"/>
    <x v="1"/>
    <n v="126"/>
    <x v="193"/>
    <x v="1"/>
    <x v="1"/>
    <x v="191"/>
    <x v="188"/>
    <x v="0"/>
    <b v="0"/>
    <s v="music/metal"/>
    <x v="1"/>
    <x v="16"/>
  </r>
  <r>
    <n v="195"/>
    <x v="195"/>
    <s v="Upgradable high-level solution"/>
    <n v="15800"/>
    <n v="57157"/>
    <x v="194"/>
    <x v="1"/>
    <n v="524"/>
    <x v="194"/>
    <x v="1"/>
    <x v="1"/>
    <x v="192"/>
    <x v="189"/>
    <x v="0"/>
    <b v="0"/>
    <s v="music/electric music"/>
    <x v="1"/>
    <x v="5"/>
  </r>
  <r>
    <n v="196"/>
    <x v="196"/>
    <s v="Organic bandwidth-monitored frame"/>
    <n v="8200"/>
    <n v="5178"/>
    <x v="195"/>
    <x v="0"/>
    <n v="100"/>
    <x v="195"/>
    <x v="3"/>
    <x v="3"/>
    <x v="173"/>
    <x v="190"/>
    <x v="0"/>
    <b v="0"/>
    <s v="technology/wearables"/>
    <x v="2"/>
    <x v="8"/>
  </r>
  <r>
    <n v="197"/>
    <x v="197"/>
    <s v="Business-focused logistical framework"/>
    <n v="54700"/>
    <n v="163118"/>
    <x v="196"/>
    <x v="1"/>
    <n v="1989"/>
    <x v="196"/>
    <x v="1"/>
    <x v="1"/>
    <x v="193"/>
    <x v="191"/>
    <x v="0"/>
    <b v="0"/>
    <s v="film &amp; video/drama"/>
    <x v="4"/>
    <x v="6"/>
  </r>
  <r>
    <n v="198"/>
    <x v="198"/>
    <s v="Universal multi-state capability"/>
    <n v="63200"/>
    <n v="6041"/>
    <x v="197"/>
    <x v="0"/>
    <n v="168"/>
    <x v="197"/>
    <x v="1"/>
    <x v="1"/>
    <x v="194"/>
    <x v="192"/>
    <x v="0"/>
    <b v="0"/>
    <s v="music/electric music"/>
    <x v="1"/>
    <x v="5"/>
  </r>
  <r>
    <n v="199"/>
    <x v="199"/>
    <s v="Digitized reciprocal infrastructure"/>
    <n v="1800"/>
    <n v="968"/>
    <x v="198"/>
    <x v="0"/>
    <n v="13"/>
    <x v="198"/>
    <x v="1"/>
    <x v="1"/>
    <x v="195"/>
    <x v="193"/>
    <x v="0"/>
    <b v="0"/>
    <s v="music/rock"/>
    <x v="1"/>
    <x v="1"/>
  </r>
  <r>
    <n v="200"/>
    <x v="200"/>
    <s v="Reduced dedicated capability"/>
    <n v="100"/>
    <n v="2"/>
    <x v="50"/>
    <x v="0"/>
    <n v="1"/>
    <x v="50"/>
    <x v="0"/>
    <x v="0"/>
    <x v="152"/>
    <x v="194"/>
    <x v="0"/>
    <b v="0"/>
    <s v="theater/plays"/>
    <x v="3"/>
    <x v="3"/>
  </r>
  <r>
    <n v="201"/>
    <x v="201"/>
    <s v="Cross-platform bi-directional workforce"/>
    <n v="2100"/>
    <n v="14305"/>
    <x v="199"/>
    <x v="1"/>
    <n v="157"/>
    <x v="199"/>
    <x v="1"/>
    <x v="1"/>
    <x v="196"/>
    <x v="195"/>
    <x v="0"/>
    <b v="0"/>
    <s v="technology/web"/>
    <x v="2"/>
    <x v="2"/>
  </r>
  <r>
    <n v="202"/>
    <x v="202"/>
    <s v="Upgradable scalable methodology"/>
    <n v="8300"/>
    <n v="6543"/>
    <x v="200"/>
    <x v="3"/>
    <n v="82"/>
    <x v="200"/>
    <x v="1"/>
    <x v="1"/>
    <x v="197"/>
    <x v="196"/>
    <x v="0"/>
    <b v="0"/>
    <s v="food/food trucks"/>
    <x v="0"/>
    <x v="0"/>
  </r>
  <r>
    <n v="203"/>
    <x v="203"/>
    <s v="Customer-focused client-server service-desk"/>
    <n v="143900"/>
    <n v="193413"/>
    <x v="201"/>
    <x v="1"/>
    <n v="4498"/>
    <x v="201"/>
    <x v="2"/>
    <x v="2"/>
    <x v="198"/>
    <x v="197"/>
    <x v="0"/>
    <b v="0"/>
    <s v="theater/plays"/>
    <x v="3"/>
    <x v="3"/>
  </r>
  <r>
    <n v="204"/>
    <x v="204"/>
    <s v="Mandatory multimedia leverage"/>
    <n v="75000"/>
    <n v="2529"/>
    <x v="202"/>
    <x v="0"/>
    <n v="40"/>
    <x v="202"/>
    <x v="1"/>
    <x v="1"/>
    <x v="199"/>
    <x v="198"/>
    <x v="0"/>
    <b v="0"/>
    <s v="music/jazz"/>
    <x v="1"/>
    <x v="17"/>
  </r>
  <r>
    <n v="205"/>
    <x v="205"/>
    <s v="Focused analyzing circuit"/>
    <n v="1300"/>
    <n v="5614"/>
    <x v="203"/>
    <x v="1"/>
    <n v="80"/>
    <x v="203"/>
    <x v="1"/>
    <x v="1"/>
    <x v="200"/>
    <x v="199"/>
    <x v="1"/>
    <b v="0"/>
    <s v="theater/plays"/>
    <x v="3"/>
    <x v="3"/>
  </r>
  <r>
    <n v="206"/>
    <x v="206"/>
    <s v="Fundamental grid-enabled strategy"/>
    <n v="9000"/>
    <n v="3496"/>
    <x v="204"/>
    <x v="3"/>
    <n v="57"/>
    <x v="204"/>
    <x v="1"/>
    <x v="1"/>
    <x v="201"/>
    <x v="200"/>
    <x v="0"/>
    <b v="0"/>
    <s v="publishing/fiction"/>
    <x v="5"/>
    <x v="13"/>
  </r>
  <r>
    <n v="207"/>
    <x v="207"/>
    <s v="Digitized 5thgeneration knowledgebase"/>
    <n v="1000"/>
    <n v="4257"/>
    <x v="205"/>
    <x v="1"/>
    <n v="43"/>
    <x v="205"/>
    <x v="1"/>
    <x v="1"/>
    <x v="202"/>
    <x v="201"/>
    <x v="0"/>
    <b v="1"/>
    <s v="music/rock"/>
    <x v="1"/>
    <x v="1"/>
  </r>
  <r>
    <n v="208"/>
    <x v="208"/>
    <s v="Mandatory multi-tasking encryption"/>
    <n v="196900"/>
    <n v="199110"/>
    <x v="206"/>
    <x v="1"/>
    <n v="2053"/>
    <x v="206"/>
    <x v="1"/>
    <x v="1"/>
    <x v="203"/>
    <x v="202"/>
    <x v="0"/>
    <b v="0"/>
    <s v="film &amp; video/documentary"/>
    <x v="4"/>
    <x v="4"/>
  </r>
  <r>
    <n v="209"/>
    <x v="209"/>
    <s v="Distributed system-worthy application"/>
    <n v="194500"/>
    <n v="41212"/>
    <x v="207"/>
    <x v="2"/>
    <n v="808"/>
    <x v="207"/>
    <x v="2"/>
    <x v="2"/>
    <x v="204"/>
    <x v="203"/>
    <x v="0"/>
    <b v="0"/>
    <s v="film &amp; video/documentary"/>
    <x v="4"/>
    <x v="4"/>
  </r>
  <r>
    <n v="210"/>
    <x v="210"/>
    <s v="Synergistic tertiary time-frame"/>
    <n v="9400"/>
    <n v="6338"/>
    <x v="208"/>
    <x v="0"/>
    <n v="226"/>
    <x v="208"/>
    <x v="3"/>
    <x v="3"/>
    <x v="205"/>
    <x v="204"/>
    <x v="0"/>
    <b v="0"/>
    <s v="film &amp; video/science fiction"/>
    <x v="4"/>
    <x v="22"/>
  </r>
  <r>
    <n v="211"/>
    <x v="211"/>
    <s v="Customer-focused impactful benchmark"/>
    <n v="104400"/>
    <n v="99100"/>
    <x v="209"/>
    <x v="0"/>
    <n v="1625"/>
    <x v="209"/>
    <x v="1"/>
    <x v="1"/>
    <x v="206"/>
    <x v="205"/>
    <x v="0"/>
    <b v="0"/>
    <s v="theater/plays"/>
    <x v="3"/>
    <x v="3"/>
  </r>
  <r>
    <n v="212"/>
    <x v="212"/>
    <s v="Profound next generation infrastructure"/>
    <n v="8100"/>
    <n v="12300"/>
    <x v="210"/>
    <x v="1"/>
    <n v="168"/>
    <x v="210"/>
    <x v="1"/>
    <x v="1"/>
    <x v="207"/>
    <x v="206"/>
    <x v="0"/>
    <b v="0"/>
    <s v="theater/plays"/>
    <x v="3"/>
    <x v="3"/>
  </r>
  <r>
    <n v="213"/>
    <x v="213"/>
    <s v="Face-to-face encompassing info-mediaries"/>
    <n v="87900"/>
    <n v="171549"/>
    <x v="211"/>
    <x v="1"/>
    <n v="4289"/>
    <x v="211"/>
    <x v="1"/>
    <x v="1"/>
    <x v="208"/>
    <x v="207"/>
    <x v="0"/>
    <b v="1"/>
    <s v="music/indie rock"/>
    <x v="1"/>
    <x v="7"/>
  </r>
  <r>
    <n v="214"/>
    <x v="214"/>
    <s v="Open-source fresh-thinking policy"/>
    <n v="1400"/>
    <n v="14324"/>
    <x v="212"/>
    <x v="1"/>
    <n v="165"/>
    <x v="212"/>
    <x v="1"/>
    <x v="1"/>
    <x v="209"/>
    <x v="208"/>
    <x v="0"/>
    <b v="0"/>
    <s v="music/rock"/>
    <x v="1"/>
    <x v="1"/>
  </r>
  <r>
    <n v="215"/>
    <x v="215"/>
    <s v="Extended 24/7 implementation"/>
    <n v="156800"/>
    <n v="6024"/>
    <x v="213"/>
    <x v="0"/>
    <n v="143"/>
    <x v="213"/>
    <x v="1"/>
    <x v="1"/>
    <x v="210"/>
    <x v="209"/>
    <x v="0"/>
    <b v="0"/>
    <s v="theater/plays"/>
    <x v="3"/>
    <x v="3"/>
  </r>
  <r>
    <n v="216"/>
    <x v="216"/>
    <s v="Organic dynamic algorithm"/>
    <n v="121700"/>
    <n v="188721"/>
    <x v="214"/>
    <x v="1"/>
    <n v="1815"/>
    <x v="214"/>
    <x v="1"/>
    <x v="1"/>
    <x v="211"/>
    <x v="210"/>
    <x v="0"/>
    <b v="0"/>
    <s v="theater/plays"/>
    <x v="3"/>
    <x v="3"/>
  </r>
  <r>
    <n v="217"/>
    <x v="217"/>
    <s v="Organic multi-tasking focus group"/>
    <n v="129400"/>
    <n v="57911"/>
    <x v="215"/>
    <x v="0"/>
    <n v="934"/>
    <x v="215"/>
    <x v="1"/>
    <x v="1"/>
    <x v="212"/>
    <x v="211"/>
    <x v="0"/>
    <b v="0"/>
    <s v="film &amp; video/science fiction"/>
    <x v="4"/>
    <x v="22"/>
  </r>
  <r>
    <n v="218"/>
    <x v="218"/>
    <s v="Adaptive logistical initiative"/>
    <n v="5700"/>
    <n v="12309"/>
    <x v="216"/>
    <x v="1"/>
    <n v="397"/>
    <x v="216"/>
    <x v="4"/>
    <x v="4"/>
    <x v="213"/>
    <x v="212"/>
    <x v="0"/>
    <b v="1"/>
    <s v="film &amp; video/shorts"/>
    <x v="4"/>
    <x v="12"/>
  </r>
  <r>
    <n v="219"/>
    <x v="219"/>
    <s v="Stand-alone mobile customer loyalty"/>
    <n v="41700"/>
    <n v="138497"/>
    <x v="217"/>
    <x v="1"/>
    <n v="1539"/>
    <x v="217"/>
    <x v="1"/>
    <x v="1"/>
    <x v="214"/>
    <x v="213"/>
    <x v="0"/>
    <b v="0"/>
    <s v="film &amp; video/animation"/>
    <x v="4"/>
    <x v="10"/>
  </r>
  <r>
    <n v="220"/>
    <x v="220"/>
    <s v="Focused composite approach"/>
    <n v="7900"/>
    <n v="667"/>
    <x v="218"/>
    <x v="0"/>
    <n v="17"/>
    <x v="218"/>
    <x v="1"/>
    <x v="1"/>
    <x v="215"/>
    <x v="214"/>
    <x v="1"/>
    <b v="0"/>
    <s v="theater/plays"/>
    <x v="3"/>
    <x v="3"/>
  </r>
  <r>
    <n v="221"/>
    <x v="221"/>
    <s v="Face-to-face clear-thinking Local Area Network"/>
    <n v="121500"/>
    <n v="119830"/>
    <x v="219"/>
    <x v="0"/>
    <n v="2179"/>
    <x v="219"/>
    <x v="1"/>
    <x v="1"/>
    <x v="216"/>
    <x v="215"/>
    <x v="1"/>
    <b v="0"/>
    <s v="food/food trucks"/>
    <x v="0"/>
    <x v="0"/>
  </r>
  <r>
    <n v="222"/>
    <x v="222"/>
    <s v="Cross-group cohesive circuit"/>
    <n v="4800"/>
    <n v="6623"/>
    <x v="220"/>
    <x v="1"/>
    <n v="138"/>
    <x v="220"/>
    <x v="1"/>
    <x v="1"/>
    <x v="217"/>
    <x v="216"/>
    <x v="0"/>
    <b v="0"/>
    <s v="photography/photography books"/>
    <x v="7"/>
    <x v="14"/>
  </r>
  <r>
    <n v="223"/>
    <x v="223"/>
    <s v="Synergistic explicit capability"/>
    <n v="87300"/>
    <n v="81897"/>
    <x v="221"/>
    <x v="0"/>
    <n v="931"/>
    <x v="221"/>
    <x v="1"/>
    <x v="1"/>
    <x v="218"/>
    <x v="217"/>
    <x v="0"/>
    <b v="0"/>
    <s v="theater/plays"/>
    <x v="3"/>
    <x v="3"/>
  </r>
  <r>
    <n v="224"/>
    <x v="224"/>
    <s v="Diverse analyzing definition"/>
    <n v="46300"/>
    <n v="186885"/>
    <x v="222"/>
    <x v="1"/>
    <n v="3594"/>
    <x v="222"/>
    <x v="1"/>
    <x v="1"/>
    <x v="219"/>
    <x v="218"/>
    <x v="0"/>
    <b v="0"/>
    <s v="film &amp; video/science fiction"/>
    <x v="4"/>
    <x v="22"/>
  </r>
  <r>
    <n v="225"/>
    <x v="225"/>
    <s v="Enterprise-wide reciprocal success"/>
    <n v="67800"/>
    <n v="176398"/>
    <x v="223"/>
    <x v="1"/>
    <n v="5880"/>
    <x v="223"/>
    <x v="1"/>
    <x v="1"/>
    <x v="220"/>
    <x v="219"/>
    <x v="1"/>
    <b v="0"/>
    <s v="music/rock"/>
    <x v="1"/>
    <x v="1"/>
  </r>
  <r>
    <n v="226"/>
    <x v="102"/>
    <s v="Progressive neutral middleware"/>
    <n v="3000"/>
    <n v="10999"/>
    <x v="224"/>
    <x v="1"/>
    <n v="112"/>
    <x v="224"/>
    <x v="1"/>
    <x v="1"/>
    <x v="221"/>
    <x v="122"/>
    <x v="0"/>
    <b v="0"/>
    <s v="photography/photography books"/>
    <x v="7"/>
    <x v="14"/>
  </r>
  <r>
    <n v="227"/>
    <x v="226"/>
    <s v="Intuitive exuding process improvement"/>
    <n v="60900"/>
    <n v="102751"/>
    <x v="225"/>
    <x v="1"/>
    <n v="943"/>
    <x v="225"/>
    <x v="1"/>
    <x v="1"/>
    <x v="222"/>
    <x v="220"/>
    <x v="0"/>
    <b v="0"/>
    <s v="games/mobile games"/>
    <x v="6"/>
    <x v="20"/>
  </r>
  <r>
    <n v="228"/>
    <x v="227"/>
    <s v="Exclusive real-time protocol"/>
    <n v="137900"/>
    <n v="165352"/>
    <x v="226"/>
    <x v="1"/>
    <n v="2468"/>
    <x v="226"/>
    <x v="1"/>
    <x v="1"/>
    <x v="172"/>
    <x v="221"/>
    <x v="0"/>
    <b v="0"/>
    <s v="film &amp; video/animation"/>
    <x v="4"/>
    <x v="10"/>
  </r>
  <r>
    <n v="229"/>
    <x v="228"/>
    <s v="Extended encompassing application"/>
    <n v="85600"/>
    <n v="165798"/>
    <x v="227"/>
    <x v="1"/>
    <n v="2551"/>
    <x v="227"/>
    <x v="1"/>
    <x v="1"/>
    <x v="223"/>
    <x v="222"/>
    <x v="0"/>
    <b v="1"/>
    <s v="games/mobile games"/>
    <x v="6"/>
    <x v="20"/>
  </r>
  <r>
    <n v="230"/>
    <x v="229"/>
    <s v="Progressive value-added ability"/>
    <n v="2400"/>
    <n v="10084"/>
    <x v="228"/>
    <x v="1"/>
    <n v="101"/>
    <x v="228"/>
    <x v="1"/>
    <x v="1"/>
    <x v="224"/>
    <x v="223"/>
    <x v="0"/>
    <b v="0"/>
    <s v="games/video games"/>
    <x v="6"/>
    <x v="11"/>
  </r>
  <r>
    <n v="231"/>
    <x v="230"/>
    <s v="Cross-platform uniform hardware"/>
    <n v="7200"/>
    <n v="5523"/>
    <x v="229"/>
    <x v="3"/>
    <n v="67"/>
    <x v="229"/>
    <x v="1"/>
    <x v="1"/>
    <x v="225"/>
    <x v="224"/>
    <x v="0"/>
    <b v="0"/>
    <s v="theater/plays"/>
    <x v="3"/>
    <x v="3"/>
  </r>
  <r>
    <n v="232"/>
    <x v="231"/>
    <s v="Progressive secondary portal"/>
    <n v="3400"/>
    <n v="5823"/>
    <x v="230"/>
    <x v="1"/>
    <n v="92"/>
    <x v="230"/>
    <x v="1"/>
    <x v="1"/>
    <x v="226"/>
    <x v="225"/>
    <x v="0"/>
    <b v="0"/>
    <s v="theater/plays"/>
    <x v="3"/>
    <x v="3"/>
  </r>
  <r>
    <n v="233"/>
    <x v="232"/>
    <s v="Multi-lateral national adapter"/>
    <n v="3800"/>
    <n v="6000"/>
    <x v="231"/>
    <x v="1"/>
    <n v="62"/>
    <x v="231"/>
    <x v="1"/>
    <x v="1"/>
    <x v="227"/>
    <x v="226"/>
    <x v="0"/>
    <b v="0"/>
    <s v="film &amp; video/animation"/>
    <x v="4"/>
    <x v="10"/>
  </r>
  <r>
    <n v="234"/>
    <x v="233"/>
    <s v="Enterprise-wide motivating matrices"/>
    <n v="7500"/>
    <n v="8181"/>
    <x v="232"/>
    <x v="1"/>
    <n v="149"/>
    <x v="232"/>
    <x v="6"/>
    <x v="6"/>
    <x v="228"/>
    <x v="227"/>
    <x v="0"/>
    <b v="1"/>
    <s v="games/video games"/>
    <x v="6"/>
    <x v="11"/>
  </r>
  <r>
    <n v="235"/>
    <x v="234"/>
    <s v="Polarized upward-trending Local Area Network"/>
    <n v="8600"/>
    <n v="3589"/>
    <x v="233"/>
    <x v="0"/>
    <n v="92"/>
    <x v="233"/>
    <x v="1"/>
    <x v="1"/>
    <x v="229"/>
    <x v="228"/>
    <x v="0"/>
    <b v="0"/>
    <s v="film &amp; video/animation"/>
    <x v="4"/>
    <x v="10"/>
  </r>
  <r>
    <n v="236"/>
    <x v="235"/>
    <s v="Object-based directional function"/>
    <n v="39500"/>
    <n v="4323"/>
    <x v="234"/>
    <x v="0"/>
    <n v="57"/>
    <x v="234"/>
    <x v="2"/>
    <x v="2"/>
    <x v="230"/>
    <x v="229"/>
    <x v="0"/>
    <b v="1"/>
    <s v="music/rock"/>
    <x v="1"/>
    <x v="1"/>
  </r>
  <r>
    <n v="237"/>
    <x v="236"/>
    <s v="Re-contextualized tangible open architecture"/>
    <n v="9300"/>
    <n v="14822"/>
    <x v="235"/>
    <x v="1"/>
    <n v="329"/>
    <x v="235"/>
    <x v="1"/>
    <x v="1"/>
    <x v="231"/>
    <x v="230"/>
    <x v="0"/>
    <b v="0"/>
    <s v="film &amp; video/animation"/>
    <x v="4"/>
    <x v="10"/>
  </r>
  <r>
    <n v="238"/>
    <x v="237"/>
    <s v="Distributed systemic adapter"/>
    <n v="2400"/>
    <n v="10138"/>
    <x v="236"/>
    <x v="1"/>
    <n v="97"/>
    <x v="236"/>
    <x v="3"/>
    <x v="3"/>
    <x v="232"/>
    <x v="231"/>
    <x v="0"/>
    <b v="1"/>
    <s v="theater/plays"/>
    <x v="3"/>
    <x v="3"/>
  </r>
  <r>
    <n v="239"/>
    <x v="238"/>
    <s v="Networked web-enabled instruction set"/>
    <n v="3200"/>
    <n v="3127"/>
    <x v="237"/>
    <x v="0"/>
    <n v="41"/>
    <x v="237"/>
    <x v="1"/>
    <x v="1"/>
    <x v="233"/>
    <x v="232"/>
    <x v="0"/>
    <b v="0"/>
    <s v="technology/wearables"/>
    <x v="2"/>
    <x v="8"/>
  </r>
  <r>
    <n v="240"/>
    <x v="239"/>
    <s v="Vision-oriented dynamic service-desk"/>
    <n v="29400"/>
    <n v="123124"/>
    <x v="238"/>
    <x v="1"/>
    <n v="1784"/>
    <x v="238"/>
    <x v="1"/>
    <x v="1"/>
    <x v="194"/>
    <x v="233"/>
    <x v="0"/>
    <b v="0"/>
    <s v="theater/plays"/>
    <x v="3"/>
    <x v="3"/>
  </r>
  <r>
    <n v="241"/>
    <x v="240"/>
    <s v="Vision-oriented actuating open system"/>
    <n v="168500"/>
    <n v="171729"/>
    <x v="239"/>
    <x v="1"/>
    <n v="1684"/>
    <x v="239"/>
    <x v="2"/>
    <x v="2"/>
    <x v="234"/>
    <x v="234"/>
    <x v="0"/>
    <b v="1"/>
    <s v="publishing/nonfiction"/>
    <x v="5"/>
    <x v="9"/>
  </r>
  <r>
    <n v="242"/>
    <x v="241"/>
    <s v="Sharable scalable core"/>
    <n v="8400"/>
    <n v="10729"/>
    <x v="240"/>
    <x v="1"/>
    <n v="250"/>
    <x v="240"/>
    <x v="1"/>
    <x v="1"/>
    <x v="235"/>
    <x v="235"/>
    <x v="0"/>
    <b v="1"/>
    <s v="music/rock"/>
    <x v="1"/>
    <x v="1"/>
  </r>
  <r>
    <n v="243"/>
    <x v="242"/>
    <s v="Customer-focused attitude-oriented function"/>
    <n v="2300"/>
    <n v="10240"/>
    <x v="241"/>
    <x v="1"/>
    <n v="238"/>
    <x v="241"/>
    <x v="1"/>
    <x v="1"/>
    <x v="236"/>
    <x v="236"/>
    <x v="0"/>
    <b v="0"/>
    <s v="theater/plays"/>
    <x v="3"/>
    <x v="3"/>
  </r>
  <r>
    <n v="244"/>
    <x v="243"/>
    <s v="Reverse-engineered system-worthy extranet"/>
    <n v="700"/>
    <n v="3988"/>
    <x v="242"/>
    <x v="1"/>
    <n v="53"/>
    <x v="242"/>
    <x v="1"/>
    <x v="1"/>
    <x v="237"/>
    <x v="237"/>
    <x v="0"/>
    <b v="0"/>
    <s v="theater/plays"/>
    <x v="3"/>
    <x v="3"/>
  </r>
  <r>
    <n v="245"/>
    <x v="244"/>
    <s v="Re-engineered systematic monitoring"/>
    <n v="2900"/>
    <n v="14771"/>
    <x v="243"/>
    <x v="1"/>
    <n v="214"/>
    <x v="243"/>
    <x v="1"/>
    <x v="1"/>
    <x v="238"/>
    <x v="238"/>
    <x v="0"/>
    <b v="0"/>
    <s v="theater/plays"/>
    <x v="3"/>
    <x v="3"/>
  </r>
  <r>
    <n v="246"/>
    <x v="245"/>
    <s v="Seamless value-added standardization"/>
    <n v="4500"/>
    <n v="14649"/>
    <x v="244"/>
    <x v="1"/>
    <n v="222"/>
    <x v="244"/>
    <x v="1"/>
    <x v="1"/>
    <x v="239"/>
    <x v="239"/>
    <x v="0"/>
    <b v="0"/>
    <s v="technology/web"/>
    <x v="2"/>
    <x v="2"/>
  </r>
  <r>
    <n v="247"/>
    <x v="246"/>
    <s v="Triple-buffered fresh-thinking frame"/>
    <n v="19800"/>
    <n v="184658"/>
    <x v="245"/>
    <x v="1"/>
    <n v="1884"/>
    <x v="245"/>
    <x v="1"/>
    <x v="1"/>
    <x v="240"/>
    <x v="240"/>
    <x v="0"/>
    <b v="1"/>
    <s v="publishing/fiction"/>
    <x v="5"/>
    <x v="13"/>
  </r>
  <r>
    <n v="248"/>
    <x v="247"/>
    <s v="Streamlined holistic knowledgebase"/>
    <n v="6200"/>
    <n v="13103"/>
    <x v="246"/>
    <x v="1"/>
    <n v="218"/>
    <x v="246"/>
    <x v="2"/>
    <x v="2"/>
    <x v="241"/>
    <x v="241"/>
    <x v="0"/>
    <b v="0"/>
    <s v="games/mobile games"/>
    <x v="6"/>
    <x v="20"/>
  </r>
  <r>
    <n v="249"/>
    <x v="248"/>
    <s v="Up-sized intermediate website"/>
    <n v="61500"/>
    <n v="168095"/>
    <x v="247"/>
    <x v="1"/>
    <n v="6465"/>
    <x v="247"/>
    <x v="1"/>
    <x v="1"/>
    <x v="242"/>
    <x v="242"/>
    <x v="0"/>
    <b v="0"/>
    <s v="publishing/translations"/>
    <x v="5"/>
    <x v="18"/>
  </r>
  <r>
    <n v="250"/>
    <x v="249"/>
    <s v="Future-proofed directional synergy"/>
    <n v="100"/>
    <n v="3"/>
    <x v="248"/>
    <x v="0"/>
    <n v="1"/>
    <x v="248"/>
    <x v="1"/>
    <x v="1"/>
    <x v="67"/>
    <x v="243"/>
    <x v="0"/>
    <b v="0"/>
    <s v="music/rock"/>
    <x v="1"/>
    <x v="1"/>
  </r>
  <r>
    <n v="251"/>
    <x v="250"/>
    <s v="Enhanced user-facing function"/>
    <n v="7100"/>
    <n v="3840"/>
    <x v="249"/>
    <x v="0"/>
    <n v="101"/>
    <x v="249"/>
    <x v="1"/>
    <x v="1"/>
    <x v="243"/>
    <x v="244"/>
    <x v="0"/>
    <b v="0"/>
    <s v="theater/plays"/>
    <x v="3"/>
    <x v="3"/>
  </r>
  <r>
    <n v="252"/>
    <x v="251"/>
    <s v="Operative bandwidth-monitored interface"/>
    <n v="1000"/>
    <n v="6263"/>
    <x v="250"/>
    <x v="1"/>
    <n v="59"/>
    <x v="250"/>
    <x v="1"/>
    <x v="1"/>
    <x v="244"/>
    <x v="245"/>
    <x v="0"/>
    <b v="0"/>
    <s v="theater/plays"/>
    <x v="3"/>
    <x v="3"/>
  </r>
  <r>
    <n v="253"/>
    <x v="252"/>
    <s v="Upgradable multi-state instruction set"/>
    <n v="121500"/>
    <n v="108161"/>
    <x v="251"/>
    <x v="0"/>
    <n v="1335"/>
    <x v="251"/>
    <x v="0"/>
    <x v="0"/>
    <x v="245"/>
    <x v="246"/>
    <x v="0"/>
    <b v="0"/>
    <s v="film &amp; video/drama"/>
    <x v="4"/>
    <x v="6"/>
  </r>
  <r>
    <n v="254"/>
    <x v="253"/>
    <s v="De-engineered static Local Area Network"/>
    <n v="4600"/>
    <n v="8505"/>
    <x v="252"/>
    <x v="1"/>
    <n v="88"/>
    <x v="252"/>
    <x v="1"/>
    <x v="1"/>
    <x v="246"/>
    <x v="247"/>
    <x v="0"/>
    <b v="0"/>
    <s v="publishing/nonfiction"/>
    <x v="5"/>
    <x v="9"/>
  </r>
  <r>
    <n v="255"/>
    <x v="254"/>
    <s v="Upgradable grid-enabled superstructure"/>
    <n v="80500"/>
    <n v="96735"/>
    <x v="253"/>
    <x v="1"/>
    <n v="1697"/>
    <x v="253"/>
    <x v="1"/>
    <x v="1"/>
    <x v="247"/>
    <x v="248"/>
    <x v="0"/>
    <b v="1"/>
    <s v="music/rock"/>
    <x v="1"/>
    <x v="1"/>
  </r>
  <r>
    <n v="256"/>
    <x v="255"/>
    <s v="Optimized actuating toolset"/>
    <n v="4100"/>
    <n v="959"/>
    <x v="254"/>
    <x v="0"/>
    <n v="15"/>
    <x v="254"/>
    <x v="4"/>
    <x v="4"/>
    <x v="248"/>
    <x v="249"/>
    <x v="0"/>
    <b v="0"/>
    <s v="music/rock"/>
    <x v="1"/>
    <x v="1"/>
  </r>
  <r>
    <n v="257"/>
    <x v="256"/>
    <s v="Decentralized exuding strategy"/>
    <n v="5700"/>
    <n v="8322"/>
    <x v="255"/>
    <x v="1"/>
    <n v="92"/>
    <x v="255"/>
    <x v="1"/>
    <x v="1"/>
    <x v="249"/>
    <x v="250"/>
    <x v="0"/>
    <b v="0"/>
    <s v="theater/plays"/>
    <x v="3"/>
    <x v="3"/>
  </r>
  <r>
    <n v="258"/>
    <x v="257"/>
    <s v="Assimilated coherent hardware"/>
    <n v="5000"/>
    <n v="13424"/>
    <x v="256"/>
    <x v="1"/>
    <n v="186"/>
    <x v="256"/>
    <x v="1"/>
    <x v="1"/>
    <x v="250"/>
    <x v="251"/>
    <x v="0"/>
    <b v="1"/>
    <s v="theater/plays"/>
    <x v="3"/>
    <x v="3"/>
  </r>
  <r>
    <n v="259"/>
    <x v="258"/>
    <s v="Multi-channeled responsive implementation"/>
    <n v="1800"/>
    <n v="10755"/>
    <x v="257"/>
    <x v="1"/>
    <n v="138"/>
    <x v="257"/>
    <x v="1"/>
    <x v="1"/>
    <x v="251"/>
    <x v="252"/>
    <x v="1"/>
    <b v="0"/>
    <s v="photography/photography books"/>
    <x v="7"/>
    <x v="14"/>
  </r>
  <r>
    <n v="260"/>
    <x v="259"/>
    <s v="Centralized modular initiative"/>
    <n v="6300"/>
    <n v="9935"/>
    <x v="258"/>
    <x v="1"/>
    <n v="261"/>
    <x v="258"/>
    <x v="1"/>
    <x v="1"/>
    <x v="136"/>
    <x v="253"/>
    <x v="0"/>
    <b v="0"/>
    <s v="music/rock"/>
    <x v="1"/>
    <x v="1"/>
  </r>
  <r>
    <n v="261"/>
    <x v="260"/>
    <s v="Reverse-engineered cohesive migration"/>
    <n v="84300"/>
    <n v="26303"/>
    <x v="259"/>
    <x v="0"/>
    <n v="454"/>
    <x v="259"/>
    <x v="1"/>
    <x v="1"/>
    <x v="252"/>
    <x v="254"/>
    <x v="0"/>
    <b v="1"/>
    <s v="music/rock"/>
    <x v="1"/>
    <x v="1"/>
  </r>
  <r>
    <n v="262"/>
    <x v="261"/>
    <s v="Compatible multimedia hub"/>
    <n v="1700"/>
    <n v="5328"/>
    <x v="260"/>
    <x v="1"/>
    <n v="107"/>
    <x v="260"/>
    <x v="1"/>
    <x v="1"/>
    <x v="253"/>
    <x v="255"/>
    <x v="0"/>
    <b v="1"/>
    <s v="music/indie rock"/>
    <x v="1"/>
    <x v="7"/>
  </r>
  <r>
    <n v="263"/>
    <x v="262"/>
    <s v="Organic eco-centric success"/>
    <n v="2900"/>
    <n v="10756"/>
    <x v="261"/>
    <x v="1"/>
    <n v="199"/>
    <x v="261"/>
    <x v="1"/>
    <x v="1"/>
    <x v="254"/>
    <x v="256"/>
    <x v="0"/>
    <b v="0"/>
    <s v="photography/photography books"/>
    <x v="7"/>
    <x v="14"/>
  </r>
  <r>
    <n v="264"/>
    <x v="263"/>
    <s v="Virtual reciprocal policy"/>
    <n v="45600"/>
    <n v="165375"/>
    <x v="262"/>
    <x v="1"/>
    <n v="5512"/>
    <x v="262"/>
    <x v="1"/>
    <x v="1"/>
    <x v="255"/>
    <x v="257"/>
    <x v="0"/>
    <b v="0"/>
    <s v="theater/plays"/>
    <x v="3"/>
    <x v="3"/>
  </r>
  <r>
    <n v="265"/>
    <x v="264"/>
    <s v="Persevering interactive emulation"/>
    <n v="4900"/>
    <n v="6031"/>
    <x v="263"/>
    <x v="1"/>
    <n v="86"/>
    <x v="263"/>
    <x v="1"/>
    <x v="1"/>
    <x v="256"/>
    <x v="258"/>
    <x v="0"/>
    <b v="0"/>
    <s v="theater/plays"/>
    <x v="3"/>
    <x v="3"/>
  </r>
  <r>
    <n v="266"/>
    <x v="265"/>
    <s v="Proactive responsive emulation"/>
    <n v="111900"/>
    <n v="85902"/>
    <x v="264"/>
    <x v="0"/>
    <n v="3182"/>
    <x v="264"/>
    <x v="6"/>
    <x v="6"/>
    <x v="257"/>
    <x v="259"/>
    <x v="0"/>
    <b v="1"/>
    <s v="music/jazz"/>
    <x v="1"/>
    <x v="17"/>
  </r>
  <r>
    <n v="267"/>
    <x v="266"/>
    <s v="Extended eco-centric function"/>
    <n v="61600"/>
    <n v="143910"/>
    <x v="265"/>
    <x v="1"/>
    <n v="2768"/>
    <x v="265"/>
    <x v="2"/>
    <x v="2"/>
    <x v="258"/>
    <x v="260"/>
    <x v="0"/>
    <b v="0"/>
    <s v="theater/plays"/>
    <x v="3"/>
    <x v="3"/>
  </r>
  <r>
    <n v="268"/>
    <x v="267"/>
    <s v="Networked optimal productivity"/>
    <n v="1500"/>
    <n v="2708"/>
    <x v="266"/>
    <x v="1"/>
    <n v="48"/>
    <x v="266"/>
    <x v="1"/>
    <x v="1"/>
    <x v="259"/>
    <x v="261"/>
    <x v="0"/>
    <b v="0"/>
    <s v="film &amp; video/documentary"/>
    <x v="4"/>
    <x v="4"/>
  </r>
  <r>
    <n v="269"/>
    <x v="268"/>
    <s v="Persistent attitude-oriented approach"/>
    <n v="3500"/>
    <n v="8842"/>
    <x v="267"/>
    <x v="1"/>
    <n v="87"/>
    <x v="267"/>
    <x v="1"/>
    <x v="1"/>
    <x v="260"/>
    <x v="262"/>
    <x v="0"/>
    <b v="0"/>
    <s v="film &amp; video/television"/>
    <x v="4"/>
    <x v="19"/>
  </r>
  <r>
    <n v="270"/>
    <x v="269"/>
    <s v="Triple-buffered 4thgeneration toolset"/>
    <n v="173900"/>
    <n v="47260"/>
    <x v="268"/>
    <x v="3"/>
    <n v="1890"/>
    <x v="268"/>
    <x v="1"/>
    <x v="1"/>
    <x v="261"/>
    <x v="263"/>
    <x v="0"/>
    <b v="0"/>
    <s v="games/video games"/>
    <x v="6"/>
    <x v="11"/>
  </r>
  <r>
    <n v="271"/>
    <x v="270"/>
    <s v="Progressive zero administration leverage"/>
    <n v="153700"/>
    <n v="1953"/>
    <x v="269"/>
    <x v="2"/>
    <n v="61"/>
    <x v="269"/>
    <x v="1"/>
    <x v="1"/>
    <x v="262"/>
    <x v="264"/>
    <x v="0"/>
    <b v="0"/>
    <s v="photography/photography books"/>
    <x v="7"/>
    <x v="14"/>
  </r>
  <r>
    <n v="272"/>
    <x v="271"/>
    <s v="Networked radical neural-net"/>
    <n v="51100"/>
    <n v="155349"/>
    <x v="270"/>
    <x v="1"/>
    <n v="1894"/>
    <x v="270"/>
    <x v="1"/>
    <x v="1"/>
    <x v="263"/>
    <x v="265"/>
    <x v="0"/>
    <b v="1"/>
    <s v="theater/plays"/>
    <x v="3"/>
    <x v="3"/>
  </r>
  <r>
    <n v="273"/>
    <x v="272"/>
    <s v="Re-engineered heuristic forecast"/>
    <n v="7800"/>
    <n v="10704"/>
    <x v="271"/>
    <x v="1"/>
    <n v="282"/>
    <x v="271"/>
    <x v="0"/>
    <x v="0"/>
    <x v="264"/>
    <x v="266"/>
    <x v="0"/>
    <b v="0"/>
    <s v="theater/plays"/>
    <x v="3"/>
    <x v="3"/>
  </r>
  <r>
    <n v="274"/>
    <x v="273"/>
    <s v="Fully-configurable background algorithm"/>
    <n v="2400"/>
    <n v="773"/>
    <x v="272"/>
    <x v="0"/>
    <n v="15"/>
    <x v="272"/>
    <x v="1"/>
    <x v="1"/>
    <x v="265"/>
    <x v="267"/>
    <x v="0"/>
    <b v="0"/>
    <s v="theater/plays"/>
    <x v="3"/>
    <x v="3"/>
  </r>
  <r>
    <n v="275"/>
    <x v="274"/>
    <s v="Stand-alone discrete Graphical User Interface"/>
    <n v="3900"/>
    <n v="9419"/>
    <x v="273"/>
    <x v="1"/>
    <n v="116"/>
    <x v="273"/>
    <x v="1"/>
    <x v="1"/>
    <x v="266"/>
    <x v="153"/>
    <x v="0"/>
    <b v="0"/>
    <s v="publishing/translations"/>
    <x v="5"/>
    <x v="18"/>
  </r>
  <r>
    <n v="276"/>
    <x v="275"/>
    <s v="Front-line foreground project"/>
    <n v="5500"/>
    <n v="5324"/>
    <x v="274"/>
    <x v="0"/>
    <n v="133"/>
    <x v="274"/>
    <x v="1"/>
    <x v="1"/>
    <x v="267"/>
    <x v="268"/>
    <x v="0"/>
    <b v="1"/>
    <s v="games/video games"/>
    <x v="6"/>
    <x v="11"/>
  </r>
  <r>
    <n v="277"/>
    <x v="276"/>
    <s v="Persevering system-worthy info-mediaries"/>
    <n v="700"/>
    <n v="7465"/>
    <x v="275"/>
    <x v="1"/>
    <n v="83"/>
    <x v="275"/>
    <x v="1"/>
    <x v="1"/>
    <x v="268"/>
    <x v="269"/>
    <x v="0"/>
    <b v="0"/>
    <s v="theater/plays"/>
    <x v="3"/>
    <x v="3"/>
  </r>
  <r>
    <n v="278"/>
    <x v="277"/>
    <s v="Distributed multi-tasking strategy"/>
    <n v="2700"/>
    <n v="8799"/>
    <x v="276"/>
    <x v="1"/>
    <n v="91"/>
    <x v="276"/>
    <x v="1"/>
    <x v="1"/>
    <x v="269"/>
    <x v="270"/>
    <x v="0"/>
    <b v="0"/>
    <s v="technology/web"/>
    <x v="2"/>
    <x v="2"/>
  </r>
  <r>
    <n v="279"/>
    <x v="278"/>
    <s v="Vision-oriented methodical application"/>
    <n v="8000"/>
    <n v="13656"/>
    <x v="277"/>
    <x v="1"/>
    <n v="546"/>
    <x v="277"/>
    <x v="1"/>
    <x v="1"/>
    <x v="270"/>
    <x v="271"/>
    <x v="0"/>
    <b v="0"/>
    <s v="theater/plays"/>
    <x v="3"/>
    <x v="3"/>
  </r>
  <r>
    <n v="280"/>
    <x v="279"/>
    <s v="Function-based high-level infrastructure"/>
    <n v="2500"/>
    <n v="14536"/>
    <x v="278"/>
    <x v="1"/>
    <n v="393"/>
    <x v="278"/>
    <x v="1"/>
    <x v="1"/>
    <x v="271"/>
    <x v="272"/>
    <x v="0"/>
    <b v="0"/>
    <s v="film &amp; video/animation"/>
    <x v="4"/>
    <x v="10"/>
  </r>
  <r>
    <n v="281"/>
    <x v="280"/>
    <s v="Profound object-oriented paradigm"/>
    <n v="164500"/>
    <n v="150552"/>
    <x v="279"/>
    <x v="0"/>
    <n v="2062"/>
    <x v="279"/>
    <x v="1"/>
    <x v="1"/>
    <x v="272"/>
    <x v="273"/>
    <x v="0"/>
    <b v="1"/>
    <s v="theater/plays"/>
    <x v="3"/>
    <x v="3"/>
  </r>
  <r>
    <n v="282"/>
    <x v="281"/>
    <s v="Virtual contextually-based circuit"/>
    <n v="8400"/>
    <n v="9076"/>
    <x v="280"/>
    <x v="1"/>
    <n v="133"/>
    <x v="280"/>
    <x v="1"/>
    <x v="1"/>
    <x v="73"/>
    <x v="274"/>
    <x v="0"/>
    <b v="1"/>
    <s v="film &amp; video/television"/>
    <x v="4"/>
    <x v="19"/>
  </r>
  <r>
    <n v="283"/>
    <x v="282"/>
    <s v="Business-focused dynamic instruction set"/>
    <n v="8100"/>
    <n v="1517"/>
    <x v="281"/>
    <x v="0"/>
    <n v="29"/>
    <x v="281"/>
    <x v="3"/>
    <x v="3"/>
    <x v="273"/>
    <x v="148"/>
    <x v="0"/>
    <b v="0"/>
    <s v="music/rock"/>
    <x v="1"/>
    <x v="1"/>
  </r>
  <r>
    <n v="284"/>
    <x v="283"/>
    <s v="Ameliorated fresh-thinking protocol"/>
    <n v="9800"/>
    <n v="8153"/>
    <x v="282"/>
    <x v="0"/>
    <n v="132"/>
    <x v="282"/>
    <x v="1"/>
    <x v="1"/>
    <x v="274"/>
    <x v="275"/>
    <x v="0"/>
    <b v="0"/>
    <s v="technology/web"/>
    <x v="2"/>
    <x v="2"/>
  </r>
  <r>
    <n v="285"/>
    <x v="284"/>
    <s v="Front-line optimizing emulation"/>
    <n v="900"/>
    <n v="6357"/>
    <x v="283"/>
    <x v="1"/>
    <n v="254"/>
    <x v="283"/>
    <x v="1"/>
    <x v="1"/>
    <x v="275"/>
    <x v="276"/>
    <x v="0"/>
    <b v="0"/>
    <s v="theater/plays"/>
    <x v="3"/>
    <x v="3"/>
  </r>
  <r>
    <n v="286"/>
    <x v="285"/>
    <s v="Devolved uniform complexity"/>
    <n v="112100"/>
    <n v="19557"/>
    <x v="284"/>
    <x v="3"/>
    <n v="184"/>
    <x v="284"/>
    <x v="1"/>
    <x v="1"/>
    <x v="276"/>
    <x v="72"/>
    <x v="0"/>
    <b v="0"/>
    <s v="theater/plays"/>
    <x v="3"/>
    <x v="3"/>
  </r>
  <r>
    <n v="287"/>
    <x v="286"/>
    <s v="Public-key intangible superstructure"/>
    <n v="6300"/>
    <n v="13213"/>
    <x v="285"/>
    <x v="1"/>
    <n v="176"/>
    <x v="285"/>
    <x v="1"/>
    <x v="1"/>
    <x v="277"/>
    <x v="277"/>
    <x v="0"/>
    <b v="0"/>
    <s v="music/electric music"/>
    <x v="1"/>
    <x v="5"/>
  </r>
  <r>
    <n v="288"/>
    <x v="287"/>
    <s v="Secured global success"/>
    <n v="5600"/>
    <n v="5476"/>
    <x v="286"/>
    <x v="0"/>
    <n v="137"/>
    <x v="286"/>
    <x v="3"/>
    <x v="3"/>
    <x v="278"/>
    <x v="278"/>
    <x v="0"/>
    <b v="1"/>
    <s v="music/metal"/>
    <x v="1"/>
    <x v="16"/>
  </r>
  <r>
    <n v="289"/>
    <x v="288"/>
    <s v="Grass-roots mission-critical capability"/>
    <n v="800"/>
    <n v="13474"/>
    <x v="287"/>
    <x v="1"/>
    <n v="337"/>
    <x v="287"/>
    <x v="0"/>
    <x v="0"/>
    <x v="279"/>
    <x v="71"/>
    <x v="0"/>
    <b v="0"/>
    <s v="theater/plays"/>
    <x v="3"/>
    <x v="3"/>
  </r>
  <r>
    <n v="290"/>
    <x v="289"/>
    <s v="Advanced global data-warehouse"/>
    <n v="168600"/>
    <n v="91722"/>
    <x v="288"/>
    <x v="0"/>
    <n v="908"/>
    <x v="288"/>
    <x v="1"/>
    <x v="1"/>
    <x v="280"/>
    <x v="279"/>
    <x v="0"/>
    <b v="1"/>
    <s v="film &amp; video/documentary"/>
    <x v="4"/>
    <x v="4"/>
  </r>
  <r>
    <n v="291"/>
    <x v="290"/>
    <s v="Self-enabling uniform complexity"/>
    <n v="1800"/>
    <n v="8219"/>
    <x v="289"/>
    <x v="1"/>
    <n v="107"/>
    <x v="289"/>
    <x v="1"/>
    <x v="1"/>
    <x v="281"/>
    <x v="280"/>
    <x v="1"/>
    <b v="0"/>
    <s v="technology/web"/>
    <x v="2"/>
    <x v="2"/>
  </r>
  <r>
    <n v="292"/>
    <x v="291"/>
    <s v="Versatile cohesive encoding"/>
    <n v="7300"/>
    <n v="717"/>
    <x v="290"/>
    <x v="0"/>
    <n v="10"/>
    <x v="290"/>
    <x v="1"/>
    <x v="1"/>
    <x v="282"/>
    <x v="281"/>
    <x v="0"/>
    <b v="0"/>
    <s v="food/food trucks"/>
    <x v="0"/>
    <x v="0"/>
  </r>
  <r>
    <n v="293"/>
    <x v="292"/>
    <s v="Organized executive solution"/>
    <n v="6500"/>
    <n v="1065"/>
    <x v="291"/>
    <x v="3"/>
    <n v="32"/>
    <x v="291"/>
    <x v="6"/>
    <x v="6"/>
    <x v="283"/>
    <x v="282"/>
    <x v="0"/>
    <b v="0"/>
    <s v="theater/plays"/>
    <x v="3"/>
    <x v="3"/>
  </r>
  <r>
    <n v="294"/>
    <x v="293"/>
    <s v="Automated local emulation"/>
    <n v="600"/>
    <n v="8038"/>
    <x v="292"/>
    <x v="1"/>
    <n v="183"/>
    <x v="292"/>
    <x v="1"/>
    <x v="1"/>
    <x v="284"/>
    <x v="283"/>
    <x v="0"/>
    <b v="0"/>
    <s v="theater/plays"/>
    <x v="3"/>
    <x v="3"/>
  </r>
  <r>
    <n v="295"/>
    <x v="294"/>
    <s v="Enterprise-wide intermediate middleware"/>
    <n v="192900"/>
    <n v="68769"/>
    <x v="293"/>
    <x v="0"/>
    <n v="1910"/>
    <x v="293"/>
    <x v="5"/>
    <x v="5"/>
    <x v="285"/>
    <x v="284"/>
    <x v="0"/>
    <b v="0"/>
    <s v="theater/plays"/>
    <x v="3"/>
    <x v="3"/>
  </r>
  <r>
    <n v="296"/>
    <x v="295"/>
    <s v="Grass-roots real-time Local Area Network"/>
    <n v="6100"/>
    <n v="3352"/>
    <x v="294"/>
    <x v="0"/>
    <n v="38"/>
    <x v="294"/>
    <x v="2"/>
    <x v="2"/>
    <x v="286"/>
    <x v="285"/>
    <x v="0"/>
    <b v="0"/>
    <s v="theater/plays"/>
    <x v="3"/>
    <x v="3"/>
  </r>
  <r>
    <n v="297"/>
    <x v="296"/>
    <s v="Organized client-driven capacity"/>
    <n v="7200"/>
    <n v="6785"/>
    <x v="295"/>
    <x v="0"/>
    <n v="104"/>
    <x v="295"/>
    <x v="2"/>
    <x v="2"/>
    <x v="287"/>
    <x v="286"/>
    <x v="0"/>
    <b v="1"/>
    <s v="theater/plays"/>
    <x v="3"/>
    <x v="3"/>
  </r>
  <r>
    <n v="298"/>
    <x v="297"/>
    <s v="Adaptive intangible database"/>
    <n v="3500"/>
    <n v="5037"/>
    <x v="296"/>
    <x v="1"/>
    <n v="72"/>
    <x v="296"/>
    <x v="1"/>
    <x v="1"/>
    <x v="288"/>
    <x v="287"/>
    <x v="0"/>
    <b v="1"/>
    <s v="music/rock"/>
    <x v="1"/>
    <x v="1"/>
  </r>
  <r>
    <n v="299"/>
    <x v="298"/>
    <s v="Grass-roots contextually-based algorithm"/>
    <n v="3800"/>
    <n v="1954"/>
    <x v="297"/>
    <x v="0"/>
    <n v="49"/>
    <x v="297"/>
    <x v="1"/>
    <x v="1"/>
    <x v="289"/>
    <x v="288"/>
    <x v="0"/>
    <b v="0"/>
    <s v="food/food trucks"/>
    <x v="0"/>
    <x v="0"/>
  </r>
  <r>
    <n v="300"/>
    <x v="299"/>
    <s v="Focused executive core"/>
    <n v="100"/>
    <n v="5"/>
    <x v="298"/>
    <x v="0"/>
    <n v="1"/>
    <x v="298"/>
    <x v="3"/>
    <x v="3"/>
    <x v="290"/>
    <x v="289"/>
    <x v="0"/>
    <b v="1"/>
    <s v="publishing/nonfiction"/>
    <x v="5"/>
    <x v="9"/>
  </r>
  <r>
    <n v="301"/>
    <x v="300"/>
    <s v="Multi-channeled disintermediate policy"/>
    <n v="900"/>
    <n v="12102"/>
    <x v="299"/>
    <x v="1"/>
    <n v="295"/>
    <x v="299"/>
    <x v="1"/>
    <x v="1"/>
    <x v="291"/>
    <x v="290"/>
    <x v="0"/>
    <b v="0"/>
    <s v="film &amp; video/documentary"/>
    <x v="4"/>
    <x v="4"/>
  </r>
  <r>
    <n v="302"/>
    <x v="301"/>
    <s v="Customizable bi-directional hardware"/>
    <n v="76100"/>
    <n v="24234"/>
    <x v="300"/>
    <x v="0"/>
    <n v="245"/>
    <x v="300"/>
    <x v="1"/>
    <x v="1"/>
    <x v="292"/>
    <x v="18"/>
    <x v="0"/>
    <b v="0"/>
    <s v="theater/plays"/>
    <x v="3"/>
    <x v="3"/>
  </r>
  <r>
    <n v="303"/>
    <x v="302"/>
    <s v="Networked optimal architecture"/>
    <n v="3400"/>
    <n v="2809"/>
    <x v="301"/>
    <x v="0"/>
    <n v="32"/>
    <x v="301"/>
    <x v="1"/>
    <x v="1"/>
    <x v="293"/>
    <x v="291"/>
    <x v="0"/>
    <b v="0"/>
    <s v="music/indie rock"/>
    <x v="1"/>
    <x v="7"/>
  </r>
  <r>
    <n v="304"/>
    <x v="303"/>
    <s v="User-friendly discrete benchmark"/>
    <n v="2100"/>
    <n v="11469"/>
    <x v="302"/>
    <x v="1"/>
    <n v="142"/>
    <x v="302"/>
    <x v="1"/>
    <x v="1"/>
    <x v="294"/>
    <x v="292"/>
    <x v="0"/>
    <b v="0"/>
    <s v="film &amp; video/documentary"/>
    <x v="4"/>
    <x v="4"/>
  </r>
  <r>
    <n v="305"/>
    <x v="304"/>
    <s v="Grass-roots actuating policy"/>
    <n v="2800"/>
    <n v="8014"/>
    <x v="303"/>
    <x v="1"/>
    <n v="85"/>
    <x v="303"/>
    <x v="1"/>
    <x v="1"/>
    <x v="295"/>
    <x v="293"/>
    <x v="0"/>
    <b v="0"/>
    <s v="theater/plays"/>
    <x v="3"/>
    <x v="3"/>
  </r>
  <r>
    <n v="306"/>
    <x v="305"/>
    <s v="Enterprise-wide 3rdgeneration knowledge user"/>
    <n v="6500"/>
    <n v="514"/>
    <x v="304"/>
    <x v="0"/>
    <n v="7"/>
    <x v="304"/>
    <x v="1"/>
    <x v="1"/>
    <x v="296"/>
    <x v="294"/>
    <x v="0"/>
    <b v="1"/>
    <s v="theater/plays"/>
    <x v="3"/>
    <x v="3"/>
  </r>
  <r>
    <n v="307"/>
    <x v="306"/>
    <s v="Face-to-face zero tolerance moderator"/>
    <n v="32900"/>
    <n v="43473"/>
    <x v="305"/>
    <x v="1"/>
    <n v="659"/>
    <x v="305"/>
    <x v="3"/>
    <x v="3"/>
    <x v="297"/>
    <x v="295"/>
    <x v="0"/>
    <b v="1"/>
    <s v="publishing/fiction"/>
    <x v="5"/>
    <x v="13"/>
  </r>
  <r>
    <n v="308"/>
    <x v="307"/>
    <s v="Grass-roots optimizing projection"/>
    <n v="118200"/>
    <n v="87560"/>
    <x v="306"/>
    <x v="0"/>
    <n v="803"/>
    <x v="306"/>
    <x v="1"/>
    <x v="1"/>
    <x v="298"/>
    <x v="296"/>
    <x v="0"/>
    <b v="0"/>
    <s v="theater/plays"/>
    <x v="3"/>
    <x v="3"/>
  </r>
  <r>
    <n v="309"/>
    <x v="308"/>
    <s v="User-centric 6thgeneration attitude"/>
    <n v="4100"/>
    <n v="3087"/>
    <x v="307"/>
    <x v="3"/>
    <n v="75"/>
    <x v="307"/>
    <x v="1"/>
    <x v="1"/>
    <x v="299"/>
    <x v="297"/>
    <x v="0"/>
    <b v="1"/>
    <s v="music/indie rock"/>
    <x v="1"/>
    <x v="7"/>
  </r>
  <r>
    <n v="310"/>
    <x v="309"/>
    <s v="Switchable zero tolerance website"/>
    <n v="7800"/>
    <n v="1586"/>
    <x v="308"/>
    <x v="0"/>
    <n v="16"/>
    <x v="308"/>
    <x v="1"/>
    <x v="1"/>
    <x v="300"/>
    <x v="298"/>
    <x v="0"/>
    <b v="0"/>
    <s v="games/video games"/>
    <x v="6"/>
    <x v="11"/>
  </r>
  <r>
    <n v="311"/>
    <x v="310"/>
    <s v="Focused real-time help-desk"/>
    <n v="6300"/>
    <n v="12812"/>
    <x v="309"/>
    <x v="1"/>
    <n v="121"/>
    <x v="309"/>
    <x v="1"/>
    <x v="1"/>
    <x v="247"/>
    <x v="299"/>
    <x v="0"/>
    <b v="0"/>
    <s v="theater/plays"/>
    <x v="3"/>
    <x v="3"/>
  </r>
  <r>
    <n v="312"/>
    <x v="311"/>
    <s v="Robust impactful approach"/>
    <n v="59100"/>
    <n v="183345"/>
    <x v="310"/>
    <x v="1"/>
    <n v="3742"/>
    <x v="310"/>
    <x v="1"/>
    <x v="1"/>
    <x v="244"/>
    <x v="300"/>
    <x v="0"/>
    <b v="0"/>
    <s v="theater/plays"/>
    <x v="3"/>
    <x v="3"/>
  </r>
  <r>
    <n v="313"/>
    <x v="312"/>
    <s v="Secured maximized policy"/>
    <n v="2200"/>
    <n v="8697"/>
    <x v="311"/>
    <x v="1"/>
    <n v="223"/>
    <x v="311"/>
    <x v="1"/>
    <x v="1"/>
    <x v="301"/>
    <x v="301"/>
    <x v="0"/>
    <b v="0"/>
    <s v="music/rock"/>
    <x v="1"/>
    <x v="1"/>
  </r>
  <r>
    <n v="314"/>
    <x v="313"/>
    <s v="Realigned upward-trending strategy"/>
    <n v="1400"/>
    <n v="4126"/>
    <x v="312"/>
    <x v="1"/>
    <n v="133"/>
    <x v="312"/>
    <x v="1"/>
    <x v="1"/>
    <x v="188"/>
    <x v="162"/>
    <x v="0"/>
    <b v="1"/>
    <s v="film &amp; video/documentary"/>
    <x v="4"/>
    <x v="4"/>
  </r>
  <r>
    <n v="315"/>
    <x v="314"/>
    <s v="Open-source interactive knowledge user"/>
    <n v="9500"/>
    <n v="3220"/>
    <x v="313"/>
    <x v="0"/>
    <n v="31"/>
    <x v="313"/>
    <x v="1"/>
    <x v="1"/>
    <x v="302"/>
    <x v="302"/>
    <x v="0"/>
    <b v="0"/>
    <s v="theater/plays"/>
    <x v="3"/>
    <x v="3"/>
  </r>
  <r>
    <n v="316"/>
    <x v="315"/>
    <s v="Configurable demand-driven matrix"/>
    <n v="9600"/>
    <n v="6401"/>
    <x v="314"/>
    <x v="0"/>
    <n v="108"/>
    <x v="314"/>
    <x v="6"/>
    <x v="6"/>
    <x v="303"/>
    <x v="303"/>
    <x v="0"/>
    <b v="1"/>
    <s v="food/food trucks"/>
    <x v="0"/>
    <x v="0"/>
  </r>
  <r>
    <n v="317"/>
    <x v="316"/>
    <s v="Cross-group coherent hierarchy"/>
    <n v="6600"/>
    <n v="1269"/>
    <x v="315"/>
    <x v="0"/>
    <n v="30"/>
    <x v="315"/>
    <x v="1"/>
    <x v="1"/>
    <x v="304"/>
    <x v="304"/>
    <x v="0"/>
    <b v="0"/>
    <s v="theater/plays"/>
    <x v="3"/>
    <x v="3"/>
  </r>
  <r>
    <n v="318"/>
    <x v="317"/>
    <s v="Decentralized demand-driven open system"/>
    <n v="5700"/>
    <n v="903"/>
    <x v="316"/>
    <x v="0"/>
    <n v="17"/>
    <x v="316"/>
    <x v="1"/>
    <x v="1"/>
    <x v="305"/>
    <x v="305"/>
    <x v="0"/>
    <b v="0"/>
    <s v="music/rock"/>
    <x v="1"/>
    <x v="1"/>
  </r>
  <r>
    <n v="319"/>
    <x v="318"/>
    <s v="Advanced empowering matrix"/>
    <n v="8400"/>
    <n v="3251"/>
    <x v="317"/>
    <x v="3"/>
    <n v="64"/>
    <x v="317"/>
    <x v="1"/>
    <x v="1"/>
    <x v="306"/>
    <x v="306"/>
    <x v="0"/>
    <b v="0"/>
    <s v="technology/web"/>
    <x v="2"/>
    <x v="2"/>
  </r>
  <r>
    <n v="320"/>
    <x v="319"/>
    <s v="Phased holistic implementation"/>
    <n v="84400"/>
    <n v="8092"/>
    <x v="318"/>
    <x v="0"/>
    <n v="80"/>
    <x v="318"/>
    <x v="1"/>
    <x v="1"/>
    <x v="307"/>
    <x v="307"/>
    <x v="0"/>
    <b v="0"/>
    <s v="publishing/fiction"/>
    <x v="5"/>
    <x v="13"/>
  </r>
  <r>
    <n v="321"/>
    <x v="320"/>
    <s v="Proactive attitude-oriented knowledge user"/>
    <n v="170400"/>
    <n v="160422"/>
    <x v="319"/>
    <x v="0"/>
    <n v="2468"/>
    <x v="319"/>
    <x v="1"/>
    <x v="1"/>
    <x v="308"/>
    <x v="308"/>
    <x v="0"/>
    <b v="0"/>
    <s v="film &amp; video/shorts"/>
    <x v="4"/>
    <x v="12"/>
  </r>
  <r>
    <n v="322"/>
    <x v="321"/>
    <s v="Visionary asymmetric Graphical User Interface"/>
    <n v="117900"/>
    <n v="196377"/>
    <x v="320"/>
    <x v="1"/>
    <n v="5168"/>
    <x v="320"/>
    <x v="1"/>
    <x v="1"/>
    <x v="309"/>
    <x v="309"/>
    <x v="0"/>
    <b v="0"/>
    <s v="theater/plays"/>
    <x v="3"/>
    <x v="3"/>
  </r>
  <r>
    <n v="323"/>
    <x v="322"/>
    <s v="Integrated zero-defect help-desk"/>
    <n v="8900"/>
    <n v="2148"/>
    <x v="321"/>
    <x v="0"/>
    <n v="26"/>
    <x v="321"/>
    <x v="4"/>
    <x v="4"/>
    <x v="310"/>
    <x v="310"/>
    <x v="0"/>
    <b v="0"/>
    <s v="film &amp; video/documentary"/>
    <x v="4"/>
    <x v="4"/>
  </r>
  <r>
    <n v="324"/>
    <x v="323"/>
    <s v="Inverse analyzing matrices"/>
    <n v="7100"/>
    <n v="11648"/>
    <x v="322"/>
    <x v="1"/>
    <n v="307"/>
    <x v="322"/>
    <x v="1"/>
    <x v="1"/>
    <x v="311"/>
    <x v="311"/>
    <x v="0"/>
    <b v="1"/>
    <s v="theater/plays"/>
    <x v="3"/>
    <x v="3"/>
  </r>
  <r>
    <n v="325"/>
    <x v="324"/>
    <s v="Programmable systemic implementation"/>
    <n v="6500"/>
    <n v="5897"/>
    <x v="323"/>
    <x v="0"/>
    <n v="73"/>
    <x v="323"/>
    <x v="1"/>
    <x v="1"/>
    <x v="79"/>
    <x v="312"/>
    <x v="0"/>
    <b v="1"/>
    <s v="theater/plays"/>
    <x v="3"/>
    <x v="3"/>
  </r>
  <r>
    <n v="326"/>
    <x v="325"/>
    <s v="Multi-channeled next generation architecture"/>
    <n v="7200"/>
    <n v="3326"/>
    <x v="324"/>
    <x v="0"/>
    <n v="128"/>
    <x v="324"/>
    <x v="1"/>
    <x v="1"/>
    <x v="312"/>
    <x v="313"/>
    <x v="0"/>
    <b v="0"/>
    <s v="film &amp; video/animation"/>
    <x v="4"/>
    <x v="10"/>
  </r>
  <r>
    <n v="327"/>
    <x v="326"/>
    <s v="Digitized 3rdgeneration encoding"/>
    <n v="2600"/>
    <n v="1002"/>
    <x v="325"/>
    <x v="0"/>
    <n v="33"/>
    <x v="325"/>
    <x v="1"/>
    <x v="1"/>
    <x v="313"/>
    <x v="314"/>
    <x v="0"/>
    <b v="1"/>
    <s v="theater/plays"/>
    <x v="3"/>
    <x v="3"/>
  </r>
  <r>
    <n v="328"/>
    <x v="327"/>
    <s v="Innovative well-modulated functionalities"/>
    <n v="98700"/>
    <n v="131826"/>
    <x v="326"/>
    <x v="1"/>
    <n v="2441"/>
    <x v="326"/>
    <x v="1"/>
    <x v="1"/>
    <x v="314"/>
    <x v="315"/>
    <x v="0"/>
    <b v="0"/>
    <s v="music/rock"/>
    <x v="1"/>
    <x v="1"/>
  </r>
  <r>
    <n v="329"/>
    <x v="328"/>
    <s v="Fundamental incremental database"/>
    <n v="93800"/>
    <n v="21477"/>
    <x v="327"/>
    <x v="2"/>
    <n v="211"/>
    <x v="327"/>
    <x v="1"/>
    <x v="1"/>
    <x v="315"/>
    <x v="316"/>
    <x v="0"/>
    <b v="0"/>
    <s v="games/video games"/>
    <x v="6"/>
    <x v="11"/>
  </r>
  <r>
    <n v="330"/>
    <x v="329"/>
    <s v="Expanded encompassing open architecture"/>
    <n v="33700"/>
    <n v="62330"/>
    <x v="328"/>
    <x v="1"/>
    <n v="1385"/>
    <x v="328"/>
    <x v="4"/>
    <x v="4"/>
    <x v="316"/>
    <x v="317"/>
    <x v="0"/>
    <b v="0"/>
    <s v="film &amp; video/documentary"/>
    <x v="4"/>
    <x v="4"/>
  </r>
  <r>
    <n v="331"/>
    <x v="330"/>
    <s v="Intuitive static portal"/>
    <n v="3300"/>
    <n v="14643"/>
    <x v="329"/>
    <x v="1"/>
    <n v="190"/>
    <x v="329"/>
    <x v="1"/>
    <x v="1"/>
    <x v="317"/>
    <x v="318"/>
    <x v="0"/>
    <b v="0"/>
    <s v="food/food trucks"/>
    <x v="0"/>
    <x v="0"/>
  </r>
  <r>
    <n v="332"/>
    <x v="331"/>
    <s v="Optional bandwidth-monitored definition"/>
    <n v="20700"/>
    <n v="41396"/>
    <x v="330"/>
    <x v="1"/>
    <n v="470"/>
    <x v="330"/>
    <x v="1"/>
    <x v="1"/>
    <x v="318"/>
    <x v="319"/>
    <x v="0"/>
    <b v="0"/>
    <s v="technology/wearables"/>
    <x v="2"/>
    <x v="8"/>
  </r>
  <r>
    <n v="333"/>
    <x v="332"/>
    <s v="Persistent well-modulated synergy"/>
    <n v="9600"/>
    <n v="11900"/>
    <x v="331"/>
    <x v="1"/>
    <n v="253"/>
    <x v="331"/>
    <x v="1"/>
    <x v="1"/>
    <x v="319"/>
    <x v="320"/>
    <x v="0"/>
    <b v="0"/>
    <s v="theater/plays"/>
    <x v="3"/>
    <x v="3"/>
  </r>
  <r>
    <n v="334"/>
    <x v="333"/>
    <s v="Assimilated discrete algorithm"/>
    <n v="66200"/>
    <n v="123538"/>
    <x v="332"/>
    <x v="1"/>
    <n v="1113"/>
    <x v="332"/>
    <x v="1"/>
    <x v="1"/>
    <x v="32"/>
    <x v="321"/>
    <x v="0"/>
    <b v="0"/>
    <s v="music/rock"/>
    <x v="1"/>
    <x v="1"/>
  </r>
  <r>
    <n v="335"/>
    <x v="334"/>
    <s v="Operative uniform hub"/>
    <n v="173800"/>
    <n v="198628"/>
    <x v="333"/>
    <x v="1"/>
    <n v="2283"/>
    <x v="333"/>
    <x v="1"/>
    <x v="1"/>
    <x v="320"/>
    <x v="322"/>
    <x v="0"/>
    <b v="0"/>
    <s v="music/rock"/>
    <x v="1"/>
    <x v="1"/>
  </r>
  <r>
    <n v="336"/>
    <x v="335"/>
    <s v="Customizable intangible capability"/>
    <n v="70700"/>
    <n v="68602"/>
    <x v="334"/>
    <x v="0"/>
    <n v="1072"/>
    <x v="334"/>
    <x v="1"/>
    <x v="1"/>
    <x v="321"/>
    <x v="323"/>
    <x v="0"/>
    <b v="1"/>
    <s v="music/rock"/>
    <x v="1"/>
    <x v="1"/>
  </r>
  <r>
    <n v="337"/>
    <x v="336"/>
    <s v="Innovative didactic analyzer"/>
    <n v="94500"/>
    <n v="116064"/>
    <x v="335"/>
    <x v="1"/>
    <n v="1095"/>
    <x v="335"/>
    <x v="1"/>
    <x v="1"/>
    <x v="322"/>
    <x v="324"/>
    <x v="0"/>
    <b v="0"/>
    <s v="theater/plays"/>
    <x v="3"/>
    <x v="3"/>
  </r>
  <r>
    <n v="338"/>
    <x v="337"/>
    <s v="Decentralized intangible encoding"/>
    <n v="69800"/>
    <n v="125042"/>
    <x v="336"/>
    <x v="1"/>
    <n v="1690"/>
    <x v="336"/>
    <x v="1"/>
    <x v="1"/>
    <x v="323"/>
    <x v="325"/>
    <x v="0"/>
    <b v="0"/>
    <s v="theater/plays"/>
    <x v="3"/>
    <x v="3"/>
  </r>
  <r>
    <n v="339"/>
    <x v="338"/>
    <s v="Front-line transitional algorithm"/>
    <n v="136300"/>
    <n v="108974"/>
    <x v="337"/>
    <x v="3"/>
    <n v="1297"/>
    <x v="337"/>
    <x v="0"/>
    <x v="0"/>
    <x v="324"/>
    <x v="326"/>
    <x v="0"/>
    <b v="0"/>
    <s v="theater/plays"/>
    <x v="3"/>
    <x v="3"/>
  </r>
  <r>
    <n v="340"/>
    <x v="339"/>
    <s v="Switchable didactic matrices"/>
    <n v="37100"/>
    <n v="34964"/>
    <x v="338"/>
    <x v="0"/>
    <n v="393"/>
    <x v="338"/>
    <x v="1"/>
    <x v="1"/>
    <x v="325"/>
    <x v="327"/>
    <x v="0"/>
    <b v="0"/>
    <s v="photography/photography books"/>
    <x v="7"/>
    <x v="14"/>
  </r>
  <r>
    <n v="341"/>
    <x v="340"/>
    <s v="Ameliorated disintermediate utilization"/>
    <n v="114300"/>
    <n v="96777"/>
    <x v="339"/>
    <x v="0"/>
    <n v="1257"/>
    <x v="339"/>
    <x v="1"/>
    <x v="1"/>
    <x v="326"/>
    <x v="328"/>
    <x v="0"/>
    <b v="0"/>
    <s v="music/indie rock"/>
    <x v="1"/>
    <x v="7"/>
  </r>
  <r>
    <n v="342"/>
    <x v="341"/>
    <s v="Visionary foreground middleware"/>
    <n v="47900"/>
    <n v="31864"/>
    <x v="340"/>
    <x v="0"/>
    <n v="328"/>
    <x v="340"/>
    <x v="1"/>
    <x v="1"/>
    <x v="327"/>
    <x v="329"/>
    <x v="0"/>
    <b v="0"/>
    <s v="theater/plays"/>
    <x v="3"/>
    <x v="3"/>
  </r>
  <r>
    <n v="343"/>
    <x v="342"/>
    <s v="Optional zero-defect task-force"/>
    <n v="9000"/>
    <n v="4853"/>
    <x v="341"/>
    <x v="0"/>
    <n v="147"/>
    <x v="341"/>
    <x v="1"/>
    <x v="1"/>
    <x v="328"/>
    <x v="151"/>
    <x v="0"/>
    <b v="0"/>
    <s v="theater/plays"/>
    <x v="3"/>
    <x v="3"/>
  </r>
  <r>
    <n v="344"/>
    <x v="343"/>
    <s v="Devolved exuding emulation"/>
    <n v="197600"/>
    <n v="82959"/>
    <x v="342"/>
    <x v="0"/>
    <n v="830"/>
    <x v="342"/>
    <x v="1"/>
    <x v="1"/>
    <x v="329"/>
    <x v="330"/>
    <x v="0"/>
    <b v="0"/>
    <s v="games/video games"/>
    <x v="6"/>
    <x v="11"/>
  </r>
  <r>
    <n v="345"/>
    <x v="344"/>
    <s v="Open-source neutral task-force"/>
    <n v="157600"/>
    <n v="23159"/>
    <x v="343"/>
    <x v="0"/>
    <n v="331"/>
    <x v="343"/>
    <x v="4"/>
    <x v="4"/>
    <x v="330"/>
    <x v="331"/>
    <x v="0"/>
    <b v="0"/>
    <s v="film &amp; video/drama"/>
    <x v="4"/>
    <x v="6"/>
  </r>
  <r>
    <n v="346"/>
    <x v="345"/>
    <s v="Virtual attitude-oriented migration"/>
    <n v="8000"/>
    <n v="2758"/>
    <x v="344"/>
    <x v="0"/>
    <n v="25"/>
    <x v="344"/>
    <x v="1"/>
    <x v="1"/>
    <x v="331"/>
    <x v="332"/>
    <x v="0"/>
    <b v="1"/>
    <s v="music/indie rock"/>
    <x v="1"/>
    <x v="7"/>
  </r>
  <r>
    <n v="347"/>
    <x v="346"/>
    <s v="Open-source full-range portal"/>
    <n v="900"/>
    <n v="12607"/>
    <x v="345"/>
    <x v="1"/>
    <n v="191"/>
    <x v="345"/>
    <x v="1"/>
    <x v="1"/>
    <x v="332"/>
    <x v="333"/>
    <x v="0"/>
    <b v="0"/>
    <s v="technology/web"/>
    <x v="2"/>
    <x v="2"/>
  </r>
  <r>
    <n v="348"/>
    <x v="347"/>
    <s v="Versatile cohesive open system"/>
    <n v="199000"/>
    <n v="142823"/>
    <x v="346"/>
    <x v="0"/>
    <n v="3483"/>
    <x v="346"/>
    <x v="1"/>
    <x v="1"/>
    <x v="333"/>
    <x v="334"/>
    <x v="0"/>
    <b v="0"/>
    <s v="food/food trucks"/>
    <x v="0"/>
    <x v="0"/>
  </r>
  <r>
    <n v="349"/>
    <x v="348"/>
    <s v="Multi-layered bottom-line frame"/>
    <n v="180800"/>
    <n v="95958"/>
    <x v="347"/>
    <x v="0"/>
    <n v="923"/>
    <x v="347"/>
    <x v="1"/>
    <x v="1"/>
    <x v="296"/>
    <x v="335"/>
    <x v="0"/>
    <b v="0"/>
    <s v="theater/plays"/>
    <x v="3"/>
    <x v="3"/>
  </r>
  <r>
    <n v="350"/>
    <x v="349"/>
    <s v="Pre-emptive neutral capacity"/>
    <n v="100"/>
    <n v="5"/>
    <x v="298"/>
    <x v="0"/>
    <n v="1"/>
    <x v="298"/>
    <x v="1"/>
    <x v="1"/>
    <x v="334"/>
    <x v="336"/>
    <x v="0"/>
    <b v="1"/>
    <s v="music/jazz"/>
    <x v="1"/>
    <x v="17"/>
  </r>
  <r>
    <n v="351"/>
    <x v="350"/>
    <s v="Universal maximized methodology"/>
    <n v="74100"/>
    <n v="94631"/>
    <x v="348"/>
    <x v="1"/>
    <n v="2013"/>
    <x v="348"/>
    <x v="1"/>
    <x v="1"/>
    <x v="335"/>
    <x v="337"/>
    <x v="0"/>
    <b v="0"/>
    <s v="music/rock"/>
    <x v="1"/>
    <x v="1"/>
  </r>
  <r>
    <n v="352"/>
    <x v="351"/>
    <s v="Expanded hybrid hardware"/>
    <n v="2800"/>
    <n v="977"/>
    <x v="349"/>
    <x v="0"/>
    <n v="33"/>
    <x v="349"/>
    <x v="0"/>
    <x v="0"/>
    <x v="336"/>
    <x v="338"/>
    <x v="0"/>
    <b v="0"/>
    <s v="theater/plays"/>
    <x v="3"/>
    <x v="3"/>
  </r>
  <r>
    <n v="353"/>
    <x v="352"/>
    <s v="Profit-focused multi-tasking access"/>
    <n v="33600"/>
    <n v="137961"/>
    <x v="350"/>
    <x v="1"/>
    <n v="1703"/>
    <x v="350"/>
    <x v="1"/>
    <x v="1"/>
    <x v="337"/>
    <x v="339"/>
    <x v="0"/>
    <b v="0"/>
    <s v="theater/plays"/>
    <x v="3"/>
    <x v="3"/>
  </r>
  <r>
    <n v="354"/>
    <x v="353"/>
    <s v="Profit-focused transitional capability"/>
    <n v="6100"/>
    <n v="7548"/>
    <x v="351"/>
    <x v="1"/>
    <n v="80"/>
    <x v="351"/>
    <x v="3"/>
    <x v="3"/>
    <x v="338"/>
    <x v="340"/>
    <x v="0"/>
    <b v="0"/>
    <s v="film &amp; video/documentary"/>
    <x v="4"/>
    <x v="4"/>
  </r>
  <r>
    <n v="355"/>
    <x v="354"/>
    <s v="Front-line scalable definition"/>
    <n v="3800"/>
    <n v="2241"/>
    <x v="352"/>
    <x v="2"/>
    <n v="86"/>
    <x v="352"/>
    <x v="1"/>
    <x v="1"/>
    <x v="339"/>
    <x v="341"/>
    <x v="0"/>
    <b v="0"/>
    <s v="technology/wearables"/>
    <x v="2"/>
    <x v="8"/>
  </r>
  <r>
    <n v="356"/>
    <x v="355"/>
    <s v="Open-source systematic protocol"/>
    <n v="9300"/>
    <n v="3431"/>
    <x v="353"/>
    <x v="0"/>
    <n v="40"/>
    <x v="353"/>
    <x v="6"/>
    <x v="6"/>
    <x v="340"/>
    <x v="342"/>
    <x v="0"/>
    <b v="0"/>
    <s v="theater/plays"/>
    <x v="3"/>
    <x v="3"/>
  </r>
  <r>
    <n v="357"/>
    <x v="356"/>
    <s v="Implemented tangible algorithm"/>
    <n v="2300"/>
    <n v="4253"/>
    <x v="354"/>
    <x v="1"/>
    <n v="41"/>
    <x v="354"/>
    <x v="1"/>
    <x v="1"/>
    <x v="341"/>
    <x v="343"/>
    <x v="0"/>
    <b v="0"/>
    <s v="games/video games"/>
    <x v="6"/>
    <x v="11"/>
  </r>
  <r>
    <n v="358"/>
    <x v="357"/>
    <s v="Profit-focused 3rdgeneration circuit"/>
    <n v="9700"/>
    <n v="1146"/>
    <x v="355"/>
    <x v="0"/>
    <n v="23"/>
    <x v="355"/>
    <x v="0"/>
    <x v="0"/>
    <x v="342"/>
    <x v="344"/>
    <x v="1"/>
    <b v="0"/>
    <s v="photography/photography books"/>
    <x v="7"/>
    <x v="14"/>
  </r>
  <r>
    <n v="359"/>
    <x v="358"/>
    <s v="Compatible needs-based architecture"/>
    <n v="4000"/>
    <n v="11948"/>
    <x v="356"/>
    <x v="1"/>
    <n v="187"/>
    <x v="356"/>
    <x v="1"/>
    <x v="1"/>
    <x v="343"/>
    <x v="127"/>
    <x v="0"/>
    <b v="0"/>
    <s v="film &amp; video/animation"/>
    <x v="4"/>
    <x v="10"/>
  </r>
  <r>
    <n v="360"/>
    <x v="359"/>
    <s v="Right-sized zero tolerance migration"/>
    <n v="59700"/>
    <n v="135132"/>
    <x v="357"/>
    <x v="1"/>
    <n v="2875"/>
    <x v="357"/>
    <x v="4"/>
    <x v="4"/>
    <x v="344"/>
    <x v="345"/>
    <x v="0"/>
    <b v="1"/>
    <s v="theater/plays"/>
    <x v="3"/>
    <x v="3"/>
  </r>
  <r>
    <n v="361"/>
    <x v="360"/>
    <s v="Quality-focused reciprocal structure"/>
    <n v="5500"/>
    <n v="9546"/>
    <x v="358"/>
    <x v="1"/>
    <n v="88"/>
    <x v="358"/>
    <x v="1"/>
    <x v="1"/>
    <x v="345"/>
    <x v="346"/>
    <x v="0"/>
    <b v="0"/>
    <s v="theater/plays"/>
    <x v="3"/>
    <x v="3"/>
  </r>
  <r>
    <n v="362"/>
    <x v="361"/>
    <s v="Automated actuating conglomeration"/>
    <n v="3700"/>
    <n v="13755"/>
    <x v="359"/>
    <x v="1"/>
    <n v="191"/>
    <x v="359"/>
    <x v="1"/>
    <x v="1"/>
    <x v="65"/>
    <x v="347"/>
    <x v="0"/>
    <b v="0"/>
    <s v="music/rock"/>
    <x v="1"/>
    <x v="1"/>
  </r>
  <r>
    <n v="363"/>
    <x v="362"/>
    <s v="Re-contextualized local initiative"/>
    <n v="5200"/>
    <n v="8330"/>
    <x v="360"/>
    <x v="1"/>
    <n v="139"/>
    <x v="360"/>
    <x v="1"/>
    <x v="1"/>
    <x v="346"/>
    <x v="348"/>
    <x v="0"/>
    <b v="0"/>
    <s v="music/rock"/>
    <x v="1"/>
    <x v="1"/>
  </r>
  <r>
    <n v="364"/>
    <x v="363"/>
    <s v="Switchable intangible definition"/>
    <n v="900"/>
    <n v="14547"/>
    <x v="361"/>
    <x v="1"/>
    <n v="186"/>
    <x v="361"/>
    <x v="1"/>
    <x v="1"/>
    <x v="347"/>
    <x v="349"/>
    <x v="0"/>
    <b v="0"/>
    <s v="music/indie rock"/>
    <x v="1"/>
    <x v="7"/>
  </r>
  <r>
    <n v="365"/>
    <x v="364"/>
    <s v="Networked bottom-line initiative"/>
    <n v="1600"/>
    <n v="11735"/>
    <x v="362"/>
    <x v="1"/>
    <n v="112"/>
    <x v="362"/>
    <x v="2"/>
    <x v="2"/>
    <x v="348"/>
    <x v="350"/>
    <x v="0"/>
    <b v="0"/>
    <s v="theater/plays"/>
    <x v="3"/>
    <x v="3"/>
  </r>
  <r>
    <n v="366"/>
    <x v="365"/>
    <s v="Robust directional system engine"/>
    <n v="1800"/>
    <n v="10658"/>
    <x v="363"/>
    <x v="1"/>
    <n v="101"/>
    <x v="363"/>
    <x v="1"/>
    <x v="1"/>
    <x v="349"/>
    <x v="351"/>
    <x v="0"/>
    <b v="1"/>
    <s v="theater/plays"/>
    <x v="3"/>
    <x v="3"/>
  </r>
  <r>
    <n v="367"/>
    <x v="366"/>
    <s v="Triple-buffered explicit methodology"/>
    <n v="9900"/>
    <n v="1870"/>
    <x v="364"/>
    <x v="0"/>
    <n v="75"/>
    <x v="364"/>
    <x v="1"/>
    <x v="1"/>
    <x v="350"/>
    <x v="33"/>
    <x v="0"/>
    <b v="1"/>
    <s v="theater/plays"/>
    <x v="3"/>
    <x v="3"/>
  </r>
  <r>
    <n v="368"/>
    <x v="367"/>
    <s v="Reactive directional capacity"/>
    <n v="5200"/>
    <n v="14394"/>
    <x v="365"/>
    <x v="1"/>
    <n v="206"/>
    <x v="365"/>
    <x v="4"/>
    <x v="4"/>
    <x v="351"/>
    <x v="352"/>
    <x v="0"/>
    <b v="1"/>
    <s v="film &amp; video/documentary"/>
    <x v="4"/>
    <x v="4"/>
  </r>
  <r>
    <n v="369"/>
    <x v="368"/>
    <s v="Polarized needs-based approach"/>
    <n v="5400"/>
    <n v="14743"/>
    <x v="366"/>
    <x v="1"/>
    <n v="154"/>
    <x v="366"/>
    <x v="1"/>
    <x v="1"/>
    <x v="352"/>
    <x v="353"/>
    <x v="0"/>
    <b v="1"/>
    <s v="film &amp; video/television"/>
    <x v="4"/>
    <x v="19"/>
  </r>
  <r>
    <n v="370"/>
    <x v="369"/>
    <s v="Intuitive well-modulated middleware"/>
    <n v="112300"/>
    <n v="178965"/>
    <x v="367"/>
    <x v="1"/>
    <n v="5966"/>
    <x v="367"/>
    <x v="1"/>
    <x v="1"/>
    <x v="353"/>
    <x v="354"/>
    <x v="0"/>
    <b v="0"/>
    <s v="theater/plays"/>
    <x v="3"/>
    <x v="3"/>
  </r>
  <r>
    <n v="371"/>
    <x v="370"/>
    <s v="Multi-channeled logistical matrices"/>
    <n v="189200"/>
    <n v="128410"/>
    <x v="368"/>
    <x v="0"/>
    <n v="2176"/>
    <x v="368"/>
    <x v="1"/>
    <x v="1"/>
    <x v="354"/>
    <x v="355"/>
    <x v="0"/>
    <b v="0"/>
    <s v="theater/plays"/>
    <x v="3"/>
    <x v="3"/>
  </r>
  <r>
    <n v="372"/>
    <x v="371"/>
    <s v="Pre-emptive bifurcated artificial intelligence"/>
    <n v="900"/>
    <n v="14324"/>
    <x v="369"/>
    <x v="1"/>
    <n v="169"/>
    <x v="369"/>
    <x v="1"/>
    <x v="1"/>
    <x v="355"/>
    <x v="356"/>
    <x v="0"/>
    <b v="1"/>
    <s v="film &amp; video/documentary"/>
    <x v="4"/>
    <x v="4"/>
  </r>
  <r>
    <n v="373"/>
    <x v="372"/>
    <s v="Down-sized coherent toolset"/>
    <n v="22500"/>
    <n v="164291"/>
    <x v="370"/>
    <x v="1"/>
    <n v="2106"/>
    <x v="370"/>
    <x v="1"/>
    <x v="1"/>
    <x v="356"/>
    <x v="357"/>
    <x v="0"/>
    <b v="0"/>
    <s v="theater/plays"/>
    <x v="3"/>
    <x v="3"/>
  </r>
  <r>
    <n v="374"/>
    <x v="373"/>
    <s v="Open-source multi-tasking data-warehouse"/>
    <n v="167400"/>
    <n v="22073"/>
    <x v="371"/>
    <x v="0"/>
    <n v="441"/>
    <x v="371"/>
    <x v="1"/>
    <x v="1"/>
    <x v="357"/>
    <x v="358"/>
    <x v="0"/>
    <b v="1"/>
    <s v="film &amp; video/documentary"/>
    <x v="4"/>
    <x v="4"/>
  </r>
  <r>
    <n v="375"/>
    <x v="374"/>
    <s v="Future-proofed upward-trending contingency"/>
    <n v="2700"/>
    <n v="1479"/>
    <x v="372"/>
    <x v="0"/>
    <n v="25"/>
    <x v="372"/>
    <x v="1"/>
    <x v="1"/>
    <x v="358"/>
    <x v="359"/>
    <x v="0"/>
    <b v="0"/>
    <s v="music/indie rock"/>
    <x v="1"/>
    <x v="7"/>
  </r>
  <r>
    <n v="376"/>
    <x v="375"/>
    <s v="Mandatory uniform matrix"/>
    <n v="3400"/>
    <n v="12275"/>
    <x v="373"/>
    <x v="1"/>
    <n v="131"/>
    <x v="373"/>
    <x v="1"/>
    <x v="1"/>
    <x v="359"/>
    <x v="360"/>
    <x v="0"/>
    <b v="0"/>
    <s v="music/rock"/>
    <x v="1"/>
    <x v="1"/>
  </r>
  <r>
    <n v="377"/>
    <x v="376"/>
    <s v="Phased methodical initiative"/>
    <n v="49700"/>
    <n v="5098"/>
    <x v="374"/>
    <x v="0"/>
    <n v="127"/>
    <x v="374"/>
    <x v="1"/>
    <x v="1"/>
    <x v="12"/>
    <x v="361"/>
    <x v="0"/>
    <b v="0"/>
    <s v="theater/plays"/>
    <x v="3"/>
    <x v="3"/>
  </r>
  <r>
    <n v="378"/>
    <x v="377"/>
    <s v="Managed stable function"/>
    <n v="178200"/>
    <n v="24882"/>
    <x v="375"/>
    <x v="0"/>
    <n v="355"/>
    <x v="375"/>
    <x v="1"/>
    <x v="1"/>
    <x v="360"/>
    <x v="362"/>
    <x v="0"/>
    <b v="0"/>
    <s v="film &amp; video/documentary"/>
    <x v="4"/>
    <x v="4"/>
  </r>
  <r>
    <n v="379"/>
    <x v="378"/>
    <s v="Realigned clear-thinking migration"/>
    <n v="7200"/>
    <n v="2912"/>
    <x v="376"/>
    <x v="0"/>
    <n v="44"/>
    <x v="376"/>
    <x v="4"/>
    <x v="4"/>
    <x v="361"/>
    <x v="363"/>
    <x v="0"/>
    <b v="0"/>
    <s v="theater/plays"/>
    <x v="3"/>
    <x v="3"/>
  </r>
  <r>
    <n v="380"/>
    <x v="379"/>
    <s v="Optional clear-thinking process improvement"/>
    <n v="2500"/>
    <n v="4008"/>
    <x v="377"/>
    <x v="1"/>
    <n v="84"/>
    <x v="377"/>
    <x v="1"/>
    <x v="1"/>
    <x v="362"/>
    <x v="364"/>
    <x v="0"/>
    <b v="0"/>
    <s v="theater/plays"/>
    <x v="3"/>
    <x v="3"/>
  </r>
  <r>
    <n v="381"/>
    <x v="380"/>
    <s v="Cross-group global moratorium"/>
    <n v="5300"/>
    <n v="9749"/>
    <x v="378"/>
    <x v="1"/>
    <n v="155"/>
    <x v="378"/>
    <x v="1"/>
    <x v="1"/>
    <x v="363"/>
    <x v="365"/>
    <x v="0"/>
    <b v="0"/>
    <s v="theater/plays"/>
    <x v="3"/>
    <x v="3"/>
  </r>
  <r>
    <n v="382"/>
    <x v="381"/>
    <s v="Visionary systemic process improvement"/>
    <n v="9100"/>
    <n v="5803"/>
    <x v="379"/>
    <x v="0"/>
    <n v="67"/>
    <x v="379"/>
    <x v="1"/>
    <x v="1"/>
    <x v="364"/>
    <x v="366"/>
    <x v="0"/>
    <b v="0"/>
    <s v="photography/photography books"/>
    <x v="7"/>
    <x v="14"/>
  </r>
  <r>
    <n v="383"/>
    <x v="382"/>
    <s v="Progressive intangible flexibility"/>
    <n v="6300"/>
    <n v="14199"/>
    <x v="380"/>
    <x v="1"/>
    <n v="189"/>
    <x v="380"/>
    <x v="1"/>
    <x v="1"/>
    <x v="210"/>
    <x v="285"/>
    <x v="0"/>
    <b v="1"/>
    <s v="food/food trucks"/>
    <x v="0"/>
    <x v="0"/>
  </r>
  <r>
    <n v="384"/>
    <x v="383"/>
    <s v="Reactive real-time software"/>
    <n v="114400"/>
    <n v="196779"/>
    <x v="381"/>
    <x v="1"/>
    <n v="4799"/>
    <x v="381"/>
    <x v="1"/>
    <x v="1"/>
    <x v="365"/>
    <x v="367"/>
    <x v="1"/>
    <b v="1"/>
    <s v="film &amp; video/documentary"/>
    <x v="4"/>
    <x v="4"/>
  </r>
  <r>
    <n v="385"/>
    <x v="384"/>
    <s v="Programmable incremental knowledge user"/>
    <n v="38900"/>
    <n v="56859"/>
    <x v="382"/>
    <x v="1"/>
    <n v="1137"/>
    <x v="382"/>
    <x v="1"/>
    <x v="1"/>
    <x v="366"/>
    <x v="368"/>
    <x v="0"/>
    <b v="0"/>
    <s v="publishing/nonfiction"/>
    <x v="5"/>
    <x v="9"/>
  </r>
  <r>
    <n v="386"/>
    <x v="385"/>
    <s v="Progressive 5thgeneration customer loyalty"/>
    <n v="135500"/>
    <n v="103554"/>
    <x v="383"/>
    <x v="0"/>
    <n v="1068"/>
    <x v="383"/>
    <x v="1"/>
    <x v="1"/>
    <x v="367"/>
    <x v="369"/>
    <x v="0"/>
    <b v="0"/>
    <s v="theater/plays"/>
    <x v="3"/>
    <x v="3"/>
  </r>
  <r>
    <n v="387"/>
    <x v="386"/>
    <s v="Triple-buffered logistical frame"/>
    <n v="109000"/>
    <n v="42795"/>
    <x v="384"/>
    <x v="0"/>
    <n v="424"/>
    <x v="384"/>
    <x v="1"/>
    <x v="1"/>
    <x v="368"/>
    <x v="370"/>
    <x v="0"/>
    <b v="0"/>
    <s v="technology/wearables"/>
    <x v="2"/>
    <x v="8"/>
  </r>
  <r>
    <n v="388"/>
    <x v="387"/>
    <s v="Exclusive dynamic adapter"/>
    <n v="114800"/>
    <n v="12938"/>
    <x v="385"/>
    <x v="3"/>
    <n v="145"/>
    <x v="385"/>
    <x v="5"/>
    <x v="5"/>
    <x v="369"/>
    <x v="371"/>
    <x v="0"/>
    <b v="0"/>
    <s v="music/indie rock"/>
    <x v="1"/>
    <x v="7"/>
  </r>
  <r>
    <n v="389"/>
    <x v="388"/>
    <s v="Automated systemic hierarchy"/>
    <n v="83000"/>
    <n v="101352"/>
    <x v="386"/>
    <x v="1"/>
    <n v="1152"/>
    <x v="386"/>
    <x v="1"/>
    <x v="1"/>
    <x v="370"/>
    <x v="372"/>
    <x v="0"/>
    <b v="0"/>
    <s v="theater/plays"/>
    <x v="3"/>
    <x v="3"/>
  </r>
  <r>
    <n v="390"/>
    <x v="389"/>
    <s v="Digitized eco-centric core"/>
    <n v="2400"/>
    <n v="4477"/>
    <x v="387"/>
    <x v="1"/>
    <n v="50"/>
    <x v="387"/>
    <x v="1"/>
    <x v="1"/>
    <x v="371"/>
    <x v="373"/>
    <x v="0"/>
    <b v="0"/>
    <s v="photography/photography books"/>
    <x v="7"/>
    <x v="14"/>
  </r>
  <r>
    <n v="391"/>
    <x v="390"/>
    <s v="Mandatory uniform strategy"/>
    <n v="60400"/>
    <n v="4393"/>
    <x v="388"/>
    <x v="0"/>
    <n v="151"/>
    <x v="388"/>
    <x v="1"/>
    <x v="1"/>
    <x v="287"/>
    <x v="374"/>
    <x v="0"/>
    <b v="0"/>
    <s v="publishing/nonfiction"/>
    <x v="5"/>
    <x v="9"/>
  </r>
  <r>
    <n v="392"/>
    <x v="391"/>
    <s v="Profit-focused zero administration forecast"/>
    <n v="102900"/>
    <n v="67546"/>
    <x v="389"/>
    <x v="0"/>
    <n v="1608"/>
    <x v="389"/>
    <x v="1"/>
    <x v="1"/>
    <x v="372"/>
    <x v="375"/>
    <x v="0"/>
    <b v="0"/>
    <s v="technology/wearables"/>
    <x v="2"/>
    <x v="8"/>
  </r>
  <r>
    <n v="393"/>
    <x v="392"/>
    <s v="De-engineered static orchestration"/>
    <n v="62800"/>
    <n v="143788"/>
    <x v="390"/>
    <x v="1"/>
    <n v="3059"/>
    <x v="390"/>
    <x v="0"/>
    <x v="0"/>
    <x v="373"/>
    <x v="376"/>
    <x v="0"/>
    <b v="0"/>
    <s v="music/jazz"/>
    <x v="1"/>
    <x v="17"/>
  </r>
  <r>
    <n v="394"/>
    <x v="393"/>
    <s v="Customizable dynamic info-mediaries"/>
    <n v="800"/>
    <n v="3755"/>
    <x v="391"/>
    <x v="1"/>
    <n v="34"/>
    <x v="391"/>
    <x v="1"/>
    <x v="1"/>
    <x v="374"/>
    <x v="377"/>
    <x v="0"/>
    <b v="1"/>
    <s v="film &amp; video/documentary"/>
    <x v="4"/>
    <x v="4"/>
  </r>
  <r>
    <n v="395"/>
    <x v="122"/>
    <s v="Enhanced incremental budgetary management"/>
    <n v="7100"/>
    <n v="9238"/>
    <x v="392"/>
    <x v="1"/>
    <n v="220"/>
    <x v="392"/>
    <x v="1"/>
    <x v="1"/>
    <x v="375"/>
    <x v="378"/>
    <x v="1"/>
    <b v="0"/>
    <s v="theater/plays"/>
    <x v="3"/>
    <x v="3"/>
  </r>
  <r>
    <n v="396"/>
    <x v="394"/>
    <s v="Digitized local info-mediaries"/>
    <n v="46100"/>
    <n v="77012"/>
    <x v="393"/>
    <x v="1"/>
    <n v="1604"/>
    <x v="393"/>
    <x v="2"/>
    <x v="2"/>
    <x v="376"/>
    <x v="379"/>
    <x v="0"/>
    <b v="0"/>
    <s v="film &amp; video/drama"/>
    <x v="4"/>
    <x v="6"/>
  </r>
  <r>
    <n v="397"/>
    <x v="395"/>
    <s v="Virtual systematic monitoring"/>
    <n v="8100"/>
    <n v="14083"/>
    <x v="394"/>
    <x v="1"/>
    <n v="454"/>
    <x v="394"/>
    <x v="1"/>
    <x v="1"/>
    <x v="377"/>
    <x v="380"/>
    <x v="0"/>
    <b v="0"/>
    <s v="music/rock"/>
    <x v="1"/>
    <x v="1"/>
  </r>
  <r>
    <n v="398"/>
    <x v="396"/>
    <s v="Reactive bottom-line open architecture"/>
    <n v="1700"/>
    <n v="12202"/>
    <x v="395"/>
    <x v="1"/>
    <n v="123"/>
    <x v="395"/>
    <x v="6"/>
    <x v="6"/>
    <x v="378"/>
    <x v="103"/>
    <x v="0"/>
    <b v="1"/>
    <s v="film &amp; video/animation"/>
    <x v="4"/>
    <x v="10"/>
  </r>
  <r>
    <n v="399"/>
    <x v="397"/>
    <s v="Pre-emptive interactive model"/>
    <n v="97300"/>
    <n v="62127"/>
    <x v="396"/>
    <x v="0"/>
    <n v="941"/>
    <x v="396"/>
    <x v="1"/>
    <x v="1"/>
    <x v="379"/>
    <x v="381"/>
    <x v="0"/>
    <b v="0"/>
    <s v="music/indie rock"/>
    <x v="1"/>
    <x v="7"/>
  </r>
  <r>
    <n v="400"/>
    <x v="398"/>
    <s v="Ergonomic eco-centric open architecture"/>
    <n v="100"/>
    <n v="2"/>
    <x v="50"/>
    <x v="0"/>
    <n v="1"/>
    <x v="50"/>
    <x v="1"/>
    <x v="1"/>
    <x v="380"/>
    <x v="382"/>
    <x v="0"/>
    <b v="1"/>
    <s v="photography/photography books"/>
    <x v="7"/>
    <x v="14"/>
  </r>
  <r>
    <n v="401"/>
    <x v="399"/>
    <s v="Inverse radical hierarchy"/>
    <n v="900"/>
    <n v="13772"/>
    <x v="397"/>
    <x v="1"/>
    <n v="299"/>
    <x v="397"/>
    <x v="1"/>
    <x v="1"/>
    <x v="381"/>
    <x v="383"/>
    <x v="0"/>
    <b v="0"/>
    <s v="theater/plays"/>
    <x v="3"/>
    <x v="3"/>
  </r>
  <r>
    <n v="402"/>
    <x v="400"/>
    <s v="Team-oriented static interface"/>
    <n v="7300"/>
    <n v="2946"/>
    <x v="398"/>
    <x v="0"/>
    <n v="40"/>
    <x v="398"/>
    <x v="1"/>
    <x v="1"/>
    <x v="382"/>
    <x v="384"/>
    <x v="0"/>
    <b v="1"/>
    <s v="film &amp; video/shorts"/>
    <x v="4"/>
    <x v="12"/>
  </r>
  <r>
    <n v="403"/>
    <x v="401"/>
    <s v="Virtual foreground throughput"/>
    <n v="195800"/>
    <n v="168820"/>
    <x v="399"/>
    <x v="0"/>
    <n v="3015"/>
    <x v="399"/>
    <x v="0"/>
    <x v="0"/>
    <x v="125"/>
    <x v="385"/>
    <x v="0"/>
    <b v="1"/>
    <s v="theater/plays"/>
    <x v="3"/>
    <x v="3"/>
  </r>
  <r>
    <n v="404"/>
    <x v="402"/>
    <s v="Visionary exuding Internet solution"/>
    <n v="48900"/>
    <n v="154321"/>
    <x v="400"/>
    <x v="1"/>
    <n v="2237"/>
    <x v="400"/>
    <x v="1"/>
    <x v="1"/>
    <x v="383"/>
    <x v="386"/>
    <x v="0"/>
    <b v="0"/>
    <s v="theater/plays"/>
    <x v="3"/>
    <x v="3"/>
  </r>
  <r>
    <n v="405"/>
    <x v="403"/>
    <s v="Synchronized secondary analyzer"/>
    <n v="29600"/>
    <n v="26527"/>
    <x v="401"/>
    <x v="0"/>
    <n v="435"/>
    <x v="401"/>
    <x v="1"/>
    <x v="1"/>
    <x v="384"/>
    <x v="387"/>
    <x v="0"/>
    <b v="0"/>
    <s v="theater/plays"/>
    <x v="3"/>
    <x v="3"/>
  </r>
  <r>
    <n v="406"/>
    <x v="404"/>
    <s v="Balanced attitude-oriented parallelism"/>
    <n v="39300"/>
    <n v="71583"/>
    <x v="402"/>
    <x v="1"/>
    <n v="645"/>
    <x v="402"/>
    <x v="1"/>
    <x v="1"/>
    <x v="385"/>
    <x v="388"/>
    <x v="1"/>
    <b v="0"/>
    <s v="film &amp; video/documentary"/>
    <x v="4"/>
    <x v="4"/>
  </r>
  <r>
    <n v="407"/>
    <x v="405"/>
    <s v="Organized bandwidth-monitored core"/>
    <n v="3400"/>
    <n v="12100"/>
    <x v="403"/>
    <x v="1"/>
    <n v="484"/>
    <x v="403"/>
    <x v="3"/>
    <x v="3"/>
    <x v="386"/>
    <x v="389"/>
    <x v="0"/>
    <b v="0"/>
    <s v="theater/plays"/>
    <x v="3"/>
    <x v="3"/>
  </r>
  <r>
    <n v="408"/>
    <x v="406"/>
    <s v="Cloned leadingedge utilization"/>
    <n v="9200"/>
    <n v="12129"/>
    <x v="404"/>
    <x v="1"/>
    <n v="154"/>
    <x v="404"/>
    <x v="0"/>
    <x v="0"/>
    <x v="387"/>
    <x v="390"/>
    <x v="0"/>
    <b v="0"/>
    <s v="film &amp; video/documentary"/>
    <x v="4"/>
    <x v="4"/>
  </r>
  <r>
    <n v="409"/>
    <x v="97"/>
    <s v="Secured asymmetric projection"/>
    <n v="135600"/>
    <n v="62804"/>
    <x v="405"/>
    <x v="0"/>
    <n v="714"/>
    <x v="405"/>
    <x v="1"/>
    <x v="1"/>
    <x v="388"/>
    <x v="391"/>
    <x v="0"/>
    <b v="0"/>
    <s v="music/rock"/>
    <x v="1"/>
    <x v="1"/>
  </r>
  <r>
    <n v="410"/>
    <x v="407"/>
    <s v="Advanced cohesive Graphic Interface"/>
    <n v="153700"/>
    <n v="55536"/>
    <x v="406"/>
    <x v="2"/>
    <n v="1111"/>
    <x v="406"/>
    <x v="1"/>
    <x v="1"/>
    <x v="277"/>
    <x v="277"/>
    <x v="0"/>
    <b v="0"/>
    <s v="games/mobile games"/>
    <x v="6"/>
    <x v="20"/>
  </r>
  <r>
    <n v="411"/>
    <x v="408"/>
    <s v="Down-sized maximized function"/>
    <n v="7800"/>
    <n v="8161"/>
    <x v="407"/>
    <x v="1"/>
    <n v="82"/>
    <x v="407"/>
    <x v="1"/>
    <x v="1"/>
    <x v="389"/>
    <x v="392"/>
    <x v="0"/>
    <b v="0"/>
    <s v="theater/plays"/>
    <x v="3"/>
    <x v="3"/>
  </r>
  <r>
    <n v="412"/>
    <x v="409"/>
    <s v="Realigned zero tolerance software"/>
    <n v="2100"/>
    <n v="14046"/>
    <x v="408"/>
    <x v="1"/>
    <n v="134"/>
    <x v="408"/>
    <x v="1"/>
    <x v="1"/>
    <x v="390"/>
    <x v="393"/>
    <x v="0"/>
    <b v="0"/>
    <s v="publishing/fiction"/>
    <x v="5"/>
    <x v="13"/>
  </r>
  <r>
    <n v="413"/>
    <x v="410"/>
    <s v="Persevering analyzing extranet"/>
    <n v="189500"/>
    <n v="117628"/>
    <x v="409"/>
    <x v="2"/>
    <n v="1089"/>
    <x v="409"/>
    <x v="1"/>
    <x v="1"/>
    <x v="391"/>
    <x v="394"/>
    <x v="0"/>
    <b v="0"/>
    <s v="film &amp; video/animation"/>
    <x v="4"/>
    <x v="10"/>
  </r>
  <r>
    <n v="414"/>
    <x v="411"/>
    <s v="Innovative human-resource migration"/>
    <n v="188200"/>
    <n v="159405"/>
    <x v="410"/>
    <x v="0"/>
    <n v="5497"/>
    <x v="410"/>
    <x v="1"/>
    <x v="1"/>
    <x v="392"/>
    <x v="395"/>
    <x v="0"/>
    <b v="1"/>
    <s v="food/food trucks"/>
    <x v="0"/>
    <x v="0"/>
  </r>
  <r>
    <n v="415"/>
    <x v="412"/>
    <s v="Intuitive needs-based monitoring"/>
    <n v="113500"/>
    <n v="12552"/>
    <x v="411"/>
    <x v="0"/>
    <n v="418"/>
    <x v="411"/>
    <x v="1"/>
    <x v="1"/>
    <x v="393"/>
    <x v="396"/>
    <x v="0"/>
    <b v="0"/>
    <s v="theater/plays"/>
    <x v="3"/>
    <x v="3"/>
  </r>
  <r>
    <n v="416"/>
    <x v="413"/>
    <s v="Customer-focused disintermediate toolset"/>
    <n v="134600"/>
    <n v="59007"/>
    <x v="412"/>
    <x v="0"/>
    <n v="1439"/>
    <x v="412"/>
    <x v="1"/>
    <x v="1"/>
    <x v="394"/>
    <x v="397"/>
    <x v="0"/>
    <b v="1"/>
    <s v="film &amp; video/documentary"/>
    <x v="4"/>
    <x v="4"/>
  </r>
  <r>
    <n v="417"/>
    <x v="414"/>
    <s v="Upgradable 24/7 emulation"/>
    <n v="1700"/>
    <n v="943"/>
    <x v="413"/>
    <x v="0"/>
    <n v="15"/>
    <x v="413"/>
    <x v="1"/>
    <x v="1"/>
    <x v="395"/>
    <x v="398"/>
    <x v="0"/>
    <b v="0"/>
    <s v="theater/plays"/>
    <x v="3"/>
    <x v="3"/>
  </r>
  <r>
    <n v="418"/>
    <x v="32"/>
    <s v="Quality-focused client-server core"/>
    <n v="163700"/>
    <n v="93963"/>
    <x v="414"/>
    <x v="0"/>
    <n v="1999"/>
    <x v="414"/>
    <x v="0"/>
    <x v="0"/>
    <x v="396"/>
    <x v="399"/>
    <x v="0"/>
    <b v="0"/>
    <s v="film &amp; video/documentary"/>
    <x v="4"/>
    <x v="4"/>
  </r>
  <r>
    <n v="419"/>
    <x v="415"/>
    <s v="Upgradable maximized protocol"/>
    <n v="113800"/>
    <n v="140469"/>
    <x v="415"/>
    <x v="1"/>
    <n v="5203"/>
    <x v="415"/>
    <x v="1"/>
    <x v="1"/>
    <x v="397"/>
    <x v="348"/>
    <x v="0"/>
    <b v="0"/>
    <s v="technology/web"/>
    <x v="2"/>
    <x v="2"/>
  </r>
  <r>
    <n v="420"/>
    <x v="416"/>
    <s v="Cross-platform interactive synergy"/>
    <n v="5000"/>
    <n v="6423"/>
    <x v="416"/>
    <x v="1"/>
    <n v="94"/>
    <x v="416"/>
    <x v="1"/>
    <x v="1"/>
    <x v="398"/>
    <x v="400"/>
    <x v="0"/>
    <b v="0"/>
    <s v="theater/plays"/>
    <x v="3"/>
    <x v="3"/>
  </r>
  <r>
    <n v="421"/>
    <x v="417"/>
    <s v="User-centric fault-tolerant archive"/>
    <n v="9400"/>
    <n v="6015"/>
    <x v="417"/>
    <x v="0"/>
    <n v="118"/>
    <x v="417"/>
    <x v="1"/>
    <x v="1"/>
    <x v="399"/>
    <x v="401"/>
    <x v="0"/>
    <b v="1"/>
    <s v="technology/wearables"/>
    <x v="2"/>
    <x v="8"/>
  </r>
  <r>
    <n v="422"/>
    <x v="418"/>
    <s v="Reverse-engineered regional knowledge user"/>
    <n v="8700"/>
    <n v="11075"/>
    <x v="418"/>
    <x v="1"/>
    <n v="205"/>
    <x v="418"/>
    <x v="1"/>
    <x v="1"/>
    <x v="400"/>
    <x v="402"/>
    <x v="0"/>
    <b v="1"/>
    <s v="theater/plays"/>
    <x v="3"/>
    <x v="3"/>
  </r>
  <r>
    <n v="423"/>
    <x v="419"/>
    <s v="Self-enabling real-time definition"/>
    <n v="147800"/>
    <n v="15723"/>
    <x v="419"/>
    <x v="0"/>
    <n v="162"/>
    <x v="419"/>
    <x v="1"/>
    <x v="1"/>
    <x v="116"/>
    <x v="403"/>
    <x v="0"/>
    <b v="1"/>
    <s v="food/food trucks"/>
    <x v="0"/>
    <x v="0"/>
  </r>
  <r>
    <n v="424"/>
    <x v="420"/>
    <s v="User-centric impactful projection"/>
    <n v="5100"/>
    <n v="2064"/>
    <x v="420"/>
    <x v="0"/>
    <n v="83"/>
    <x v="420"/>
    <x v="1"/>
    <x v="1"/>
    <x v="401"/>
    <x v="404"/>
    <x v="0"/>
    <b v="0"/>
    <s v="music/indie rock"/>
    <x v="1"/>
    <x v="7"/>
  </r>
  <r>
    <n v="425"/>
    <x v="421"/>
    <s v="Vision-oriented actuating hardware"/>
    <n v="2700"/>
    <n v="7767"/>
    <x v="421"/>
    <x v="1"/>
    <n v="92"/>
    <x v="421"/>
    <x v="1"/>
    <x v="1"/>
    <x v="402"/>
    <x v="405"/>
    <x v="0"/>
    <b v="0"/>
    <s v="photography/photography books"/>
    <x v="7"/>
    <x v="14"/>
  </r>
  <r>
    <n v="426"/>
    <x v="422"/>
    <s v="Virtual leadingedge framework"/>
    <n v="1800"/>
    <n v="10313"/>
    <x v="422"/>
    <x v="1"/>
    <n v="219"/>
    <x v="422"/>
    <x v="1"/>
    <x v="1"/>
    <x v="403"/>
    <x v="406"/>
    <x v="0"/>
    <b v="0"/>
    <s v="theater/plays"/>
    <x v="3"/>
    <x v="3"/>
  </r>
  <r>
    <n v="427"/>
    <x v="423"/>
    <s v="Managed discrete framework"/>
    <n v="174500"/>
    <n v="197018"/>
    <x v="423"/>
    <x v="1"/>
    <n v="2526"/>
    <x v="423"/>
    <x v="1"/>
    <x v="1"/>
    <x v="404"/>
    <x v="407"/>
    <x v="0"/>
    <b v="1"/>
    <s v="theater/plays"/>
    <x v="3"/>
    <x v="3"/>
  </r>
  <r>
    <n v="428"/>
    <x v="424"/>
    <s v="Progressive zero-defect capability"/>
    <n v="101400"/>
    <n v="47037"/>
    <x v="424"/>
    <x v="0"/>
    <n v="747"/>
    <x v="424"/>
    <x v="1"/>
    <x v="1"/>
    <x v="405"/>
    <x v="408"/>
    <x v="0"/>
    <b v="0"/>
    <s v="film &amp; video/animation"/>
    <x v="4"/>
    <x v="10"/>
  </r>
  <r>
    <n v="429"/>
    <x v="425"/>
    <s v="Right-sized demand-driven adapter"/>
    <n v="191000"/>
    <n v="173191"/>
    <x v="425"/>
    <x v="3"/>
    <n v="2138"/>
    <x v="425"/>
    <x v="1"/>
    <x v="1"/>
    <x v="406"/>
    <x v="409"/>
    <x v="0"/>
    <b v="1"/>
    <s v="photography/photography books"/>
    <x v="7"/>
    <x v="14"/>
  </r>
  <r>
    <n v="430"/>
    <x v="426"/>
    <s v="Re-engineered attitude-oriented frame"/>
    <n v="8100"/>
    <n v="5487"/>
    <x v="426"/>
    <x v="0"/>
    <n v="84"/>
    <x v="426"/>
    <x v="1"/>
    <x v="1"/>
    <x v="407"/>
    <x v="410"/>
    <x v="0"/>
    <b v="0"/>
    <s v="theater/plays"/>
    <x v="3"/>
    <x v="3"/>
  </r>
  <r>
    <n v="431"/>
    <x v="427"/>
    <s v="Compatible multimedia utilization"/>
    <n v="5100"/>
    <n v="9817"/>
    <x v="427"/>
    <x v="1"/>
    <n v="94"/>
    <x v="427"/>
    <x v="1"/>
    <x v="1"/>
    <x v="408"/>
    <x v="312"/>
    <x v="1"/>
    <b v="0"/>
    <s v="theater/plays"/>
    <x v="3"/>
    <x v="3"/>
  </r>
  <r>
    <n v="432"/>
    <x v="428"/>
    <s v="Re-contextualized dedicated hardware"/>
    <n v="7700"/>
    <n v="6369"/>
    <x v="428"/>
    <x v="0"/>
    <n v="91"/>
    <x v="428"/>
    <x v="1"/>
    <x v="1"/>
    <x v="409"/>
    <x v="411"/>
    <x v="0"/>
    <b v="0"/>
    <s v="theater/plays"/>
    <x v="3"/>
    <x v="3"/>
  </r>
  <r>
    <n v="433"/>
    <x v="429"/>
    <s v="Decentralized composite paradigm"/>
    <n v="121400"/>
    <n v="65755"/>
    <x v="429"/>
    <x v="0"/>
    <n v="792"/>
    <x v="429"/>
    <x v="1"/>
    <x v="1"/>
    <x v="410"/>
    <x v="412"/>
    <x v="0"/>
    <b v="1"/>
    <s v="film &amp; video/documentary"/>
    <x v="4"/>
    <x v="4"/>
  </r>
  <r>
    <n v="434"/>
    <x v="430"/>
    <s v="Cloned transitional hierarchy"/>
    <n v="5400"/>
    <n v="903"/>
    <x v="430"/>
    <x v="3"/>
    <n v="10"/>
    <x v="430"/>
    <x v="0"/>
    <x v="0"/>
    <x v="411"/>
    <x v="413"/>
    <x v="1"/>
    <b v="0"/>
    <s v="theater/plays"/>
    <x v="3"/>
    <x v="3"/>
  </r>
  <r>
    <n v="435"/>
    <x v="431"/>
    <s v="Advanced discrete leverage"/>
    <n v="152400"/>
    <n v="178120"/>
    <x v="431"/>
    <x v="1"/>
    <n v="1713"/>
    <x v="431"/>
    <x v="6"/>
    <x v="6"/>
    <x v="412"/>
    <x v="414"/>
    <x v="0"/>
    <b v="1"/>
    <s v="theater/plays"/>
    <x v="3"/>
    <x v="3"/>
  </r>
  <r>
    <n v="436"/>
    <x v="432"/>
    <s v="Open-source incremental throughput"/>
    <n v="1300"/>
    <n v="13678"/>
    <x v="432"/>
    <x v="1"/>
    <n v="249"/>
    <x v="432"/>
    <x v="1"/>
    <x v="1"/>
    <x v="413"/>
    <x v="354"/>
    <x v="0"/>
    <b v="0"/>
    <s v="music/jazz"/>
    <x v="1"/>
    <x v="17"/>
  </r>
  <r>
    <n v="437"/>
    <x v="433"/>
    <s v="Centralized regional interface"/>
    <n v="8100"/>
    <n v="9969"/>
    <x v="433"/>
    <x v="1"/>
    <n v="192"/>
    <x v="433"/>
    <x v="1"/>
    <x v="1"/>
    <x v="414"/>
    <x v="415"/>
    <x v="0"/>
    <b v="1"/>
    <s v="film &amp; video/animation"/>
    <x v="4"/>
    <x v="10"/>
  </r>
  <r>
    <n v="438"/>
    <x v="434"/>
    <s v="Streamlined web-enabled knowledgebase"/>
    <n v="8300"/>
    <n v="14827"/>
    <x v="434"/>
    <x v="1"/>
    <n v="247"/>
    <x v="434"/>
    <x v="1"/>
    <x v="1"/>
    <x v="415"/>
    <x v="416"/>
    <x v="0"/>
    <b v="0"/>
    <s v="theater/plays"/>
    <x v="3"/>
    <x v="3"/>
  </r>
  <r>
    <n v="439"/>
    <x v="435"/>
    <s v="Digitized transitional monitoring"/>
    <n v="28400"/>
    <n v="100900"/>
    <x v="435"/>
    <x v="1"/>
    <n v="2293"/>
    <x v="435"/>
    <x v="1"/>
    <x v="1"/>
    <x v="416"/>
    <x v="417"/>
    <x v="0"/>
    <b v="0"/>
    <s v="film &amp; video/science fiction"/>
    <x v="4"/>
    <x v="22"/>
  </r>
  <r>
    <n v="440"/>
    <x v="436"/>
    <s v="Networked optimal adapter"/>
    <n v="102500"/>
    <n v="165954"/>
    <x v="436"/>
    <x v="1"/>
    <n v="3131"/>
    <x v="436"/>
    <x v="1"/>
    <x v="1"/>
    <x v="417"/>
    <x v="418"/>
    <x v="0"/>
    <b v="0"/>
    <s v="film &amp; video/television"/>
    <x v="4"/>
    <x v="19"/>
  </r>
  <r>
    <n v="441"/>
    <x v="437"/>
    <s v="Automated optimal function"/>
    <n v="7000"/>
    <n v="1744"/>
    <x v="437"/>
    <x v="0"/>
    <n v="32"/>
    <x v="437"/>
    <x v="1"/>
    <x v="1"/>
    <x v="418"/>
    <x v="419"/>
    <x v="0"/>
    <b v="0"/>
    <s v="technology/wearables"/>
    <x v="2"/>
    <x v="8"/>
  </r>
  <r>
    <n v="442"/>
    <x v="438"/>
    <s v="Devolved system-worthy framework"/>
    <n v="5400"/>
    <n v="10731"/>
    <x v="438"/>
    <x v="1"/>
    <n v="143"/>
    <x v="438"/>
    <x v="6"/>
    <x v="6"/>
    <x v="419"/>
    <x v="420"/>
    <x v="0"/>
    <b v="0"/>
    <s v="theater/plays"/>
    <x v="3"/>
    <x v="3"/>
  </r>
  <r>
    <n v="443"/>
    <x v="439"/>
    <s v="Stand-alone user-facing service-desk"/>
    <n v="9300"/>
    <n v="3232"/>
    <x v="439"/>
    <x v="3"/>
    <n v="90"/>
    <x v="439"/>
    <x v="1"/>
    <x v="1"/>
    <x v="420"/>
    <x v="421"/>
    <x v="0"/>
    <b v="0"/>
    <s v="theater/plays"/>
    <x v="3"/>
    <x v="3"/>
  </r>
  <r>
    <n v="444"/>
    <x v="347"/>
    <s v="Versatile global attitude"/>
    <n v="6200"/>
    <n v="10938"/>
    <x v="440"/>
    <x v="1"/>
    <n v="296"/>
    <x v="440"/>
    <x v="1"/>
    <x v="1"/>
    <x v="421"/>
    <x v="422"/>
    <x v="0"/>
    <b v="1"/>
    <s v="music/indie rock"/>
    <x v="1"/>
    <x v="7"/>
  </r>
  <r>
    <n v="445"/>
    <x v="440"/>
    <s v="Intuitive demand-driven Local Area Network"/>
    <n v="2100"/>
    <n v="10739"/>
    <x v="441"/>
    <x v="1"/>
    <n v="170"/>
    <x v="441"/>
    <x v="1"/>
    <x v="1"/>
    <x v="422"/>
    <x v="423"/>
    <x v="0"/>
    <b v="1"/>
    <s v="theater/plays"/>
    <x v="3"/>
    <x v="3"/>
  </r>
  <r>
    <n v="446"/>
    <x v="441"/>
    <s v="Assimilated uniform methodology"/>
    <n v="6800"/>
    <n v="5579"/>
    <x v="442"/>
    <x v="0"/>
    <n v="186"/>
    <x v="442"/>
    <x v="1"/>
    <x v="1"/>
    <x v="423"/>
    <x v="424"/>
    <x v="0"/>
    <b v="0"/>
    <s v="technology/wearables"/>
    <x v="2"/>
    <x v="8"/>
  </r>
  <r>
    <n v="447"/>
    <x v="442"/>
    <s v="Self-enabling next generation algorithm"/>
    <n v="155200"/>
    <n v="37754"/>
    <x v="443"/>
    <x v="3"/>
    <n v="439"/>
    <x v="443"/>
    <x v="4"/>
    <x v="4"/>
    <x v="424"/>
    <x v="425"/>
    <x v="0"/>
    <b v="0"/>
    <s v="film &amp; video/television"/>
    <x v="4"/>
    <x v="19"/>
  </r>
  <r>
    <n v="448"/>
    <x v="443"/>
    <s v="Object-based demand-driven strategy"/>
    <n v="89900"/>
    <n v="45384"/>
    <x v="444"/>
    <x v="0"/>
    <n v="605"/>
    <x v="444"/>
    <x v="1"/>
    <x v="1"/>
    <x v="425"/>
    <x v="426"/>
    <x v="0"/>
    <b v="1"/>
    <s v="games/video games"/>
    <x v="6"/>
    <x v="11"/>
  </r>
  <r>
    <n v="449"/>
    <x v="444"/>
    <s v="Public-key coherent ability"/>
    <n v="900"/>
    <n v="8703"/>
    <x v="445"/>
    <x v="1"/>
    <n v="86"/>
    <x v="445"/>
    <x v="3"/>
    <x v="3"/>
    <x v="426"/>
    <x v="427"/>
    <x v="0"/>
    <b v="0"/>
    <s v="games/video games"/>
    <x v="6"/>
    <x v="11"/>
  </r>
  <r>
    <n v="450"/>
    <x v="445"/>
    <s v="Up-sized composite success"/>
    <n v="100"/>
    <n v="4"/>
    <x v="446"/>
    <x v="0"/>
    <n v="1"/>
    <x v="446"/>
    <x v="0"/>
    <x v="0"/>
    <x v="427"/>
    <x v="428"/>
    <x v="0"/>
    <b v="0"/>
    <s v="film &amp; video/animation"/>
    <x v="4"/>
    <x v="10"/>
  </r>
  <r>
    <n v="451"/>
    <x v="446"/>
    <s v="Innovative exuding matrix"/>
    <n v="148400"/>
    <n v="182302"/>
    <x v="447"/>
    <x v="1"/>
    <n v="6286"/>
    <x v="447"/>
    <x v="1"/>
    <x v="1"/>
    <x v="428"/>
    <x v="429"/>
    <x v="0"/>
    <b v="0"/>
    <s v="music/rock"/>
    <x v="1"/>
    <x v="1"/>
  </r>
  <r>
    <n v="452"/>
    <x v="447"/>
    <s v="Realigned impactful artificial intelligence"/>
    <n v="4800"/>
    <n v="3045"/>
    <x v="448"/>
    <x v="0"/>
    <n v="31"/>
    <x v="448"/>
    <x v="1"/>
    <x v="1"/>
    <x v="429"/>
    <x v="430"/>
    <x v="0"/>
    <b v="0"/>
    <s v="film &amp; video/drama"/>
    <x v="4"/>
    <x v="6"/>
  </r>
  <r>
    <n v="453"/>
    <x v="448"/>
    <s v="Multi-layered multi-tasking secured line"/>
    <n v="182400"/>
    <n v="102749"/>
    <x v="449"/>
    <x v="0"/>
    <n v="1181"/>
    <x v="449"/>
    <x v="1"/>
    <x v="1"/>
    <x v="411"/>
    <x v="431"/>
    <x v="0"/>
    <b v="0"/>
    <s v="film &amp; video/science fiction"/>
    <x v="4"/>
    <x v="22"/>
  </r>
  <r>
    <n v="454"/>
    <x v="449"/>
    <s v="Upgradable upward-trending portal"/>
    <n v="4000"/>
    <n v="1763"/>
    <x v="450"/>
    <x v="0"/>
    <n v="39"/>
    <x v="450"/>
    <x v="1"/>
    <x v="1"/>
    <x v="430"/>
    <x v="432"/>
    <x v="0"/>
    <b v="1"/>
    <s v="film &amp; video/drama"/>
    <x v="4"/>
    <x v="6"/>
  </r>
  <r>
    <n v="455"/>
    <x v="450"/>
    <s v="Profit-focused global product"/>
    <n v="116500"/>
    <n v="137904"/>
    <x v="451"/>
    <x v="1"/>
    <n v="3727"/>
    <x v="451"/>
    <x v="1"/>
    <x v="1"/>
    <x v="431"/>
    <x v="433"/>
    <x v="0"/>
    <b v="0"/>
    <s v="theater/plays"/>
    <x v="3"/>
    <x v="3"/>
  </r>
  <r>
    <n v="456"/>
    <x v="451"/>
    <s v="Operative well-modulated data-warehouse"/>
    <n v="146400"/>
    <n v="152438"/>
    <x v="452"/>
    <x v="1"/>
    <n v="1605"/>
    <x v="452"/>
    <x v="1"/>
    <x v="1"/>
    <x v="432"/>
    <x v="434"/>
    <x v="0"/>
    <b v="1"/>
    <s v="music/indie rock"/>
    <x v="1"/>
    <x v="7"/>
  </r>
  <r>
    <n v="457"/>
    <x v="452"/>
    <s v="Cloned asymmetric functionalities"/>
    <n v="5000"/>
    <n v="1332"/>
    <x v="453"/>
    <x v="0"/>
    <n v="46"/>
    <x v="453"/>
    <x v="1"/>
    <x v="1"/>
    <x v="433"/>
    <x v="435"/>
    <x v="0"/>
    <b v="0"/>
    <s v="theater/plays"/>
    <x v="3"/>
    <x v="3"/>
  </r>
  <r>
    <n v="458"/>
    <x v="453"/>
    <s v="Pre-emptive neutral portal"/>
    <n v="33800"/>
    <n v="118706"/>
    <x v="454"/>
    <x v="1"/>
    <n v="2120"/>
    <x v="454"/>
    <x v="1"/>
    <x v="1"/>
    <x v="434"/>
    <x v="436"/>
    <x v="0"/>
    <b v="0"/>
    <s v="theater/plays"/>
    <x v="3"/>
    <x v="3"/>
  </r>
  <r>
    <n v="459"/>
    <x v="454"/>
    <s v="Switchable demand-driven help-desk"/>
    <n v="6300"/>
    <n v="5674"/>
    <x v="455"/>
    <x v="0"/>
    <n v="105"/>
    <x v="455"/>
    <x v="1"/>
    <x v="1"/>
    <x v="435"/>
    <x v="437"/>
    <x v="0"/>
    <b v="0"/>
    <s v="film &amp; video/documentary"/>
    <x v="4"/>
    <x v="4"/>
  </r>
  <r>
    <n v="460"/>
    <x v="455"/>
    <s v="Business-focused static ability"/>
    <n v="2400"/>
    <n v="4119"/>
    <x v="456"/>
    <x v="1"/>
    <n v="50"/>
    <x v="456"/>
    <x v="1"/>
    <x v="1"/>
    <x v="8"/>
    <x v="438"/>
    <x v="0"/>
    <b v="0"/>
    <s v="theater/plays"/>
    <x v="3"/>
    <x v="3"/>
  </r>
  <r>
    <n v="461"/>
    <x v="456"/>
    <s v="Networked secondary structure"/>
    <n v="98800"/>
    <n v="139354"/>
    <x v="457"/>
    <x v="1"/>
    <n v="2080"/>
    <x v="457"/>
    <x v="1"/>
    <x v="1"/>
    <x v="436"/>
    <x v="439"/>
    <x v="0"/>
    <b v="0"/>
    <s v="film &amp; video/drama"/>
    <x v="4"/>
    <x v="6"/>
  </r>
  <r>
    <n v="462"/>
    <x v="457"/>
    <s v="Total multimedia website"/>
    <n v="188800"/>
    <n v="57734"/>
    <x v="458"/>
    <x v="0"/>
    <n v="535"/>
    <x v="458"/>
    <x v="1"/>
    <x v="1"/>
    <x v="385"/>
    <x v="440"/>
    <x v="0"/>
    <b v="0"/>
    <s v="games/mobile games"/>
    <x v="6"/>
    <x v="20"/>
  </r>
  <r>
    <n v="463"/>
    <x v="458"/>
    <s v="Cross-platform upward-trending parallelism"/>
    <n v="134300"/>
    <n v="145265"/>
    <x v="459"/>
    <x v="1"/>
    <n v="2105"/>
    <x v="459"/>
    <x v="1"/>
    <x v="1"/>
    <x v="437"/>
    <x v="441"/>
    <x v="0"/>
    <b v="0"/>
    <s v="film &amp; video/animation"/>
    <x v="4"/>
    <x v="10"/>
  </r>
  <r>
    <n v="464"/>
    <x v="459"/>
    <s v="Pre-emptive mission-critical hardware"/>
    <n v="71200"/>
    <n v="95020"/>
    <x v="460"/>
    <x v="1"/>
    <n v="2436"/>
    <x v="460"/>
    <x v="1"/>
    <x v="1"/>
    <x v="438"/>
    <x v="442"/>
    <x v="0"/>
    <b v="0"/>
    <s v="theater/plays"/>
    <x v="3"/>
    <x v="3"/>
  </r>
  <r>
    <n v="465"/>
    <x v="460"/>
    <s v="Up-sized responsive protocol"/>
    <n v="4700"/>
    <n v="8829"/>
    <x v="461"/>
    <x v="1"/>
    <n v="80"/>
    <x v="461"/>
    <x v="1"/>
    <x v="1"/>
    <x v="439"/>
    <x v="443"/>
    <x v="0"/>
    <b v="0"/>
    <s v="publishing/translations"/>
    <x v="5"/>
    <x v="18"/>
  </r>
  <r>
    <n v="466"/>
    <x v="461"/>
    <s v="Pre-emptive transitional frame"/>
    <n v="1200"/>
    <n v="3984"/>
    <x v="462"/>
    <x v="1"/>
    <n v="42"/>
    <x v="462"/>
    <x v="1"/>
    <x v="1"/>
    <x v="440"/>
    <x v="444"/>
    <x v="0"/>
    <b v="1"/>
    <s v="technology/wearables"/>
    <x v="2"/>
    <x v="8"/>
  </r>
  <r>
    <n v="467"/>
    <x v="462"/>
    <s v="Profit-focused content-based application"/>
    <n v="1400"/>
    <n v="8053"/>
    <x v="463"/>
    <x v="1"/>
    <n v="139"/>
    <x v="463"/>
    <x v="0"/>
    <x v="0"/>
    <x v="441"/>
    <x v="445"/>
    <x v="0"/>
    <b v="1"/>
    <s v="technology/web"/>
    <x v="2"/>
    <x v="2"/>
  </r>
  <r>
    <n v="468"/>
    <x v="463"/>
    <s v="Streamlined neutral analyzer"/>
    <n v="4000"/>
    <n v="1620"/>
    <x v="464"/>
    <x v="0"/>
    <n v="16"/>
    <x v="464"/>
    <x v="1"/>
    <x v="1"/>
    <x v="442"/>
    <x v="368"/>
    <x v="0"/>
    <b v="0"/>
    <s v="theater/plays"/>
    <x v="3"/>
    <x v="3"/>
  </r>
  <r>
    <n v="469"/>
    <x v="464"/>
    <s v="Assimilated neutral utilization"/>
    <n v="5600"/>
    <n v="10328"/>
    <x v="465"/>
    <x v="1"/>
    <n v="159"/>
    <x v="465"/>
    <x v="1"/>
    <x v="1"/>
    <x v="443"/>
    <x v="446"/>
    <x v="0"/>
    <b v="0"/>
    <s v="film &amp; video/drama"/>
    <x v="4"/>
    <x v="6"/>
  </r>
  <r>
    <n v="470"/>
    <x v="465"/>
    <s v="Extended dedicated archive"/>
    <n v="3600"/>
    <n v="10289"/>
    <x v="466"/>
    <x v="1"/>
    <n v="381"/>
    <x v="466"/>
    <x v="1"/>
    <x v="1"/>
    <x v="315"/>
    <x v="447"/>
    <x v="0"/>
    <b v="0"/>
    <s v="technology/wearables"/>
    <x v="2"/>
    <x v="8"/>
  </r>
  <r>
    <n v="471"/>
    <x v="197"/>
    <s v="Configurable static help-desk"/>
    <n v="3100"/>
    <n v="9889"/>
    <x v="467"/>
    <x v="1"/>
    <n v="194"/>
    <x v="467"/>
    <x v="4"/>
    <x v="4"/>
    <x v="444"/>
    <x v="448"/>
    <x v="0"/>
    <b v="1"/>
    <s v="food/food trucks"/>
    <x v="0"/>
    <x v="0"/>
  </r>
  <r>
    <n v="472"/>
    <x v="466"/>
    <s v="Self-enabling clear-thinking framework"/>
    <n v="153800"/>
    <n v="60342"/>
    <x v="468"/>
    <x v="0"/>
    <n v="575"/>
    <x v="468"/>
    <x v="1"/>
    <x v="1"/>
    <x v="445"/>
    <x v="178"/>
    <x v="0"/>
    <b v="0"/>
    <s v="music/rock"/>
    <x v="1"/>
    <x v="1"/>
  </r>
  <r>
    <n v="473"/>
    <x v="467"/>
    <s v="Assimilated fault-tolerant capacity"/>
    <n v="5000"/>
    <n v="8907"/>
    <x v="469"/>
    <x v="1"/>
    <n v="106"/>
    <x v="469"/>
    <x v="1"/>
    <x v="1"/>
    <x v="446"/>
    <x v="449"/>
    <x v="0"/>
    <b v="0"/>
    <s v="music/electric music"/>
    <x v="1"/>
    <x v="5"/>
  </r>
  <r>
    <n v="474"/>
    <x v="468"/>
    <s v="Enhanced neutral ability"/>
    <n v="4000"/>
    <n v="14606"/>
    <x v="470"/>
    <x v="1"/>
    <n v="142"/>
    <x v="470"/>
    <x v="1"/>
    <x v="1"/>
    <x v="447"/>
    <x v="450"/>
    <x v="0"/>
    <b v="0"/>
    <s v="film &amp; video/television"/>
    <x v="4"/>
    <x v="19"/>
  </r>
  <r>
    <n v="475"/>
    <x v="469"/>
    <s v="Function-based attitude-oriented groupware"/>
    <n v="7400"/>
    <n v="8432"/>
    <x v="471"/>
    <x v="1"/>
    <n v="211"/>
    <x v="471"/>
    <x v="1"/>
    <x v="1"/>
    <x v="448"/>
    <x v="451"/>
    <x v="0"/>
    <b v="1"/>
    <s v="publishing/translations"/>
    <x v="5"/>
    <x v="18"/>
  </r>
  <r>
    <n v="476"/>
    <x v="470"/>
    <s v="Optional solution-oriented instruction set"/>
    <n v="191500"/>
    <n v="57122"/>
    <x v="472"/>
    <x v="0"/>
    <n v="1120"/>
    <x v="472"/>
    <x v="1"/>
    <x v="1"/>
    <x v="342"/>
    <x v="452"/>
    <x v="0"/>
    <b v="0"/>
    <s v="publishing/fiction"/>
    <x v="5"/>
    <x v="13"/>
  </r>
  <r>
    <n v="477"/>
    <x v="471"/>
    <s v="Organic object-oriented core"/>
    <n v="8500"/>
    <n v="4613"/>
    <x v="473"/>
    <x v="0"/>
    <n v="113"/>
    <x v="473"/>
    <x v="1"/>
    <x v="1"/>
    <x v="449"/>
    <x v="453"/>
    <x v="0"/>
    <b v="0"/>
    <s v="film &amp; video/science fiction"/>
    <x v="4"/>
    <x v="22"/>
  </r>
  <r>
    <n v="478"/>
    <x v="472"/>
    <s v="Balanced impactful circuit"/>
    <n v="68800"/>
    <n v="162603"/>
    <x v="474"/>
    <x v="1"/>
    <n v="2756"/>
    <x v="474"/>
    <x v="1"/>
    <x v="1"/>
    <x v="450"/>
    <x v="454"/>
    <x v="0"/>
    <b v="0"/>
    <s v="technology/wearables"/>
    <x v="2"/>
    <x v="8"/>
  </r>
  <r>
    <n v="479"/>
    <x v="473"/>
    <s v="Future-proofed heuristic encryption"/>
    <n v="2400"/>
    <n v="12310"/>
    <x v="475"/>
    <x v="1"/>
    <n v="173"/>
    <x v="475"/>
    <x v="4"/>
    <x v="4"/>
    <x v="451"/>
    <x v="455"/>
    <x v="0"/>
    <b v="0"/>
    <s v="food/food trucks"/>
    <x v="0"/>
    <x v="0"/>
  </r>
  <r>
    <n v="480"/>
    <x v="474"/>
    <s v="Balanced bifurcated leverage"/>
    <n v="8600"/>
    <n v="8656"/>
    <x v="476"/>
    <x v="1"/>
    <n v="87"/>
    <x v="476"/>
    <x v="1"/>
    <x v="1"/>
    <x v="452"/>
    <x v="456"/>
    <x v="0"/>
    <b v="1"/>
    <s v="photography/photography books"/>
    <x v="7"/>
    <x v="14"/>
  </r>
  <r>
    <n v="481"/>
    <x v="475"/>
    <s v="Sharable discrete budgetary management"/>
    <n v="196600"/>
    <n v="159931"/>
    <x v="477"/>
    <x v="0"/>
    <n v="1538"/>
    <x v="477"/>
    <x v="1"/>
    <x v="1"/>
    <x v="453"/>
    <x v="457"/>
    <x v="0"/>
    <b v="1"/>
    <s v="theater/plays"/>
    <x v="3"/>
    <x v="3"/>
  </r>
  <r>
    <n v="482"/>
    <x v="476"/>
    <s v="Focused solution-oriented instruction set"/>
    <n v="4200"/>
    <n v="689"/>
    <x v="478"/>
    <x v="0"/>
    <n v="9"/>
    <x v="478"/>
    <x v="1"/>
    <x v="1"/>
    <x v="454"/>
    <x v="458"/>
    <x v="0"/>
    <b v="1"/>
    <s v="publishing/fiction"/>
    <x v="5"/>
    <x v="13"/>
  </r>
  <r>
    <n v="483"/>
    <x v="477"/>
    <s v="Down-sized actuating infrastructure"/>
    <n v="91400"/>
    <n v="48236"/>
    <x v="479"/>
    <x v="0"/>
    <n v="554"/>
    <x v="479"/>
    <x v="1"/>
    <x v="1"/>
    <x v="455"/>
    <x v="459"/>
    <x v="0"/>
    <b v="0"/>
    <s v="theater/plays"/>
    <x v="3"/>
    <x v="3"/>
  </r>
  <r>
    <n v="484"/>
    <x v="478"/>
    <s v="Synergistic cohesive adapter"/>
    <n v="29600"/>
    <n v="77021"/>
    <x v="480"/>
    <x v="1"/>
    <n v="1572"/>
    <x v="480"/>
    <x v="4"/>
    <x v="4"/>
    <x v="456"/>
    <x v="460"/>
    <x v="0"/>
    <b v="1"/>
    <s v="food/food trucks"/>
    <x v="0"/>
    <x v="0"/>
  </r>
  <r>
    <n v="485"/>
    <x v="479"/>
    <s v="Quality-focused mission-critical structure"/>
    <n v="90600"/>
    <n v="27844"/>
    <x v="481"/>
    <x v="0"/>
    <n v="648"/>
    <x v="481"/>
    <x v="4"/>
    <x v="4"/>
    <x v="457"/>
    <x v="461"/>
    <x v="0"/>
    <b v="0"/>
    <s v="theater/plays"/>
    <x v="3"/>
    <x v="3"/>
  </r>
  <r>
    <n v="486"/>
    <x v="480"/>
    <s v="Compatible exuding Graphical User Interface"/>
    <n v="5200"/>
    <n v="702"/>
    <x v="482"/>
    <x v="0"/>
    <n v="21"/>
    <x v="482"/>
    <x v="4"/>
    <x v="4"/>
    <x v="458"/>
    <x v="462"/>
    <x v="0"/>
    <b v="1"/>
    <s v="publishing/translations"/>
    <x v="5"/>
    <x v="18"/>
  </r>
  <r>
    <n v="487"/>
    <x v="481"/>
    <s v="Monitored 24/7 time-frame"/>
    <n v="110300"/>
    <n v="197024"/>
    <x v="483"/>
    <x v="1"/>
    <n v="2346"/>
    <x v="483"/>
    <x v="1"/>
    <x v="1"/>
    <x v="459"/>
    <x v="463"/>
    <x v="0"/>
    <b v="0"/>
    <s v="theater/plays"/>
    <x v="3"/>
    <x v="3"/>
  </r>
  <r>
    <n v="488"/>
    <x v="482"/>
    <s v="Virtual secondary open architecture"/>
    <n v="5300"/>
    <n v="11663"/>
    <x v="484"/>
    <x v="1"/>
    <n v="115"/>
    <x v="484"/>
    <x v="1"/>
    <x v="1"/>
    <x v="460"/>
    <x v="464"/>
    <x v="0"/>
    <b v="0"/>
    <s v="theater/plays"/>
    <x v="3"/>
    <x v="3"/>
  </r>
  <r>
    <n v="489"/>
    <x v="483"/>
    <s v="Down-sized mobile time-frame"/>
    <n v="9200"/>
    <n v="9339"/>
    <x v="485"/>
    <x v="1"/>
    <n v="85"/>
    <x v="485"/>
    <x v="6"/>
    <x v="6"/>
    <x v="461"/>
    <x v="465"/>
    <x v="0"/>
    <b v="0"/>
    <s v="technology/wearables"/>
    <x v="2"/>
    <x v="8"/>
  </r>
  <r>
    <n v="490"/>
    <x v="484"/>
    <s v="Innovative disintermediate encryption"/>
    <n v="2400"/>
    <n v="4596"/>
    <x v="486"/>
    <x v="1"/>
    <n v="144"/>
    <x v="486"/>
    <x v="1"/>
    <x v="1"/>
    <x v="462"/>
    <x v="466"/>
    <x v="0"/>
    <b v="0"/>
    <s v="journalism/audio"/>
    <x v="8"/>
    <x v="23"/>
  </r>
  <r>
    <n v="491"/>
    <x v="485"/>
    <s v="Universal contextually-based knowledgebase"/>
    <n v="56800"/>
    <n v="173437"/>
    <x v="487"/>
    <x v="1"/>
    <n v="2443"/>
    <x v="487"/>
    <x v="1"/>
    <x v="1"/>
    <x v="463"/>
    <x v="467"/>
    <x v="0"/>
    <b v="1"/>
    <s v="food/food trucks"/>
    <x v="0"/>
    <x v="0"/>
  </r>
  <r>
    <n v="492"/>
    <x v="486"/>
    <s v="Persevering interactive matrix"/>
    <n v="191000"/>
    <n v="45831"/>
    <x v="488"/>
    <x v="3"/>
    <n v="595"/>
    <x v="488"/>
    <x v="1"/>
    <x v="1"/>
    <x v="464"/>
    <x v="468"/>
    <x v="1"/>
    <b v="1"/>
    <s v="film &amp; video/shorts"/>
    <x v="4"/>
    <x v="12"/>
  </r>
  <r>
    <n v="493"/>
    <x v="487"/>
    <s v="Seamless background framework"/>
    <n v="900"/>
    <n v="6514"/>
    <x v="489"/>
    <x v="1"/>
    <n v="64"/>
    <x v="489"/>
    <x v="1"/>
    <x v="1"/>
    <x v="465"/>
    <x v="469"/>
    <x v="0"/>
    <b v="0"/>
    <s v="photography/photography books"/>
    <x v="7"/>
    <x v="14"/>
  </r>
  <r>
    <n v="494"/>
    <x v="488"/>
    <s v="Balanced upward-trending productivity"/>
    <n v="2500"/>
    <n v="13684"/>
    <x v="490"/>
    <x v="1"/>
    <n v="268"/>
    <x v="490"/>
    <x v="1"/>
    <x v="1"/>
    <x v="466"/>
    <x v="470"/>
    <x v="0"/>
    <b v="0"/>
    <s v="technology/wearables"/>
    <x v="2"/>
    <x v="8"/>
  </r>
  <r>
    <n v="495"/>
    <x v="489"/>
    <s v="Centralized clear-thinking solution"/>
    <n v="3200"/>
    <n v="13264"/>
    <x v="491"/>
    <x v="1"/>
    <n v="195"/>
    <x v="491"/>
    <x v="3"/>
    <x v="3"/>
    <x v="467"/>
    <x v="471"/>
    <x v="0"/>
    <b v="0"/>
    <s v="theater/plays"/>
    <x v="3"/>
    <x v="3"/>
  </r>
  <r>
    <n v="496"/>
    <x v="490"/>
    <s v="Optimized bi-directional extranet"/>
    <n v="183800"/>
    <n v="1667"/>
    <x v="492"/>
    <x v="0"/>
    <n v="54"/>
    <x v="492"/>
    <x v="1"/>
    <x v="1"/>
    <x v="468"/>
    <x v="472"/>
    <x v="0"/>
    <b v="0"/>
    <s v="film &amp; video/animation"/>
    <x v="4"/>
    <x v="10"/>
  </r>
  <r>
    <n v="497"/>
    <x v="491"/>
    <s v="Intuitive actuating benchmark"/>
    <n v="9800"/>
    <n v="3349"/>
    <x v="493"/>
    <x v="0"/>
    <n v="120"/>
    <x v="493"/>
    <x v="1"/>
    <x v="1"/>
    <x v="469"/>
    <x v="473"/>
    <x v="0"/>
    <b v="1"/>
    <s v="technology/wearables"/>
    <x v="2"/>
    <x v="8"/>
  </r>
  <r>
    <n v="498"/>
    <x v="492"/>
    <s v="Devolved background project"/>
    <n v="193400"/>
    <n v="46317"/>
    <x v="494"/>
    <x v="0"/>
    <n v="579"/>
    <x v="494"/>
    <x v="3"/>
    <x v="3"/>
    <x v="470"/>
    <x v="474"/>
    <x v="0"/>
    <b v="0"/>
    <s v="technology/web"/>
    <x v="2"/>
    <x v="2"/>
  </r>
  <r>
    <n v="499"/>
    <x v="493"/>
    <s v="Reverse-engineered executive emulation"/>
    <n v="163800"/>
    <n v="78743"/>
    <x v="495"/>
    <x v="0"/>
    <n v="2072"/>
    <x v="495"/>
    <x v="1"/>
    <x v="1"/>
    <x v="471"/>
    <x v="475"/>
    <x v="0"/>
    <b v="1"/>
    <s v="film &amp; video/documentary"/>
    <x v="4"/>
    <x v="4"/>
  </r>
  <r>
    <n v="500"/>
    <x v="494"/>
    <s v="Team-oriented clear-thinking matrix"/>
    <n v="100"/>
    <n v="0"/>
    <x v="0"/>
    <x v="0"/>
    <n v="0"/>
    <x v="496"/>
    <x v="1"/>
    <x v="1"/>
    <x v="472"/>
    <x v="380"/>
    <x v="0"/>
    <b v="1"/>
    <s v="theater/plays"/>
    <x v="3"/>
    <x v="3"/>
  </r>
  <r>
    <n v="501"/>
    <x v="495"/>
    <s v="Focused coherent methodology"/>
    <n v="153600"/>
    <n v="107743"/>
    <x v="496"/>
    <x v="0"/>
    <n v="1796"/>
    <x v="497"/>
    <x v="1"/>
    <x v="1"/>
    <x v="473"/>
    <x v="353"/>
    <x v="0"/>
    <b v="0"/>
    <s v="film &amp; video/documentary"/>
    <x v="4"/>
    <x v="4"/>
  </r>
  <r>
    <n v="502"/>
    <x v="212"/>
    <s v="Reduced context-sensitive complexity"/>
    <n v="1300"/>
    <n v="6889"/>
    <x v="497"/>
    <x v="1"/>
    <n v="186"/>
    <x v="498"/>
    <x v="2"/>
    <x v="2"/>
    <x v="474"/>
    <x v="476"/>
    <x v="0"/>
    <b v="1"/>
    <s v="games/video games"/>
    <x v="6"/>
    <x v="11"/>
  </r>
  <r>
    <n v="503"/>
    <x v="496"/>
    <s v="Decentralized 4thgeneration time-frame"/>
    <n v="25500"/>
    <n v="45983"/>
    <x v="498"/>
    <x v="1"/>
    <n v="460"/>
    <x v="499"/>
    <x v="1"/>
    <x v="1"/>
    <x v="72"/>
    <x v="477"/>
    <x v="0"/>
    <b v="0"/>
    <s v="film &amp; video/drama"/>
    <x v="4"/>
    <x v="6"/>
  </r>
  <r>
    <n v="504"/>
    <x v="497"/>
    <s v="De-engineered cohesive moderator"/>
    <n v="7500"/>
    <n v="6924"/>
    <x v="499"/>
    <x v="0"/>
    <n v="62"/>
    <x v="500"/>
    <x v="6"/>
    <x v="6"/>
    <x v="443"/>
    <x v="478"/>
    <x v="0"/>
    <b v="0"/>
    <s v="music/rock"/>
    <x v="1"/>
    <x v="1"/>
  </r>
  <r>
    <n v="505"/>
    <x v="498"/>
    <s v="Ameliorated explicit parallelism"/>
    <n v="89900"/>
    <n v="12497"/>
    <x v="500"/>
    <x v="0"/>
    <n v="347"/>
    <x v="501"/>
    <x v="1"/>
    <x v="1"/>
    <x v="475"/>
    <x v="479"/>
    <x v="0"/>
    <b v="1"/>
    <s v="publishing/radio &amp; podcasts"/>
    <x v="5"/>
    <x v="15"/>
  </r>
  <r>
    <n v="506"/>
    <x v="499"/>
    <s v="Customizable background monitoring"/>
    <n v="18000"/>
    <n v="166874"/>
    <x v="501"/>
    <x v="1"/>
    <n v="2528"/>
    <x v="502"/>
    <x v="1"/>
    <x v="1"/>
    <x v="81"/>
    <x v="480"/>
    <x v="0"/>
    <b v="1"/>
    <s v="theater/plays"/>
    <x v="3"/>
    <x v="3"/>
  </r>
  <r>
    <n v="507"/>
    <x v="500"/>
    <s v="Compatible well-modulated budgetary management"/>
    <n v="2100"/>
    <n v="837"/>
    <x v="502"/>
    <x v="0"/>
    <n v="19"/>
    <x v="503"/>
    <x v="1"/>
    <x v="1"/>
    <x v="476"/>
    <x v="481"/>
    <x v="0"/>
    <b v="1"/>
    <s v="technology/web"/>
    <x v="2"/>
    <x v="2"/>
  </r>
  <r>
    <n v="508"/>
    <x v="501"/>
    <s v="Up-sized radical pricing structure"/>
    <n v="172700"/>
    <n v="193820"/>
    <x v="503"/>
    <x v="1"/>
    <n v="3657"/>
    <x v="504"/>
    <x v="1"/>
    <x v="1"/>
    <x v="192"/>
    <x v="482"/>
    <x v="0"/>
    <b v="0"/>
    <s v="theater/plays"/>
    <x v="3"/>
    <x v="3"/>
  </r>
  <r>
    <n v="509"/>
    <x v="173"/>
    <s v="Robust zero-defect project"/>
    <n v="168500"/>
    <n v="119510"/>
    <x v="504"/>
    <x v="0"/>
    <n v="1258"/>
    <x v="505"/>
    <x v="1"/>
    <x v="1"/>
    <x v="477"/>
    <x v="483"/>
    <x v="0"/>
    <b v="0"/>
    <s v="theater/plays"/>
    <x v="3"/>
    <x v="3"/>
  </r>
  <r>
    <n v="510"/>
    <x v="502"/>
    <s v="Re-engineered mobile task-force"/>
    <n v="7800"/>
    <n v="9289"/>
    <x v="505"/>
    <x v="1"/>
    <n v="131"/>
    <x v="506"/>
    <x v="2"/>
    <x v="2"/>
    <x v="478"/>
    <x v="484"/>
    <x v="0"/>
    <b v="0"/>
    <s v="film &amp; video/drama"/>
    <x v="4"/>
    <x v="6"/>
  </r>
  <r>
    <n v="511"/>
    <x v="503"/>
    <s v="User-centric intangible neural-net"/>
    <n v="147800"/>
    <n v="35498"/>
    <x v="506"/>
    <x v="0"/>
    <n v="362"/>
    <x v="507"/>
    <x v="1"/>
    <x v="1"/>
    <x v="479"/>
    <x v="265"/>
    <x v="0"/>
    <b v="0"/>
    <s v="theater/plays"/>
    <x v="3"/>
    <x v="3"/>
  </r>
  <r>
    <n v="512"/>
    <x v="504"/>
    <s v="Organized explicit core"/>
    <n v="9100"/>
    <n v="12678"/>
    <x v="507"/>
    <x v="1"/>
    <n v="239"/>
    <x v="508"/>
    <x v="1"/>
    <x v="1"/>
    <x v="480"/>
    <x v="485"/>
    <x v="0"/>
    <b v="1"/>
    <s v="games/video games"/>
    <x v="6"/>
    <x v="11"/>
  </r>
  <r>
    <n v="513"/>
    <x v="505"/>
    <s v="Synchronized 6thgeneration adapter"/>
    <n v="8300"/>
    <n v="3260"/>
    <x v="508"/>
    <x v="3"/>
    <n v="35"/>
    <x v="509"/>
    <x v="1"/>
    <x v="1"/>
    <x v="180"/>
    <x v="486"/>
    <x v="0"/>
    <b v="0"/>
    <s v="film &amp; video/television"/>
    <x v="4"/>
    <x v="19"/>
  </r>
  <r>
    <n v="514"/>
    <x v="506"/>
    <s v="Centralized motivating capacity"/>
    <n v="138700"/>
    <n v="31123"/>
    <x v="509"/>
    <x v="3"/>
    <n v="528"/>
    <x v="510"/>
    <x v="5"/>
    <x v="5"/>
    <x v="481"/>
    <x v="412"/>
    <x v="0"/>
    <b v="1"/>
    <s v="music/rock"/>
    <x v="1"/>
    <x v="1"/>
  </r>
  <r>
    <n v="515"/>
    <x v="507"/>
    <s v="Phased 24hour flexibility"/>
    <n v="8600"/>
    <n v="4797"/>
    <x v="510"/>
    <x v="0"/>
    <n v="133"/>
    <x v="511"/>
    <x v="0"/>
    <x v="0"/>
    <x v="482"/>
    <x v="487"/>
    <x v="0"/>
    <b v="1"/>
    <s v="theater/plays"/>
    <x v="3"/>
    <x v="3"/>
  </r>
  <r>
    <n v="516"/>
    <x v="508"/>
    <s v="Exclusive 5thgeneration structure"/>
    <n v="125400"/>
    <n v="53324"/>
    <x v="511"/>
    <x v="0"/>
    <n v="846"/>
    <x v="512"/>
    <x v="1"/>
    <x v="1"/>
    <x v="194"/>
    <x v="488"/>
    <x v="0"/>
    <b v="0"/>
    <s v="publishing/nonfiction"/>
    <x v="5"/>
    <x v="9"/>
  </r>
  <r>
    <n v="517"/>
    <x v="509"/>
    <s v="Multi-tiered maximized orchestration"/>
    <n v="5900"/>
    <n v="6608"/>
    <x v="512"/>
    <x v="1"/>
    <n v="78"/>
    <x v="513"/>
    <x v="1"/>
    <x v="1"/>
    <x v="483"/>
    <x v="489"/>
    <x v="0"/>
    <b v="0"/>
    <s v="food/food trucks"/>
    <x v="0"/>
    <x v="0"/>
  </r>
  <r>
    <n v="518"/>
    <x v="510"/>
    <s v="Open-architected uniform instruction set"/>
    <n v="8800"/>
    <n v="622"/>
    <x v="513"/>
    <x v="0"/>
    <n v="10"/>
    <x v="514"/>
    <x v="1"/>
    <x v="1"/>
    <x v="484"/>
    <x v="442"/>
    <x v="0"/>
    <b v="1"/>
    <s v="film &amp; video/animation"/>
    <x v="4"/>
    <x v="10"/>
  </r>
  <r>
    <n v="519"/>
    <x v="511"/>
    <s v="Exclusive asymmetric analyzer"/>
    <n v="177700"/>
    <n v="180802"/>
    <x v="514"/>
    <x v="1"/>
    <n v="1773"/>
    <x v="515"/>
    <x v="1"/>
    <x v="1"/>
    <x v="355"/>
    <x v="437"/>
    <x v="0"/>
    <b v="1"/>
    <s v="music/rock"/>
    <x v="1"/>
    <x v="1"/>
  </r>
  <r>
    <n v="520"/>
    <x v="512"/>
    <s v="Organic radical collaboration"/>
    <n v="800"/>
    <n v="3406"/>
    <x v="515"/>
    <x v="1"/>
    <n v="32"/>
    <x v="516"/>
    <x v="1"/>
    <x v="1"/>
    <x v="485"/>
    <x v="490"/>
    <x v="0"/>
    <b v="0"/>
    <s v="theater/plays"/>
    <x v="3"/>
    <x v="3"/>
  </r>
  <r>
    <n v="521"/>
    <x v="513"/>
    <s v="Function-based multi-state software"/>
    <n v="7600"/>
    <n v="11061"/>
    <x v="516"/>
    <x v="1"/>
    <n v="369"/>
    <x v="517"/>
    <x v="1"/>
    <x v="1"/>
    <x v="486"/>
    <x v="491"/>
    <x v="0"/>
    <b v="1"/>
    <s v="film &amp; video/drama"/>
    <x v="4"/>
    <x v="6"/>
  </r>
  <r>
    <n v="522"/>
    <x v="514"/>
    <s v="Innovative static budgetary management"/>
    <n v="50500"/>
    <n v="16389"/>
    <x v="517"/>
    <x v="0"/>
    <n v="191"/>
    <x v="518"/>
    <x v="1"/>
    <x v="1"/>
    <x v="487"/>
    <x v="163"/>
    <x v="0"/>
    <b v="0"/>
    <s v="film &amp; video/shorts"/>
    <x v="4"/>
    <x v="12"/>
  </r>
  <r>
    <n v="523"/>
    <x v="515"/>
    <s v="Triple-buffered holistic ability"/>
    <n v="900"/>
    <n v="6303"/>
    <x v="518"/>
    <x v="1"/>
    <n v="89"/>
    <x v="519"/>
    <x v="1"/>
    <x v="1"/>
    <x v="488"/>
    <x v="492"/>
    <x v="0"/>
    <b v="0"/>
    <s v="film &amp; video/shorts"/>
    <x v="4"/>
    <x v="12"/>
  </r>
  <r>
    <n v="524"/>
    <x v="516"/>
    <s v="Diverse scalable superstructure"/>
    <n v="96700"/>
    <n v="81136"/>
    <x v="519"/>
    <x v="0"/>
    <n v="1979"/>
    <x v="520"/>
    <x v="1"/>
    <x v="1"/>
    <x v="489"/>
    <x v="493"/>
    <x v="0"/>
    <b v="0"/>
    <s v="theater/plays"/>
    <x v="3"/>
    <x v="3"/>
  </r>
  <r>
    <n v="525"/>
    <x v="517"/>
    <s v="Balanced leadingedge data-warehouse"/>
    <n v="2100"/>
    <n v="1768"/>
    <x v="520"/>
    <x v="0"/>
    <n v="63"/>
    <x v="521"/>
    <x v="1"/>
    <x v="1"/>
    <x v="490"/>
    <x v="494"/>
    <x v="0"/>
    <b v="0"/>
    <s v="technology/wearables"/>
    <x v="2"/>
    <x v="8"/>
  </r>
  <r>
    <n v="526"/>
    <x v="518"/>
    <s v="Digitized bandwidth-monitored open architecture"/>
    <n v="8300"/>
    <n v="12944"/>
    <x v="521"/>
    <x v="1"/>
    <n v="147"/>
    <x v="522"/>
    <x v="1"/>
    <x v="1"/>
    <x v="312"/>
    <x v="495"/>
    <x v="0"/>
    <b v="1"/>
    <s v="theater/plays"/>
    <x v="3"/>
    <x v="3"/>
  </r>
  <r>
    <n v="527"/>
    <x v="519"/>
    <s v="Enterprise-wide intermediate portal"/>
    <n v="189200"/>
    <n v="188480"/>
    <x v="522"/>
    <x v="0"/>
    <n v="6080"/>
    <x v="523"/>
    <x v="0"/>
    <x v="0"/>
    <x v="491"/>
    <x v="496"/>
    <x v="0"/>
    <b v="0"/>
    <s v="film &amp; video/animation"/>
    <x v="4"/>
    <x v="10"/>
  </r>
  <r>
    <n v="528"/>
    <x v="520"/>
    <s v="Focused leadingedge matrix"/>
    <n v="9000"/>
    <n v="7227"/>
    <x v="523"/>
    <x v="0"/>
    <n v="80"/>
    <x v="524"/>
    <x v="4"/>
    <x v="4"/>
    <x v="492"/>
    <x v="497"/>
    <x v="0"/>
    <b v="0"/>
    <s v="music/indie rock"/>
    <x v="1"/>
    <x v="7"/>
  </r>
  <r>
    <n v="529"/>
    <x v="521"/>
    <s v="Seamless logistical encryption"/>
    <n v="5100"/>
    <n v="574"/>
    <x v="524"/>
    <x v="0"/>
    <n v="9"/>
    <x v="525"/>
    <x v="1"/>
    <x v="1"/>
    <x v="493"/>
    <x v="180"/>
    <x v="0"/>
    <b v="0"/>
    <s v="games/video games"/>
    <x v="6"/>
    <x v="11"/>
  </r>
  <r>
    <n v="530"/>
    <x v="522"/>
    <s v="Stand-alone human-resource workforce"/>
    <n v="105000"/>
    <n v="96328"/>
    <x v="525"/>
    <x v="0"/>
    <n v="1784"/>
    <x v="526"/>
    <x v="1"/>
    <x v="1"/>
    <x v="494"/>
    <x v="498"/>
    <x v="0"/>
    <b v="1"/>
    <s v="publishing/fiction"/>
    <x v="5"/>
    <x v="13"/>
  </r>
  <r>
    <n v="531"/>
    <x v="523"/>
    <s v="Automated zero tolerance implementation"/>
    <n v="186700"/>
    <n v="178338"/>
    <x v="526"/>
    <x v="2"/>
    <n v="3640"/>
    <x v="527"/>
    <x v="5"/>
    <x v="5"/>
    <x v="495"/>
    <x v="499"/>
    <x v="0"/>
    <b v="0"/>
    <s v="games/video games"/>
    <x v="6"/>
    <x v="11"/>
  </r>
  <r>
    <n v="532"/>
    <x v="524"/>
    <s v="Pre-emptive grid-enabled contingency"/>
    <n v="1600"/>
    <n v="8046"/>
    <x v="527"/>
    <x v="1"/>
    <n v="126"/>
    <x v="528"/>
    <x v="0"/>
    <x v="0"/>
    <x v="496"/>
    <x v="500"/>
    <x v="0"/>
    <b v="0"/>
    <s v="theater/plays"/>
    <x v="3"/>
    <x v="3"/>
  </r>
  <r>
    <n v="533"/>
    <x v="525"/>
    <s v="Multi-lateral didactic encoding"/>
    <n v="115600"/>
    <n v="184086"/>
    <x v="528"/>
    <x v="1"/>
    <n v="2218"/>
    <x v="529"/>
    <x v="4"/>
    <x v="4"/>
    <x v="497"/>
    <x v="50"/>
    <x v="0"/>
    <b v="0"/>
    <s v="music/indie rock"/>
    <x v="1"/>
    <x v="7"/>
  </r>
  <r>
    <n v="534"/>
    <x v="526"/>
    <s v="Self-enabling didactic orchestration"/>
    <n v="89100"/>
    <n v="13385"/>
    <x v="529"/>
    <x v="0"/>
    <n v="243"/>
    <x v="530"/>
    <x v="1"/>
    <x v="1"/>
    <x v="498"/>
    <x v="501"/>
    <x v="0"/>
    <b v="1"/>
    <s v="film &amp; video/drama"/>
    <x v="4"/>
    <x v="6"/>
  </r>
  <r>
    <n v="535"/>
    <x v="527"/>
    <s v="Profit-focused 24/7 data-warehouse"/>
    <n v="2600"/>
    <n v="12533"/>
    <x v="530"/>
    <x v="1"/>
    <n v="202"/>
    <x v="531"/>
    <x v="6"/>
    <x v="6"/>
    <x v="499"/>
    <x v="502"/>
    <x v="0"/>
    <b v="1"/>
    <s v="theater/plays"/>
    <x v="3"/>
    <x v="3"/>
  </r>
  <r>
    <n v="536"/>
    <x v="528"/>
    <s v="Enhanced methodical middleware"/>
    <n v="9800"/>
    <n v="14697"/>
    <x v="531"/>
    <x v="1"/>
    <n v="140"/>
    <x v="532"/>
    <x v="6"/>
    <x v="6"/>
    <x v="500"/>
    <x v="52"/>
    <x v="0"/>
    <b v="0"/>
    <s v="publishing/fiction"/>
    <x v="5"/>
    <x v="13"/>
  </r>
  <r>
    <n v="537"/>
    <x v="529"/>
    <s v="Synchronized client-driven projection"/>
    <n v="84400"/>
    <n v="98935"/>
    <x v="532"/>
    <x v="1"/>
    <n v="1052"/>
    <x v="533"/>
    <x v="3"/>
    <x v="3"/>
    <x v="501"/>
    <x v="503"/>
    <x v="1"/>
    <b v="1"/>
    <s v="film &amp; video/documentary"/>
    <x v="4"/>
    <x v="4"/>
  </r>
  <r>
    <n v="538"/>
    <x v="530"/>
    <s v="Networked didactic time-frame"/>
    <n v="151300"/>
    <n v="57034"/>
    <x v="533"/>
    <x v="0"/>
    <n v="1296"/>
    <x v="534"/>
    <x v="1"/>
    <x v="1"/>
    <x v="502"/>
    <x v="504"/>
    <x v="0"/>
    <b v="0"/>
    <s v="games/mobile games"/>
    <x v="6"/>
    <x v="20"/>
  </r>
  <r>
    <n v="539"/>
    <x v="531"/>
    <s v="Assimilated exuding toolset"/>
    <n v="9800"/>
    <n v="7120"/>
    <x v="534"/>
    <x v="0"/>
    <n v="77"/>
    <x v="535"/>
    <x v="1"/>
    <x v="1"/>
    <x v="503"/>
    <x v="505"/>
    <x v="0"/>
    <b v="1"/>
    <s v="food/food trucks"/>
    <x v="0"/>
    <x v="0"/>
  </r>
  <r>
    <n v="540"/>
    <x v="532"/>
    <s v="Front-line client-server secured line"/>
    <n v="5300"/>
    <n v="14097"/>
    <x v="535"/>
    <x v="1"/>
    <n v="247"/>
    <x v="536"/>
    <x v="1"/>
    <x v="1"/>
    <x v="504"/>
    <x v="506"/>
    <x v="0"/>
    <b v="0"/>
    <s v="photography/photography books"/>
    <x v="7"/>
    <x v="14"/>
  </r>
  <r>
    <n v="541"/>
    <x v="533"/>
    <s v="Polarized systemic Internet solution"/>
    <n v="178000"/>
    <n v="43086"/>
    <x v="536"/>
    <x v="0"/>
    <n v="395"/>
    <x v="537"/>
    <x v="6"/>
    <x v="6"/>
    <x v="505"/>
    <x v="507"/>
    <x v="0"/>
    <b v="0"/>
    <s v="games/mobile games"/>
    <x v="6"/>
    <x v="20"/>
  </r>
  <r>
    <n v="542"/>
    <x v="534"/>
    <s v="Profit-focused exuding moderator"/>
    <n v="77000"/>
    <n v="1930"/>
    <x v="537"/>
    <x v="0"/>
    <n v="49"/>
    <x v="538"/>
    <x v="4"/>
    <x v="4"/>
    <x v="506"/>
    <x v="508"/>
    <x v="0"/>
    <b v="0"/>
    <s v="music/indie rock"/>
    <x v="1"/>
    <x v="7"/>
  </r>
  <r>
    <n v="543"/>
    <x v="535"/>
    <s v="Cross-group high-level moderator"/>
    <n v="84900"/>
    <n v="13864"/>
    <x v="538"/>
    <x v="0"/>
    <n v="180"/>
    <x v="539"/>
    <x v="1"/>
    <x v="1"/>
    <x v="507"/>
    <x v="509"/>
    <x v="0"/>
    <b v="0"/>
    <s v="games/video games"/>
    <x v="6"/>
    <x v="11"/>
  </r>
  <r>
    <n v="544"/>
    <x v="536"/>
    <s v="Public-key 3rdgeneration system engine"/>
    <n v="2800"/>
    <n v="7742"/>
    <x v="539"/>
    <x v="1"/>
    <n v="84"/>
    <x v="540"/>
    <x v="1"/>
    <x v="1"/>
    <x v="508"/>
    <x v="510"/>
    <x v="0"/>
    <b v="0"/>
    <s v="music/rock"/>
    <x v="1"/>
    <x v="1"/>
  </r>
  <r>
    <n v="545"/>
    <x v="537"/>
    <s v="Organized value-added access"/>
    <n v="184800"/>
    <n v="164109"/>
    <x v="540"/>
    <x v="0"/>
    <n v="2690"/>
    <x v="541"/>
    <x v="1"/>
    <x v="1"/>
    <x v="509"/>
    <x v="511"/>
    <x v="0"/>
    <b v="0"/>
    <s v="theater/plays"/>
    <x v="3"/>
    <x v="3"/>
  </r>
  <r>
    <n v="546"/>
    <x v="538"/>
    <s v="Cloned global Graphical User Interface"/>
    <n v="4200"/>
    <n v="6870"/>
    <x v="541"/>
    <x v="1"/>
    <n v="88"/>
    <x v="542"/>
    <x v="1"/>
    <x v="1"/>
    <x v="510"/>
    <x v="512"/>
    <x v="0"/>
    <b v="1"/>
    <s v="theater/plays"/>
    <x v="3"/>
    <x v="3"/>
  </r>
  <r>
    <n v="547"/>
    <x v="539"/>
    <s v="Focused solution-oriented matrix"/>
    <n v="1300"/>
    <n v="12597"/>
    <x v="542"/>
    <x v="1"/>
    <n v="156"/>
    <x v="543"/>
    <x v="1"/>
    <x v="1"/>
    <x v="511"/>
    <x v="513"/>
    <x v="0"/>
    <b v="0"/>
    <s v="film &amp; video/drama"/>
    <x v="4"/>
    <x v="6"/>
  </r>
  <r>
    <n v="548"/>
    <x v="540"/>
    <s v="Monitored discrete toolset"/>
    <n v="66100"/>
    <n v="179074"/>
    <x v="543"/>
    <x v="1"/>
    <n v="2985"/>
    <x v="544"/>
    <x v="1"/>
    <x v="1"/>
    <x v="512"/>
    <x v="514"/>
    <x v="0"/>
    <b v="0"/>
    <s v="theater/plays"/>
    <x v="3"/>
    <x v="3"/>
  </r>
  <r>
    <n v="549"/>
    <x v="541"/>
    <s v="Business-focused intermediate system engine"/>
    <n v="29500"/>
    <n v="83843"/>
    <x v="544"/>
    <x v="1"/>
    <n v="762"/>
    <x v="545"/>
    <x v="1"/>
    <x v="1"/>
    <x v="513"/>
    <x v="515"/>
    <x v="0"/>
    <b v="0"/>
    <s v="technology/wearables"/>
    <x v="2"/>
    <x v="8"/>
  </r>
  <r>
    <n v="550"/>
    <x v="542"/>
    <s v="De-engineered disintermediate encoding"/>
    <n v="100"/>
    <n v="4"/>
    <x v="446"/>
    <x v="3"/>
    <n v="1"/>
    <x v="446"/>
    <x v="5"/>
    <x v="5"/>
    <x v="514"/>
    <x v="516"/>
    <x v="0"/>
    <b v="0"/>
    <s v="music/indie rock"/>
    <x v="1"/>
    <x v="7"/>
  </r>
  <r>
    <n v="551"/>
    <x v="543"/>
    <s v="Streamlined upward-trending analyzer"/>
    <n v="180100"/>
    <n v="105598"/>
    <x v="545"/>
    <x v="0"/>
    <n v="2779"/>
    <x v="546"/>
    <x v="2"/>
    <x v="2"/>
    <x v="515"/>
    <x v="517"/>
    <x v="0"/>
    <b v="1"/>
    <s v="technology/web"/>
    <x v="2"/>
    <x v="2"/>
  </r>
  <r>
    <n v="552"/>
    <x v="544"/>
    <s v="Distributed human-resource policy"/>
    <n v="9000"/>
    <n v="8866"/>
    <x v="546"/>
    <x v="0"/>
    <n v="92"/>
    <x v="547"/>
    <x v="1"/>
    <x v="1"/>
    <x v="516"/>
    <x v="518"/>
    <x v="0"/>
    <b v="0"/>
    <s v="theater/plays"/>
    <x v="3"/>
    <x v="3"/>
  </r>
  <r>
    <n v="553"/>
    <x v="545"/>
    <s v="De-engineered 5thgeneration contingency"/>
    <n v="170600"/>
    <n v="75022"/>
    <x v="547"/>
    <x v="0"/>
    <n v="1028"/>
    <x v="548"/>
    <x v="1"/>
    <x v="1"/>
    <x v="517"/>
    <x v="519"/>
    <x v="0"/>
    <b v="0"/>
    <s v="music/rock"/>
    <x v="1"/>
    <x v="1"/>
  </r>
  <r>
    <n v="554"/>
    <x v="546"/>
    <s v="Multi-channeled upward-trending application"/>
    <n v="9500"/>
    <n v="14408"/>
    <x v="548"/>
    <x v="1"/>
    <n v="554"/>
    <x v="549"/>
    <x v="0"/>
    <x v="0"/>
    <x v="518"/>
    <x v="520"/>
    <x v="0"/>
    <b v="0"/>
    <s v="music/indie rock"/>
    <x v="1"/>
    <x v="7"/>
  </r>
  <r>
    <n v="555"/>
    <x v="547"/>
    <s v="Organic maximized database"/>
    <n v="6300"/>
    <n v="14089"/>
    <x v="549"/>
    <x v="1"/>
    <n v="135"/>
    <x v="550"/>
    <x v="3"/>
    <x v="3"/>
    <x v="519"/>
    <x v="219"/>
    <x v="0"/>
    <b v="0"/>
    <s v="music/rock"/>
    <x v="1"/>
    <x v="1"/>
  </r>
  <r>
    <n v="556"/>
    <x v="195"/>
    <s v="Grass-roots 24/7 attitude"/>
    <n v="5200"/>
    <n v="12467"/>
    <x v="550"/>
    <x v="1"/>
    <n v="122"/>
    <x v="551"/>
    <x v="1"/>
    <x v="1"/>
    <x v="520"/>
    <x v="521"/>
    <x v="0"/>
    <b v="1"/>
    <s v="publishing/translations"/>
    <x v="5"/>
    <x v="18"/>
  </r>
  <r>
    <n v="557"/>
    <x v="548"/>
    <s v="Team-oriented global strategy"/>
    <n v="6000"/>
    <n v="11960"/>
    <x v="551"/>
    <x v="1"/>
    <n v="221"/>
    <x v="552"/>
    <x v="1"/>
    <x v="1"/>
    <x v="521"/>
    <x v="522"/>
    <x v="0"/>
    <b v="1"/>
    <s v="film &amp; video/science fiction"/>
    <x v="4"/>
    <x v="22"/>
  </r>
  <r>
    <n v="558"/>
    <x v="549"/>
    <s v="Enhanced client-driven capacity"/>
    <n v="5800"/>
    <n v="7966"/>
    <x v="552"/>
    <x v="1"/>
    <n v="126"/>
    <x v="553"/>
    <x v="1"/>
    <x v="1"/>
    <x v="522"/>
    <x v="523"/>
    <x v="0"/>
    <b v="0"/>
    <s v="theater/plays"/>
    <x v="3"/>
    <x v="3"/>
  </r>
  <r>
    <n v="559"/>
    <x v="550"/>
    <s v="Exclusive systematic productivity"/>
    <n v="105300"/>
    <n v="106321"/>
    <x v="553"/>
    <x v="1"/>
    <n v="1022"/>
    <x v="554"/>
    <x v="1"/>
    <x v="1"/>
    <x v="523"/>
    <x v="524"/>
    <x v="0"/>
    <b v="0"/>
    <s v="theater/plays"/>
    <x v="3"/>
    <x v="3"/>
  </r>
  <r>
    <n v="560"/>
    <x v="551"/>
    <s v="Re-engineered radical policy"/>
    <n v="20000"/>
    <n v="158832"/>
    <x v="554"/>
    <x v="1"/>
    <n v="3177"/>
    <x v="555"/>
    <x v="1"/>
    <x v="1"/>
    <x v="524"/>
    <x v="348"/>
    <x v="0"/>
    <b v="0"/>
    <s v="film &amp; video/animation"/>
    <x v="4"/>
    <x v="10"/>
  </r>
  <r>
    <n v="561"/>
    <x v="552"/>
    <s v="Down-sized logistical adapter"/>
    <n v="3000"/>
    <n v="11091"/>
    <x v="555"/>
    <x v="1"/>
    <n v="198"/>
    <x v="556"/>
    <x v="5"/>
    <x v="5"/>
    <x v="525"/>
    <x v="280"/>
    <x v="0"/>
    <b v="0"/>
    <s v="theater/plays"/>
    <x v="3"/>
    <x v="3"/>
  </r>
  <r>
    <n v="562"/>
    <x v="553"/>
    <s v="Configurable bandwidth-monitored throughput"/>
    <n v="9900"/>
    <n v="1269"/>
    <x v="556"/>
    <x v="0"/>
    <n v="26"/>
    <x v="557"/>
    <x v="5"/>
    <x v="5"/>
    <x v="188"/>
    <x v="525"/>
    <x v="0"/>
    <b v="0"/>
    <s v="music/rock"/>
    <x v="1"/>
    <x v="1"/>
  </r>
  <r>
    <n v="563"/>
    <x v="554"/>
    <s v="Optional tangible pricing structure"/>
    <n v="3700"/>
    <n v="5107"/>
    <x v="557"/>
    <x v="1"/>
    <n v="85"/>
    <x v="558"/>
    <x v="2"/>
    <x v="2"/>
    <x v="526"/>
    <x v="526"/>
    <x v="0"/>
    <b v="0"/>
    <s v="film &amp; video/documentary"/>
    <x v="4"/>
    <x v="4"/>
  </r>
  <r>
    <n v="564"/>
    <x v="555"/>
    <s v="Organic high-level implementation"/>
    <n v="168700"/>
    <n v="141393"/>
    <x v="558"/>
    <x v="0"/>
    <n v="1790"/>
    <x v="559"/>
    <x v="1"/>
    <x v="1"/>
    <x v="527"/>
    <x v="527"/>
    <x v="0"/>
    <b v="0"/>
    <s v="theater/plays"/>
    <x v="3"/>
    <x v="3"/>
  </r>
  <r>
    <n v="565"/>
    <x v="556"/>
    <s v="Decentralized logistical collaboration"/>
    <n v="94900"/>
    <n v="194166"/>
    <x v="559"/>
    <x v="1"/>
    <n v="3596"/>
    <x v="560"/>
    <x v="1"/>
    <x v="1"/>
    <x v="528"/>
    <x v="528"/>
    <x v="0"/>
    <b v="0"/>
    <s v="theater/plays"/>
    <x v="3"/>
    <x v="3"/>
  </r>
  <r>
    <n v="566"/>
    <x v="557"/>
    <s v="Advanced content-based installation"/>
    <n v="9300"/>
    <n v="4124"/>
    <x v="560"/>
    <x v="0"/>
    <n v="37"/>
    <x v="561"/>
    <x v="1"/>
    <x v="1"/>
    <x v="522"/>
    <x v="529"/>
    <x v="0"/>
    <b v="1"/>
    <s v="music/electric music"/>
    <x v="1"/>
    <x v="5"/>
  </r>
  <r>
    <n v="567"/>
    <x v="558"/>
    <s v="Distributed high-level open architecture"/>
    <n v="6800"/>
    <n v="14865"/>
    <x v="561"/>
    <x v="1"/>
    <n v="244"/>
    <x v="562"/>
    <x v="1"/>
    <x v="1"/>
    <x v="529"/>
    <x v="360"/>
    <x v="0"/>
    <b v="0"/>
    <s v="music/rock"/>
    <x v="1"/>
    <x v="1"/>
  </r>
  <r>
    <n v="568"/>
    <x v="559"/>
    <s v="Synergized zero tolerance help-desk"/>
    <n v="72400"/>
    <n v="134688"/>
    <x v="562"/>
    <x v="1"/>
    <n v="5180"/>
    <x v="563"/>
    <x v="1"/>
    <x v="1"/>
    <x v="530"/>
    <x v="254"/>
    <x v="0"/>
    <b v="0"/>
    <s v="theater/plays"/>
    <x v="3"/>
    <x v="3"/>
  </r>
  <r>
    <n v="569"/>
    <x v="560"/>
    <s v="Extended multi-tasking definition"/>
    <n v="20100"/>
    <n v="47705"/>
    <x v="563"/>
    <x v="1"/>
    <n v="589"/>
    <x v="564"/>
    <x v="6"/>
    <x v="6"/>
    <x v="531"/>
    <x v="530"/>
    <x v="0"/>
    <b v="0"/>
    <s v="film &amp; video/animation"/>
    <x v="4"/>
    <x v="10"/>
  </r>
  <r>
    <n v="570"/>
    <x v="561"/>
    <s v="Realigned uniform knowledge user"/>
    <n v="31200"/>
    <n v="95364"/>
    <x v="564"/>
    <x v="1"/>
    <n v="2725"/>
    <x v="565"/>
    <x v="1"/>
    <x v="1"/>
    <x v="515"/>
    <x v="531"/>
    <x v="0"/>
    <b v="1"/>
    <s v="music/rock"/>
    <x v="1"/>
    <x v="1"/>
  </r>
  <r>
    <n v="571"/>
    <x v="562"/>
    <s v="Monitored grid-enabled model"/>
    <n v="3500"/>
    <n v="3295"/>
    <x v="565"/>
    <x v="0"/>
    <n v="35"/>
    <x v="566"/>
    <x v="6"/>
    <x v="6"/>
    <x v="532"/>
    <x v="532"/>
    <x v="0"/>
    <b v="0"/>
    <s v="film &amp; video/shorts"/>
    <x v="4"/>
    <x v="12"/>
  </r>
  <r>
    <n v="572"/>
    <x v="563"/>
    <s v="Assimilated actuating policy"/>
    <n v="9000"/>
    <n v="4896"/>
    <x v="566"/>
    <x v="3"/>
    <n v="94"/>
    <x v="567"/>
    <x v="1"/>
    <x v="1"/>
    <x v="533"/>
    <x v="533"/>
    <x v="0"/>
    <b v="1"/>
    <s v="music/rock"/>
    <x v="1"/>
    <x v="1"/>
  </r>
  <r>
    <n v="573"/>
    <x v="564"/>
    <s v="Total incremental productivity"/>
    <n v="6700"/>
    <n v="7496"/>
    <x v="567"/>
    <x v="1"/>
    <n v="300"/>
    <x v="568"/>
    <x v="1"/>
    <x v="1"/>
    <x v="409"/>
    <x v="534"/>
    <x v="0"/>
    <b v="0"/>
    <s v="journalism/audio"/>
    <x v="8"/>
    <x v="23"/>
  </r>
  <r>
    <n v="574"/>
    <x v="565"/>
    <s v="Adaptive local task-force"/>
    <n v="2700"/>
    <n v="9967"/>
    <x v="568"/>
    <x v="1"/>
    <n v="144"/>
    <x v="569"/>
    <x v="1"/>
    <x v="1"/>
    <x v="534"/>
    <x v="535"/>
    <x v="0"/>
    <b v="1"/>
    <s v="food/food trucks"/>
    <x v="0"/>
    <x v="0"/>
  </r>
  <r>
    <n v="575"/>
    <x v="566"/>
    <s v="Universal zero-defect concept"/>
    <n v="83300"/>
    <n v="52421"/>
    <x v="569"/>
    <x v="0"/>
    <n v="558"/>
    <x v="570"/>
    <x v="1"/>
    <x v="1"/>
    <x v="53"/>
    <x v="536"/>
    <x v="0"/>
    <b v="1"/>
    <s v="theater/plays"/>
    <x v="3"/>
    <x v="3"/>
  </r>
  <r>
    <n v="576"/>
    <x v="567"/>
    <s v="Object-based bottom-line superstructure"/>
    <n v="9700"/>
    <n v="6298"/>
    <x v="570"/>
    <x v="0"/>
    <n v="64"/>
    <x v="571"/>
    <x v="1"/>
    <x v="1"/>
    <x v="535"/>
    <x v="537"/>
    <x v="0"/>
    <b v="0"/>
    <s v="theater/plays"/>
    <x v="3"/>
    <x v="3"/>
  </r>
  <r>
    <n v="577"/>
    <x v="568"/>
    <s v="Adaptive 24hour projection"/>
    <n v="8200"/>
    <n v="1546"/>
    <x v="571"/>
    <x v="3"/>
    <n v="37"/>
    <x v="572"/>
    <x v="1"/>
    <x v="1"/>
    <x v="536"/>
    <x v="538"/>
    <x v="0"/>
    <b v="0"/>
    <s v="music/jazz"/>
    <x v="1"/>
    <x v="17"/>
  </r>
  <r>
    <n v="578"/>
    <x v="569"/>
    <s v="Sharable radical toolset"/>
    <n v="96500"/>
    <n v="16168"/>
    <x v="572"/>
    <x v="0"/>
    <n v="245"/>
    <x v="573"/>
    <x v="1"/>
    <x v="1"/>
    <x v="537"/>
    <x v="539"/>
    <x v="0"/>
    <b v="0"/>
    <s v="film &amp; video/science fiction"/>
    <x v="4"/>
    <x v="22"/>
  </r>
  <r>
    <n v="579"/>
    <x v="570"/>
    <s v="Focused multimedia knowledgebase"/>
    <n v="6200"/>
    <n v="6269"/>
    <x v="573"/>
    <x v="1"/>
    <n v="87"/>
    <x v="574"/>
    <x v="1"/>
    <x v="1"/>
    <x v="538"/>
    <x v="540"/>
    <x v="0"/>
    <b v="0"/>
    <s v="music/jazz"/>
    <x v="1"/>
    <x v="17"/>
  </r>
  <r>
    <n v="580"/>
    <x v="251"/>
    <s v="Seamless 6thgeneration extranet"/>
    <n v="43800"/>
    <n v="149578"/>
    <x v="574"/>
    <x v="1"/>
    <n v="3116"/>
    <x v="575"/>
    <x v="1"/>
    <x v="1"/>
    <x v="539"/>
    <x v="541"/>
    <x v="0"/>
    <b v="0"/>
    <s v="theater/plays"/>
    <x v="3"/>
    <x v="3"/>
  </r>
  <r>
    <n v="581"/>
    <x v="571"/>
    <s v="Sharable mobile knowledgebase"/>
    <n v="6000"/>
    <n v="3841"/>
    <x v="575"/>
    <x v="0"/>
    <n v="71"/>
    <x v="576"/>
    <x v="1"/>
    <x v="1"/>
    <x v="540"/>
    <x v="542"/>
    <x v="0"/>
    <b v="0"/>
    <s v="technology/web"/>
    <x v="2"/>
    <x v="2"/>
  </r>
  <r>
    <n v="582"/>
    <x v="572"/>
    <s v="Cross-group global system engine"/>
    <n v="8700"/>
    <n v="4531"/>
    <x v="576"/>
    <x v="0"/>
    <n v="42"/>
    <x v="577"/>
    <x v="1"/>
    <x v="1"/>
    <x v="505"/>
    <x v="543"/>
    <x v="0"/>
    <b v="1"/>
    <s v="games/video games"/>
    <x v="6"/>
    <x v="11"/>
  </r>
  <r>
    <n v="583"/>
    <x v="573"/>
    <s v="Centralized clear-thinking conglomeration"/>
    <n v="18900"/>
    <n v="60934"/>
    <x v="577"/>
    <x v="1"/>
    <n v="909"/>
    <x v="578"/>
    <x v="1"/>
    <x v="1"/>
    <x v="541"/>
    <x v="544"/>
    <x v="0"/>
    <b v="0"/>
    <s v="film &amp; video/documentary"/>
    <x v="4"/>
    <x v="4"/>
  </r>
  <r>
    <n v="584"/>
    <x v="8"/>
    <s v="De-engineered cohesive system engine"/>
    <n v="86400"/>
    <n v="103255"/>
    <x v="578"/>
    <x v="1"/>
    <n v="1613"/>
    <x v="579"/>
    <x v="1"/>
    <x v="1"/>
    <x v="542"/>
    <x v="545"/>
    <x v="0"/>
    <b v="0"/>
    <s v="technology/web"/>
    <x v="2"/>
    <x v="2"/>
  </r>
  <r>
    <n v="585"/>
    <x v="574"/>
    <s v="Reactive analyzing function"/>
    <n v="8900"/>
    <n v="13065"/>
    <x v="579"/>
    <x v="1"/>
    <n v="136"/>
    <x v="580"/>
    <x v="1"/>
    <x v="1"/>
    <x v="543"/>
    <x v="546"/>
    <x v="0"/>
    <b v="0"/>
    <s v="publishing/translations"/>
    <x v="5"/>
    <x v="18"/>
  </r>
  <r>
    <n v="586"/>
    <x v="575"/>
    <s v="Robust hybrid budgetary management"/>
    <n v="700"/>
    <n v="6654"/>
    <x v="580"/>
    <x v="1"/>
    <n v="130"/>
    <x v="581"/>
    <x v="1"/>
    <x v="1"/>
    <x v="544"/>
    <x v="547"/>
    <x v="0"/>
    <b v="0"/>
    <s v="music/rock"/>
    <x v="1"/>
    <x v="1"/>
  </r>
  <r>
    <n v="587"/>
    <x v="576"/>
    <s v="Open-source analyzing monitoring"/>
    <n v="9400"/>
    <n v="6852"/>
    <x v="581"/>
    <x v="0"/>
    <n v="156"/>
    <x v="582"/>
    <x v="0"/>
    <x v="0"/>
    <x v="35"/>
    <x v="548"/>
    <x v="0"/>
    <b v="1"/>
    <s v="food/food trucks"/>
    <x v="0"/>
    <x v="0"/>
  </r>
  <r>
    <n v="588"/>
    <x v="577"/>
    <s v="Up-sized discrete firmware"/>
    <n v="157600"/>
    <n v="124517"/>
    <x v="582"/>
    <x v="0"/>
    <n v="1368"/>
    <x v="583"/>
    <x v="4"/>
    <x v="4"/>
    <x v="152"/>
    <x v="298"/>
    <x v="0"/>
    <b v="0"/>
    <s v="theater/plays"/>
    <x v="3"/>
    <x v="3"/>
  </r>
  <r>
    <n v="589"/>
    <x v="578"/>
    <s v="Exclusive intangible extranet"/>
    <n v="7900"/>
    <n v="5113"/>
    <x v="583"/>
    <x v="0"/>
    <n v="102"/>
    <x v="584"/>
    <x v="1"/>
    <x v="1"/>
    <x v="545"/>
    <x v="549"/>
    <x v="0"/>
    <b v="0"/>
    <s v="film &amp; video/documentary"/>
    <x v="4"/>
    <x v="4"/>
  </r>
  <r>
    <n v="590"/>
    <x v="579"/>
    <s v="Synergized analyzing process improvement"/>
    <n v="7100"/>
    <n v="5824"/>
    <x v="584"/>
    <x v="0"/>
    <n v="86"/>
    <x v="585"/>
    <x v="2"/>
    <x v="2"/>
    <x v="546"/>
    <x v="550"/>
    <x v="0"/>
    <b v="0"/>
    <s v="publishing/radio &amp; podcasts"/>
    <x v="5"/>
    <x v="15"/>
  </r>
  <r>
    <n v="591"/>
    <x v="580"/>
    <s v="Realigned dedicated system engine"/>
    <n v="600"/>
    <n v="6226"/>
    <x v="585"/>
    <x v="1"/>
    <n v="102"/>
    <x v="586"/>
    <x v="1"/>
    <x v="1"/>
    <x v="547"/>
    <x v="551"/>
    <x v="0"/>
    <b v="0"/>
    <s v="games/video games"/>
    <x v="6"/>
    <x v="11"/>
  </r>
  <r>
    <n v="592"/>
    <x v="581"/>
    <s v="Object-based bandwidth-monitored concept"/>
    <n v="156800"/>
    <n v="20243"/>
    <x v="586"/>
    <x v="0"/>
    <n v="253"/>
    <x v="587"/>
    <x v="1"/>
    <x v="1"/>
    <x v="548"/>
    <x v="552"/>
    <x v="0"/>
    <b v="0"/>
    <s v="theater/plays"/>
    <x v="3"/>
    <x v="3"/>
  </r>
  <r>
    <n v="593"/>
    <x v="582"/>
    <s v="Ameliorated client-driven open system"/>
    <n v="121600"/>
    <n v="188288"/>
    <x v="587"/>
    <x v="1"/>
    <n v="4006"/>
    <x v="588"/>
    <x v="1"/>
    <x v="1"/>
    <x v="549"/>
    <x v="238"/>
    <x v="0"/>
    <b v="0"/>
    <s v="film &amp; video/animation"/>
    <x v="4"/>
    <x v="10"/>
  </r>
  <r>
    <n v="594"/>
    <x v="583"/>
    <s v="Upgradable leadingedge Local Area Network"/>
    <n v="157300"/>
    <n v="11167"/>
    <x v="588"/>
    <x v="0"/>
    <n v="157"/>
    <x v="589"/>
    <x v="1"/>
    <x v="1"/>
    <x v="550"/>
    <x v="553"/>
    <x v="0"/>
    <b v="1"/>
    <s v="theater/plays"/>
    <x v="3"/>
    <x v="3"/>
  </r>
  <r>
    <n v="595"/>
    <x v="584"/>
    <s v="Customizable intermediate data-warehouse"/>
    <n v="70300"/>
    <n v="146595"/>
    <x v="589"/>
    <x v="1"/>
    <n v="1629"/>
    <x v="590"/>
    <x v="1"/>
    <x v="1"/>
    <x v="551"/>
    <x v="554"/>
    <x v="0"/>
    <b v="1"/>
    <s v="theater/plays"/>
    <x v="3"/>
    <x v="3"/>
  </r>
  <r>
    <n v="596"/>
    <x v="585"/>
    <s v="Managed optimizing archive"/>
    <n v="7900"/>
    <n v="7875"/>
    <x v="590"/>
    <x v="0"/>
    <n v="183"/>
    <x v="591"/>
    <x v="1"/>
    <x v="1"/>
    <x v="552"/>
    <x v="496"/>
    <x v="0"/>
    <b v="1"/>
    <s v="film &amp; video/drama"/>
    <x v="4"/>
    <x v="6"/>
  </r>
  <r>
    <n v="597"/>
    <x v="586"/>
    <s v="Diverse systematic projection"/>
    <n v="73800"/>
    <n v="148779"/>
    <x v="591"/>
    <x v="1"/>
    <n v="2188"/>
    <x v="592"/>
    <x v="1"/>
    <x v="1"/>
    <x v="462"/>
    <x v="555"/>
    <x v="0"/>
    <b v="0"/>
    <s v="theater/plays"/>
    <x v="3"/>
    <x v="3"/>
  </r>
  <r>
    <n v="598"/>
    <x v="587"/>
    <s v="Up-sized web-enabled info-mediaries"/>
    <n v="108500"/>
    <n v="175868"/>
    <x v="592"/>
    <x v="1"/>
    <n v="2409"/>
    <x v="593"/>
    <x v="6"/>
    <x v="6"/>
    <x v="553"/>
    <x v="556"/>
    <x v="0"/>
    <b v="0"/>
    <s v="music/rock"/>
    <x v="1"/>
    <x v="1"/>
  </r>
  <r>
    <n v="599"/>
    <x v="588"/>
    <s v="Persevering optimizing Graphical User Interface"/>
    <n v="140300"/>
    <n v="5112"/>
    <x v="593"/>
    <x v="0"/>
    <n v="82"/>
    <x v="594"/>
    <x v="3"/>
    <x v="3"/>
    <x v="554"/>
    <x v="557"/>
    <x v="0"/>
    <b v="0"/>
    <s v="film &amp; video/documentary"/>
    <x v="4"/>
    <x v="4"/>
  </r>
  <r>
    <n v="600"/>
    <x v="589"/>
    <s v="Cross-platform tertiary array"/>
    <n v="100"/>
    <n v="5"/>
    <x v="298"/>
    <x v="0"/>
    <n v="1"/>
    <x v="298"/>
    <x v="4"/>
    <x v="4"/>
    <x v="555"/>
    <x v="558"/>
    <x v="0"/>
    <b v="0"/>
    <s v="food/food trucks"/>
    <x v="0"/>
    <x v="0"/>
  </r>
  <r>
    <n v="601"/>
    <x v="590"/>
    <s v="Inverse neutral structure"/>
    <n v="6300"/>
    <n v="13018"/>
    <x v="594"/>
    <x v="1"/>
    <n v="194"/>
    <x v="595"/>
    <x v="1"/>
    <x v="1"/>
    <x v="548"/>
    <x v="559"/>
    <x v="1"/>
    <b v="0"/>
    <s v="technology/wearables"/>
    <x v="2"/>
    <x v="8"/>
  </r>
  <r>
    <n v="602"/>
    <x v="591"/>
    <s v="Quality-focused system-worthy support"/>
    <n v="71100"/>
    <n v="91176"/>
    <x v="595"/>
    <x v="1"/>
    <n v="1140"/>
    <x v="596"/>
    <x v="1"/>
    <x v="1"/>
    <x v="62"/>
    <x v="560"/>
    <x v="0"/>
    <b v="0"/>
    <s v="theater/plays"/>
    <x v="3"/>
    <x v="3"/>
  </r>
  <r>
    <n v="603"/>
    <x v="592"/>
    <s v="Vision-oriented 5thgeneration array"/>
    <n v="5300"/>
    <n v="6342"/>
    <x v="596"/>
    <x v="1"/>
    <n v="102"/>
    <x v="597"/>
    <x v="1"/>
    <x v="1"/>
    <x v="556"/>
    <x v="561"/>
    <x v="0"/>
    <b v="0"/>
    <s v="theater/plays"/>
    <x v="3"/>
    <x v="3"/>
  </r>
  <r>
    <n v="604"/>
    <x v="593"/>
    <s v="Cross-platform logistical circuit"/>
    <n v="88700"/>
    <n v="151438"/>
    <x v="597"/>
    <x v="1"/>
    <n v="2857"/>
    <x v="598"/>
    <x v="1"/>
    <x v="1"/>
    <x v="557"/>
    <x v="562"/>
    <x v="0"/>
    <b v="0"/>
    <s v="theater/plays"/>
    <x v="3"/>
    <x v="3"/>
  </r>
  <r>
    <n v="605"/>
    <x v="594"/>
    <s v="Profound solution-oriented matrix"/>
    <n v="3300"/>
    <n v="6178"/>
    <x v="598"/>
    <x v="1"/>
    <n v="107"/>
    <x v="599"/>
    <x v="1"/>
    <x v="1"/>
    <x v="27"/>
    <x v="563"/>
    <x v="0"/>
    <b v="0"/>
    <s v="publishing/nonfiction"/>
    <x v="5"/>
    <x v="9"/>
  </r>
  <r>
    <n v="606"/>
    <x v="595"/>
    <s v="Extended asynchronous initiative"/>
    <n v="3400"/>
    <n v="6405"/>
    <x v="599"/>
    <x v="1"/>
    <n v="160"/>
    <x v="600"/>
    <x v="4"/>
    <x v="4"/>
    <x v="558"/>
    <x v="529"/>
    <x v="0"/>
    <b v="0"/>
    <s v="music/rock"/>
    <x v="1"/>
    <x v="1"/>
  </r>
  <r>
    <n v="607"/>
    <x v="596"/>
    <s v="Fundamental needs-based frame"/>
    <n v="137600"/>
    <n v="180667"/>
    <x v="600"/>
    <x v="1"/>
    <n v="2230"/>
    <x v="601"/>
    <x v="1"/>
    <x v="1"/>
    <x v="559"/>
    <x v="564"/>
    <x v="0"/>
    <b v="0"/>
    <s v="food/food trucks"/>
    <x v="0"/>
    <x v="0"/>
  </r>
  <r>
    <n v="608"/>
    <x v="597"/>
    <s v="Compatible full-range leverage"/>
    <n v="3900"/>
    <n v="11075"/>
    <x v="601"/>
    <x v="1"/>
    <n v="316"/>
    <x v="602"/>
    <x v="1"/>
    <x v="1"/>
    <x v="426"/>
    <x v="565"/>
    <x v="0"/>
    <b v="1"/>
    <s v="music/jazz"/>
    <x v="1"/>
    <x v="17"/>
  </r>
  <r>
    <n v="609"/>
    <x v="598"/>
    <s v="Upgradable holistic system engine"/>
    <n v="10000"/>
    <n v="12042"/>
    <x v="602"/>
    <x v="1"/>
    <n v="117"/>
    <x v="603"/>
    <x v="1"/>
    <x v="1"/>
    <x v="560"/>
    <x v="566"/>
    <x v="0"/>
    <b v="0"/>
    <s v="film &amp; video/science fiction"/>
    <x v="4"/>
    <x v="22"/>
  </r>
  <r>
    <n v="610"/>
    <x v="599"/>
    <s v="Stand-alone multi-state data-warehouse"/>
    <n v="42800"/>
    <n v="179356"/>
    <x v="603"/>
    <x v="1"/>
    <n v="6406"/>
    <x v="604"/>
    <x v="1"/>
    <x v="1"/>
    <x v="561"/>
    <x v="567"/>
    <x v="0"/>
    <b v="0"/>
    <s v="theater/plays"/>
    <x v="3"/>
    <x v="3"/>
  </r>
  <r>
    <n v="611"/>
    <x v="600"/>
    <s v="Multi-lateral maximized core"/>
    <n v="8200"/>
    <n v="1136"/>
    <x v="604"/>
    <x v="3"/>
    <n v="15"/>
    <x v="605"/>
    <x v="1"/>
    <x v="1"/>
    <x v="562"/>
    <x v="568"/>
    <x v="0"/>
    <b v="0"/>
    <s v="theater/plays"/>
    <x v="3"/>
    <x v="3"/>
  </r>
  <r>
    <n v="612"/>
    <x v="601"/>
    <s v="Innovative holistic hub"/>
    <n v="6200"/>
    <n v="8645"/>
    <x v="605"/>
    <x v="1"/>
    <n v="192"/>
    <x v="606"/>
    <x v="1"/>
    <x v="1"/>
    <x v="563"/>
    <x v="569"/>
    <x v="0"/>
    <b v="0"/>
    <s v="music/electric music"/>
    <x v="1"/>
    <x v="5"/>
  </r>
  <r>
    <n v="613"/>
    <x v="602"/>
    <s v="Reverse-engineered 24/7 methodology"/>
    <n v="1100"/>
    <n v="1914"/>
    <x v="606"/>
    <x v="1"/>
    <n v="26"/>
    <x v="607"/>
    <x v="0"/>
    <x v="0"/>
    <x v="564"/>
    <x v="570"/>
    <x v="0"/>
    <b v="0"/>
    <s v="theater/plays"/>
    <x v="3"/>
    <x v="3"/>
  </r>
  <r>
    <n v="614"/>
    <x v="603"/>
    <s v="Business-focused dynamic info-mediaries"/>
    <n v="26500"/>
    <n v="41205"/>
    <x v="607"/>
    <x v="1"/>
    <n v="723"/>
    <x v="608"/>
    <x v="1"/>
    <x v="1"/>
    <x v="565"/>
    <x v="571"/>
    <x v="0"/>
    <b v="0"/>
    <s v="theater/plays"/>
    <x v="3"/>
    <x v="3"/>
  </r>
  <r>
    <n v="615"/>
    <x v="604"/>
    <s v="Digitized clear-thinking installation"/>
    <n v="8500"/>
    <n v="14488"/>
    <x v="608"/>
    <x v="1"/>
    <n v="170"/>
    <x v="609"/>
    <x v="6"/>
    <x v="6"/>
    <x v="566"/>
    <x v="572"/>
    <x v="0"/>
    <b v="0"/>
    <s v="theater/plays"/>
    <x v="3"/>
    <x v="3"/>
  </r>
  <r>
    <n v="616"/>
    <x v="605"/>
    <s v="Quality-focused 24/7 superstructure"/>
    <n v="6400"/>
    <n v="12129"/>
    <x v="609"/>
    <x v="1"/>
    <n v="238"/>
    <x v="610"/>
    <x v="4"/>
    <x v="4"/>
    <x v="567"/>
    <x v="573"/>
    <x v="0"/>
    <b v="1"/>
    <s v="music/indie rock"/>
    <x v="1"/>
    <x v="7"/>
  </r>
  <r>
    <n v="617"/>
    <x v="606"/>
    <s v="Multi-channeled local intranet"/>
    <n v="1400"/>
    <n v="3496"/>
    <x v="610"/>
    <x v="1"/>
    <n v="55"/>
    <x v="611"/>
    <x v="1"/>
    <x v="1"/>
    <x v="568"/>
    <x v="471"/>
    <x v="0"/>
    <b v="0"/>
    <s v="theater/plays"/>
    <x v="3"/>
    <x v="3"/>
  </r>
  <r>
    <n v="618"/>
    <x v="607"/>
    <s v="Open-architected mobile emulation"/>
    <n v="198600"/>
    <n v="97037"/>
    <x v="611"/>
    <x v="0"/>
    <n v="1198"/>
    <x v="612"/>
    <x v="1"/>
    <x v="1"/>
    <x v="569"/>
    <x v="574"/>
    <x v="0"/>
    <b v="0"/>
    <s v="publishing/nonfiction"/>
    <x v="5"/>
    <x v="9"/>
  </r>
  <r>
    <n v="619"/>
    <x v="608"/>
    <s v="Ameliorated foreground methodology"/>
    <n v="195900"/>
    <n v="55757"/>
    <x v="612"/>
    <x v="0"/>
    <n v="648"/>
    <x v="613"/>
    <x v="1"/>
    <x v="1"/>
    <x v="570"/>
    <x v="575"/>
    <x v="1"/>
    <b v="1"/>
    <s v="theater/plays"/>
    <x v="3"/>
    <x v="3"/>
  </r>
  <r>
    <n v="620"/>
    <x v="609"/>
    <s v="Synergized well-modulated project"/>
    <n v="4300"/>
    <n v="11525"/>
    <x v="613"/>
    <x v="1"/>
    <n v="128"/>
    <x v="614"/>
    <x v="2"/>
    <x v="2"/>
    <x v="571"/>
    <x v="576"/>
    <x v="0"/>
    <b v="0"/>
    <s v="photography/photography books"/>
    <x v="7"/>
    <x v="14"/>
  </r>
  <r>
    <n v="621"/>
    <x v="610"/>
    <s v="Extended context-sensitive forecast"/>
    <n v="25600"/>
    <n v="158669"/>
    <x v="614"/>
    <x v="1"/>
    <n v="2144"/>
    <x v="615"/>
    <x v="1"/>
    <x v="1"/>
    <x v="572"/>
    <x v="577"/>
    <x v="0"/>
    <b v="0"/>
    <s v="theater/plays"/>
    <x v="3"/>
    <x v="3"/>
  </r>
  <r>
    <n v="622"/>
    <x v="611"/>
    <s v="Total leadingedge neural-net"/>
    <n v="189000"/>
    <n v="5916"/>
    <x v="615"/>
    <x v="0"/>
    <n v="64"/>
    <x v="616"/>
    <x v="1"/>
    <x v="1"/>
    <x v="573"/>
    <x v="578"/>
    <x v="0"/>
    <b v="0"/>
    <s v="music/indie rock"/>
    <x v="1"/>
    <x v="7"/>
  </r>
  <r>
    <n v="623"/>
    <x v="612"/>
    <s v="Organic actuating protocol"/>
    <n v="94300"/>
    <n v="150806"/>
    <x v="616"/>
    <x v="1"/>
    <n v="2693"/>
    <x v="617"/>
    <x v="4"/>
    <x v="4"/>
    <x v="574"/>
    <x v="477"/>
    <x v="0"/>
    <b v="0"/>
    <s v="theater/plays"/>
    <x v="3"/>
    <x v="3"/>
  </r>
  <r>
    <n v="624"/>
    <x v="613"/>
    <s v="Down-sized national software"/>
    <n v="5100"/>
    <n v="14249"/>
    <x v="617"/>
    <x v="1"/>
    <n v="432"/>
    <x v="618"/>
    <x v="1"/>
    <x v="1"/>
    <x v="511"/>
    <x v="579"/>
    <x v="0"/>
    <b v="0"/>
    <s v="photography/photography books"/>
    <x v="7"/>
    <x v="14"/>
  </r>
  <r>
    <n v="625"/>
    <x v="614"/>
    <s v="Organic upward-trending Graphical User Interface"/>
    <n v="7500"/>
    <n v="5803"/>
    <x v="618"/>
    <x v="0"/>
    <n v="62"/>
    <x v="619"/>
    <x v="1"/>
    <x v="1"/>
    <x v="575"/>
    <x v="580"/>
    <x v="0"/>
    <b v="0"/>
    <s v="theater/plays"/>
    <x v="3"/>
    <x v="3"/>
  </r>
  <r>
    <n v="626"/>
    <x v="615"/>
    <s v="Synergistic tertiary budgetary management"/>
    <n v="6400"/>
    <n v="13205"/>
    <x v="619"/>
    <x v="1"/>
    <n v="189"/>
    <x v="620"/>
    <x v="1"/>
    <x v="1"/>
    <x v="576"/>
    <x v="581"/>
    <x v="0"/>
    <b v="1"/>
    <s v="theater/plays"/>
    <x v="3"/>
    <x v="3"/>
  </r>
  <r>
    <n v="627"/>
    <x v="616"/>
    <s v="Open-architected incremental ability"/>
    <n v="1600"/>
    <n v="11108"/>
    <x v="620"/>
    <x v="1"/>
    <n v="154"/>
    <x v="621"/>
    <x v="4"/>
    <x v="4"/>
    <x v="577"/>
    <x v="582"/>
    <x v="1"/>
    <b v="0"/>
    <s v="food/food trucks"/>
    <x v="0"/>
    <x v="0"/>
  </r>
  <r>
    <n v="628"/>
    <x v="617"/>
    <s v="Intuitive object-oriented task-force"/>
    <n v="1900"/>
    <n v="2884"/>
    <x v="621"/>
    <x v="1"/>
    <n v="96"/>
    <x v="622"/>
    <x v="1"/>
    <x v="1"/>
    <x v="578"/>
    <x v="581"/>
    <x v="0"/>
    <b v="0"/>
    <s v="music/indie rock"/>
    <x v="1"/>
    <x v="7"/>
  </r>
  <r>
    <n v="629"/>
    <x v="618"/>
    <s v="Multi-tiered executive toolset"/>
    <n v="85900"/>
    <n v="55476"/>
    <x v="622"/>
    <x v="0"/>
    <n v="750"/>
    <x v="623"/>
    <x v="1"/>
    <x v="1"/>
    <x v="579"/>
    <x v="583"/>
    <x v="0"/>
    <b v="1"/>
    <s v="theater/plays"/>
    <x v="3"/>
    <x v="3"/>
  </r>
  <r>
    <n v="630"/>
    <x v="619"/>
    <s v="Grass-roots directional workforce"/>
    <n v="9500"/>
    <n v="5973"/>
    <x v="623"/>
    <x v="3"/>
    <n v="87"/>
    <x v="624"/>
    <x v="1"/>
    <x v="1"/>
    <x v="580"/>
    <x v="584"/>
    <x v="0"/>
    <b v="1"/>
    <s v="theater/plays"/>
    <x v="3"/>
    <x v="3"/>
  </r>
  <r>
    <n v="631"/>
    <x v="620"/>
    <s v="Quality-focused real-time solution"/>
    <n v="59200"/>
    <n v="183756"/>
    <x v="624"/>
    <x v="1"/>
    <n v="3063"/>
    <x v="625"/>
    <x v="1"/>
    <x v="1"/>
    <x v="581"/>
    <x v="585"/>
    <x v="0"/>
    <b v="0"/>
    <s v="theater/plays"/>
    <x v="3"/>
    <x v="3"/>
  </r>
  <r>
    <n v="632"/>
    <x v="621"/>
    <s v="Reduced interactive matrix"/>
    <n v="72100"/>
    <n v="30902"/>
    <x v="625"/>
    <x v="2"/>
    <n v="278"/>
    <x v="626"/>
    <x v="1"/>
    <x v="1"/>
    <x v="582"/>
    <x v="586"/>
    <x v="0"/>
    <b v="0"/>
    <s v="theater/plays"/>
    <x v="3"/>
    <x v="3"/>
  </r>
  <r>
    <n v="633"/>
    <x v="622"/>
    <s v="Adaptive context-sensitive architecture"/>
    <n v="6700"/>
    <n v="5569"/>
    <x v="626"/>
    <x v="0"/>
    <n v="105"/>
    <x v="627"/>
    <x v="1"/>
    <x v="1"/>
    <x v="336"/>
    <x v="587"/>
    <x v="0"/>
    <b v="0"/>
    <s v="film &amp; video/animation"/>
    <x v="4"/>
    <x v="10"/>
  </r>
  <r>
    <n v="634"/>
    <x v="623"/>
    <s v="Polarized incremental portal"/>
    <n v="118200"/>
    <n v="92824"/>
    <x v="627"/>
    <x v="3"/>
    <n v="1658"/>
    <x v="628"/>
    <x v="1"/>
    <x v="1"/>
    <x v="583"/>
    <x v="588"/>
    <x v="0"/>
    <b v="0"/>
    <s v="film &amp; video/television"/>
    <x v="4"/>
    <x v="19"/>
  </r>
  <r>
    <n v="635"/>
    <x v="624"/>
    <s v="Reactive regional access"/>
    <n v="139000"/>
    <n v="158590"/>
    <x v="628"/>
    <x v="1"/>
    <n v="2266"/>
    <x v="629"/>
    <x v="1"/>
    <x v="1"/>
    <x v="584"/>
    <x v="589"/>
    <x v="0"/>
    <b v="0"/>
    <s v="film &amp; video/television"/>
    <x v="4"/>
    <x v="19"/>
  </r>
  <r>
    <n v="636"/>
    <x v="625"/>
    <s v="Stand-alone reciprocal frame"/>
    <n v="197700"/>
    <n v="127591"/>
    <x v="629"/>
    <x v="0"/>
    <n v="2604"/>
    <x v="630"/>
    <x v="3"/>
    <x v="3"/>
    <x v="585"/>
    <x v="590"/>
    <x v="0"/>
    <b v="1"/>
    <s v="film &amp; video/animation"/>
    <x v="4"/>
    <x v="10"/>
  </r>
  <r>
    <n v="637"/>
    <x v="626"/>
    <s v="Open-architected 24/7 throughput"/>
    <n v="8500"/>
    <n v="6750"/>
    <x v="630"/>
    <x v="0"/>
    <n v="65"/>
    <x v="631"/>
    <x v="1"/>
    <x v="1"/>
    <x v="586"/>
    <x v="591"/>
    <x v="0"/>
    <b v="0"/>
    <s v="theater/plays"/>
    <x v="3"/>
    <x v="3"/>
  </r>
  <r>
    <n v="638"/>
    <x v="627"/>
    <s v="Monitored 24/7 approach"/>
    <n v="81600"/>
    <n v="9318"/>
    <x v="631"/>
    <x v="0"/>
    <n v="94"/>
    <x v="632"/>
    <x v="1"/>
    <x v="1"/>
    <x v="587"/>
    <x v="592"/>
    <x v="0"/>
    <b v="1"/>
    <s v="theater/plays"/>
    <x v="3"/>
    <x v="3"/>
  </r>
  <r>
    <n v="639"/>
    <x v="628"/>
    <s v="Upgradable explicit forecast"/>
    <n v="8600"/>
    <n v="4832"/>
    <x v="632"/>
    <x v="2"/>
    <n v="45"/>
    <x v="633"/>
    <x v="1"/>
    <x v="1"/>
    <x v="588"/>
    <x v="593"/>
    <x v="0"/>
    <b v="1"/>
    <s v="film &amp; video/drama"/>
    <x v="4"/>
    <x v="6"/>
  </r>
  <r>
    <n v="640"/>
    <x v="629"/>
    <s v="Pre-emptive context-sensitive support"/>
    <n v="119800"/>
    <n v="19769"/>
    <x v="633"/>
    <x v="0"/>
    <n v="257"/>
    <x v="634"/>
    <x v="1"/>
    <x v="1"/>
    <x v="589"/>
    <x v="510"/>
    <x v="0"/>
    <b v="0"/>
    <s v="theater/plays"/>
    <x v="3"/>
    <x v="3"/>
  </r>
  <r>
    <n v="641"/>
    <x v="630"/>
    <s v="Business-focused leadingedge instruction set"/>
    <n v="9400"/>
    <n v="11277"/>
    <x v="634"/>
    <x v="1"/>
    <n v="194"/>
    <x v="635"/>
    <x v="5"/>
    <x v="5"/>
    <x v="590"/>
    <x v="594"/>
    <x v="0"/>
    <b v="0"/>
    <s v="theater/plays"/>
    <x v="3"/>
    <x v="3"/>
  </r>
  <r>
    <n v="642"/>
    <x v="631"/>
    <s v="Extended multi-state knowledge user"/>
    <n v="9200"/>
    <n v="13382"/>
    <x v="635"/>
    <x v="1"/>
    <n v="129"/>
    <x v="636"/>
    <x v="0"/>
    <x v="0"/>
    <x v="591"/>
    <x v="595"/>
    <x v="0"/>
    <b v="0"/>
    <s v="technology/wearables"/>
    <x v="2"/>
    <x v="8"/>
  </r>
  <r>
    <n v="643"/>
    <x v="632"/>
    <s v="Future-proofed modular groupware"/>
    <n v="14900"/>
    <n v="32986"/>
    <x v="636"/>
    <x v="1"/>
    <n v="375"/>
    <x v="637"/>
    <x v="1"/>
    <x v="1"/>
    <x v="592"/>
    <x v="596"/>
    <x v="0"/>
    <b v="0"/>
    <s v="theater/plays"/>
    <x v="3"/>
    <x v="3"/>
  </r>
  <r>
    <n v="644"/>
    <x v="633"/>
    <s v="Distributed real-time algorithm"/>
    <n v="169400"/>
    <n v="81984"/>
    <x v="637"/>
    <x v="0"/>
    <n v="2928"/>
    <x v="638"/>
    <x v="0"/>
    <x v="0"/>
    <x v="593"/>
    <x v="597"/>
    <x v="0"/>
    <b v="0"/>
    <s v="theater/plays"/>
    <x v="3"/>
    <x v="3"/>
  </r>
  <r>
    <n v="645"/>
    <x v="634"/>
    <s v="Multi-lateral heuristic throughput"/>
    <n v="192100"/>
    <n v="178483"/>
    <x v="638"/>
    <x v="0"/>
    <n v="4697"/>
    <x v="639"/>
    <x v="1"/>
    <x v="1"/>
    <x v="594"/>
    <x v="598"/>
    <x v="0"/>
    <b v="1"/>
    <s v="music/rock"/>
    <x v="1"/>
    <x v="1"/>
  </r>
  <r>
    <n v="646"/>
    <x v="635"/>
    <s v="Switchable reciprocal middleware"/>
    <n v="98700"/>
    <n v="87448"/>
    <x v="639"/>
    <x v="0"/>
    <n v="2915"/>
    <x v="640"/>
    <x v="1"/>
    <x v="1"/>
    <x v="595"/>
    <x v="599"/>
    <x v="0"/>
    <b v="0"/>
    <s v="games/video games"/>
    <x v="6"/>
    <x v="11"/>
  </r>
  <r>
    <n v="647"/>
    <x v="636"/>
    <s v="Inverse multimedia Graphic Interface"/>
    <n v="4500"/>
    <n v="1863"/>
    <x v="640"/>
    <x v="0"/>
    <n v="18"/>
    <x v="641"/>
    <x v="1"/>
    <x v="1"/>
    <x v="596"/>
    <x v="600"/>
    <x v="0"/>
    <b v="0"/>
    <s v="publishing/translations"/>
    <x v="5"/>
    <x v="18"/>
  </r>
  <r>
    <n v="648"/>
    <x v="637"/>
    <s v="Vision-oriented local contingency"/>
    <n v="98600"/>
    <n v="62174"/>
    <x v="641"/>
    <x v="3"/>
    <n v="723"/>
    <x v="642"/>
    <x v="1"/>
    <x v="1"/>
    <x v="597"/>
    <x v="601"/>
    <x v="1"/>
    <b v="0"/>
    <s v="food/food trucks"/>
    <x v="0"/>
    <x v="0"/>
  </r>
  <r>
    <n v="649"/>
    <x v="638"/>
    <s v="Reactive 6thgeneration hub"/>
    <n v="121700"/>
    <n v="59003"/>
    <x v="642"/>
    <x v="0"/>
    <n v="602"/>
    <x v="643"/>
    <x v="5"/>
    <x v="5"/>
    <x v="598"/>
    <x v="602"/>
    <x v="1"/>
    <b v="1"/>
    <s v="theater/plays"/>
    <x v="3"/>
    <x v="3"/>
  </r>
  <r>
    <n v="650"/>
    <x v="639"/>
    <s v="Optional asymmetric success"/>
    <n v="100"/>
    <n v="2"/>
    <x v="50"/>
    <x v="0"/>
    <n v="1"/>
    <x v="50"/>
    <x v="1"/>
    <x v="1"/>
    <x v="599"/>
    <x v="603"/>
    <x v="0"/>
    <b v="0"/>
    <s v="music/jazz"/>
    <x v="1"/>
    <x v="17"/>
  </r>
  <r>
    <n v="651"/>
    <x v="640"/>
    <s v="Digitized analyzing capacity"/>
    <n v="196700"/>
    <n v="174039"/>
    <x v="643"/>
    <x v="0"/>
    <n v="3868"/>
    <x v="644"/>
    <x v="6"/>
    <x v="6"/>
    <x v="600"/>
    <x v="604"/>
    <x v="0"/>
    <b v="0"/>
    <s v="film &amp; video/shorts"/>
    <x v="4"/>
    <x v="12"/>
  </r>
  <r>
    <n v="652"/>
    <x v="641"/>
    <s v="Vision-oriented regional hub"/>
    <n v="10000"/>
    <n v="12684"/>
    <x v="644"/>
    <x v="1"/>
    <n v="409"/>
    <x v="645"/>
    <x v="1"/>
    <x v="1"/>
    <x v="601"/>
    <x v="292"/>
    <x v="0"/>
    <b v="0"/>
    <s v="technology/web"/>
    <x v="2"/>
    <x v="2"/>
  </r>
  <r>
    <n v="653"/>
    <x v="642"/>
    <s v="Monitored incremental info-mediaries"/>
    <n v="600"/>
    <n v="14033"/>
    <x v="645"/>
    <x v="1"/>
    <n v="234"/>
    <x v="646"/>
    <x v="1"/>
    <x v="1"/>
    <x v="602"/>
    <x v="605"/>
    <x v="0"/>
    <b v="0"/>
    <s v="technology/web"/>
    <x v="2"/>
    <x v="2"/>
  </r>
  <r>
    <n v="654"/>
    <x v="643"/>
    <s v="Programmable static middleware"/>
    <n v="35000"/>
    <n v="177936"/>
    <x v="646"/>
    <x v="1"/>
    <n v="3016"/>
    <x v="647"/>
    <x v="1"/>
    <x v="1"/>
    <x v="335"/>
    <x v="606"/>
    <x v="0"/>
    <b v="0"/>
    <s v="music/metal"/>
    <x v="1"/>
    <x v="16"/>
  </r>
  <r>
    <n v="655"/>
    <x v="644"/>
    <s v="Multi-layered bottom-line encryption"/>
    <n v="6900"/>
    <n v="13212"/>
    <x v="647"/>
    <x v="1"/>
    <n v="264"/>
    <x v="648"/>
    <x v="1"/>
    <x v="1"/>
    <x v="603"/>
    <x v="607"/>
    <x v="1"/>
    <b v="0"/>
    <s v="photography/photography books"/>
    <x v="7"/>
    <x v="14"/>
  </r>
  <r>
    <n v="656"/>
    <x v="645"/>
    <s v="Vision-oriented systematic Graphical User Interface"/>
    <n v="118400"/>
    <n v="49879"/>
    <x v="648"/>
    <x v="0"/>
    <n v="504"/>
    <x v="649"/>
    <x v="2"/>
    <x v="2"/>
    <x v="604"/>
    <x v="608"/>
    <x v="0"/>
    <b v="0"/>
    <s v="food/food trucks"/>
    <x v="0"/>
    <x v="0"/>
  </r>
  <r>
    <n v="657"/>
    <x v="646"/>
    <s v="Balanced optimal hardware"/>
    <n v="10000"/>
    <n v="824"/>
    <x v="649"/>
    <x v="0"/>
    <n v="14"/>
    <x v="650"/>
    <x v="1"/>
    <x v="1"/>
    <x v="605"/>
    <x v="609"/>
    <x v="0"/>
    <b v="0"/>
    <s v="film &amp; video/science fiction"/>
    <x v="4"/>
    <x v="22"/>
  </r>
  <r>
    <n v="658"/>
    <x v="647"/>
    <s v="Self-enabling mission-critical success"/>
    <n v="52600"/>
    <n v="31594"/>
    <x v="650"/>
    <x v="3"/>
    <n v="390"/>
    <x v="651"/>
    <x v="1"/>
    <x v="1"/>
    <x v="606"/>
    <x v="610"/>
    <x v="0"/>
    <b v="0"/>
    <s v="music/rock"/>
    <x v="1"/>
    <x v="1"/>
  </r>
  <r>
    <n v="659"/>
    <x v="648"/>
    <s v="Grass-roots dynamic emulation"/>
    <n v="120700"/>
    <n v="57010"/>
    <x v="651"/>
    <x v="0"/>
    <n v="750"/>
    <x v="652"/>
    <x v="4"/>
    <x v="4"/>
    <x v="65"/>
    <x v="611"/>
    <x v="0"/>
    <b v="0"/>
    <s v="film &amp; video/documentary"/>
    <x v="4"/>
    <x v="4"/>
  </r>
  <r>
    <n v="660"/>
    <x v="649"/>
    <s v="Fundamental disintermediate matrix"/>
    <n v="9100"/>
    <n v="7438"/>
    <x v="652"/>
    <x v="0"/>
    <n v="77"/>
    <x v="653"/>
    <x v="1"/>
    <x v="1"/>
    <x v="607"/>
    <x v="612"/>
    <x v="1"/>
    <b v="0"/>
    <s v="theater/plays"/>
    <x v="3"/>
    <x v="3"/>
  </r>
  <r>
    <n v="661"/>
    <x v="650"/>
    <s v="Right-sized secondary challenge"/>
    <n v="106800"/>
    <n v="57872"/>
    <x v="653"/>
    <x v="0"/>
    <n v="752"/>
    <x v="654"/>
    <x v="3"/>
    <x v="3"/>
    <x v="608"/>
    <x v="613"/>
    <x v="0"/>
    <b v="0"/>
    <s v="music/jazz"/>
    <x v="1"/>
    <x v="17"/>
  </r>
  <r>
    <n v="662"/>
    <x v="651"/>
    <s v="Implemented exuding software"/>
    <n v="9100"/>
    <n v="8906"/>
    <x v="654"/>
    <x v="0"/>
    <n v="131"/>
    <x v="655"/>
    <x v="1"/>
    <x v="1"/>
    <x v="609"/>
    <x v="614"/>
    <x v="0"/>
    <b v="0"/>
    <s v="theater/plays"/>
    <x v="3"/>
    <x v="3"/>
  </r>
  <r>
    <n v="663"/>
    <x v="652"/>
    <s v="Total optimizing software"/>
    <n v="10000"/>
    <n v="7724"/>
    <x v="655"/>
    <x v="0"/>
    <n v="87"/>
    <x v="656"/>
    <x v="1"/>
    <x v="1"/>
    <x v="610"/>
    <x v="615"/>
    <x v="0"/>
    <b v="0"/>
    <s v="theater/plays"/>
    <x v="3"/>
    <x v="3"/>
  </r>
  <r>
    <n v="664"/>
    <x v="327"/>
    <s v="Optional maximized attitude"/>
    <n v="79400"/>
    <n v="26571"/>
    <x v="656"/>
    <x v="0"/>
    <n v="1063"/>
    <x v="657"/>
    <x v="1"/>
    <x v="1"/>
    <x v="541"/>
    <x v="616"/>
    <x v="0"/>
    <b v="0"/>
    <s v="music/jazz"/>
    <x v="1"/>
    <x v="17"/>
  </r>
  <r>
    <n v="665"/>
    <x v="653"/>
    <s v="Customer-focused impactful extranet"/>
    <n v="5100"/>
    <n v="12219"/>
    <x v="657"/>
    <x v="1"/>
    <n v="272"/>
    <x v="658"/>
    <x v="1"/>
    <x v="1"/>
    <x v="611"/>
    <x v="453"/>
    <x v="0"/>
    <b v="1"/>
    <s v="film &amp; video/documentary"/>
    <x v="4"/>
    <x v="4"/>
  </r>
  <r>
    <n v="666"/>
    <x v="654"/>
    <s v="Cloned bottom-line success"/>
    <n v="3100"/>
    <n v="1985"/>
    <x v="658"/>
    <x v="3"/>
    <n v="25"/>
    <x v="659"/>
    <x v="1"/>
    <x v="1"/>
    <x v="612"/>
    <x v="617"/>
    <x v="0"/>
    <b v="1"/>
    <s v="theater/plays"/>
    <x v="3"/>
    <x v="3"/>
  </r>
  <r>
    <n v="667"/>
    <x v="655"/>
    <s v="Decentralized bandwidth-monitored ability"/>
    <n v="6900"/>
    <n v="12155"/>
    <x v="659"/>
    <x v="1"/>
    <n v="419"/>
    <x v="660"/>
    <x v="1"/>
    <x v="1"/>
    <x v="613"/>
    <x v="618"/>
    <x v="0"/>
    <b v="0"/>
    <s v="journalism/audio"/>
    <x v="8"/>
    <x v="23"/>
  </r>
  <r>
    <n v="668"/>
    <x v="656"/>
    <s v="Programmable leadingedge budgetary management"/>
    <n v="27500"/>
    <n v="5593"/>
    <x v="660"/>
    <x v="0"/>
    <n v="76"/>
    <x v="661"/>
    <x v="1"/>
    <x v="1"/>
    <x v="614"/>
    <x v="619"/>
    <x v="0"/>
    <b v="0"/>
    <s v="theater/plays"/>
    <x v="3"/>
    <x v="3"/>
  </r>
  <r>
    <n v="669"/>
    <x v="657"/>
    <s v="Upgradable bi-directional concept"/>
    <n v="48800"/>
    <n v="175020"/>
    <x v="661"/>
    <x v="1"/>
    <n v="1621"/>
    <x v="662"/>
    <x v="6"/>
    <x v="6"/>
    <x v="615"/>
    <x v="620"/>
    <x v="0"/>
    <b v="0"/>
    <s v="theater/plays"/>
    <x v="3"/>
    <x v="3"/>
  </r>
  <r>
    <n v="670"/>
    <x v="635"/>
    <s v="Re-contextualized homogeneous flexibility"/>
    <n v="16200"/>
    <n v="75955"/>
    <x v="662"/>
    <x v="1"/>
    <n v="1101"/>
    <x v="663"/>
    <x v="1"/>
    <x v="1"/>
    <x v="90"/>
    <x v="621"/>
    <x v="0"/>
    <b v="0"/>
    <s v="music/indie rock"/>
    <x v="1"/>
    <x v="7"/>
  </r>
  <r>
    <n v="671"/>
    <x v="658"/>
    <s v="Monitored bi-directional standardization"/>
    <n v="97600"/>
    <n v="119127"/>
    <x v="663"/>
    <x v="1"/>
    <n v="1073"/>
    <x v="664"/>
    <x v="1"/>
    <x v="1"/>
    <x v="616"/>
    <x v="622"/>
    <x v="0"/>
    <b v="1"/>
    <s v="theater/plays"/>
    <x v="3"/>
    <x v="3"/>
  </r>
  <r>
    <n v="672"/>
    <x v="659"/>
    <s v="Stand-alone grid-enabled leverage"/>
    <n v="197900"/>
    <n v="110689"/>
    <x v="664"/>
    <x v="0"/>
    <n v="4428"/>
    <x v="665"/>
    <x v="2"/>
    <x v="2"/>
    <x v="617"/>
    <x v="623"/>
    <x v="0"/>
    <b v="0"/>
    <s v="theater/plays"/>
    <x v="3"/>
    <x v="3"/>
  </r>
  <r>
    <n v="673"/>
    <x v="660"/>
    <s v="Assimilated regional groupware"/>
    <n v="5600"/>
    <n v="2445"/>
    <x v="665"/>
    <x v="0"/>
    <n v="58"/>
    <x v="666"/>
    <x v="6"/>
    <x v="6"/>
    <x v="618"/>
    <x v="624"/>
    <x v="0"/>
    <b v="0"/>
    <s v="music/indie rock"/>
    <x v="1"/>
    <x v="7"/>
  </r>
  <r>
    <n v="674"/>
    <x v="661"/>
    <s v="Up-sized 24hour instruction set"/>
    <n v="170700"/>
    <n v="57250"/>
    <x v="666"/>
    <x v="3"/>
    <n v="1218"/>
    <x v="667"/>
    <x v="1"/>
    <x v="1"/>
    <x v="619"/>
    <x v="625"/>
    <x v="0"/>
    <b v="0"/>
    <s v="photography/photography books"/>
    <x v="7"/>
    <x v="14"/>
  </r>
  <r>
    <n v="675"/>
    <x v="662"/>
    <s v="Right-sized web-enabled intranet"/>
    <n v="9700"/>
    <n v="11929"/>
    <x v="667"/>
    <x v="1"/>
    <n v="331"/>
    <x v="668"/>
    <x v="1"/>
    <x v="1"/>
    <x v="620"/>
    <x v="626"/>
    <x v="0"/>
    <b v="0"/>
    <s v="journalism/audio"/>
    <x v="8"/>
    <x v="23"/>
  </r>
  <r>
    <n v="676"/>
    <x v="663"/>
    <s v="Expanded needs-based orchestration"/>
    <n v="62300"/>
    <n v="118214"/>
    <x v="668"/>
    <x v="1"/>
    <n v="1170"/>
    <x v="669"/>
    <x v="1"/>
    <x v="1"/>
    <x v="621"/>
    <x v="627"/>
    <x v="0"/>
    <b v="0"/>
    <s v="photography/photography books"/>
    <x v="7"/>
    <x v="14"/>
  </r>
  <r>
    <n v="677"/>
    <x v="664"/>
    <s v="Organic system-worthy orchestration"/>
    <n v="5300"/>
    <n v="4432"/>
    <x v="669"/>
    <x v="0"/>
    <n v="111"/>
    <x v="670"/>
    <x v="1"/>
    <x v="1"/>
    <x v="622"/>
    <x v="491"/>
    <x v="0"/>
    <b v="0"/>
    <s v="publishing/fiction"/>
    <x v="5"/>
    <x v="13"/>
  </r>
  <r>
    <n v="678"/>
    <x v="665"/>
    <s v="Inverse static standardization"/>
    <n v="99500"/>
    <n v="17879"/>
    <x v="670"/>
    <x v="3"/>
    <n v="215"/>
    <x v="671"/>
    <x v="1"/>
    <x v="1"/>
    <x v="35"/>
    <x v="628"/>
    <x v="0"/>
    <b v="0"/>
    <s v="film &amp; video/drama"/>
    <x v="4"/>
    <x v="6"/>
  </r>
  <r>
    <n v="679"/>
    <x v="307"/>
    <s v="Synchronized motivating solution"/>
    <n v="1400"/>
    <n v="14511"/>
    <x v="671"/>
    <x v="1"/>
    <n v="363"/>
    <x v="672"/>
    <x v="1"/>
    <x v="1"/>
    <x v="623"/>
    <x v="629"/>
    <x v="0"/>
    <b v="1"/>
    <s v="food/food trucks"/>
    <x v="0"/>
    <x v="0"/>
  </r>
  <r>
    <n v="680"/>
    <x v="666"/>
    <s v="Open-source 4thgeneration open system"/>
    <n v="145600"/>
    <n v="141822"/>
    <x v="672"/>
    <x v="0"/>
    <n v="2955"/>
    <x v="673"/>
    <x v="1"/>
    <x v="1"/>
    <x v="624"/>
    <x v="630"/>
    <x v="0"/>
    <b v="1"/>
    <s v="games/mobile games"/>
    <x v="6"/>
    <x v="20"/>
  </r>
  <r>
    <n v="681"/>
    <x v="667"/>
    <s v="Decentralized context-sensitive superstructure"/>
    <n v="184100"/>
    <n v="159037"/>
    <x v="673"/>
    <x v="0"/>
    <n v="1657"/>
    <x v="674"/>
    <x v="1"/>
    <x v="1"/>
    <x v="625"/>
    <x v="631"/>
    <x v="0"/>
    <b v="0"/>
    <s v="theater/plays"/>
    <x v="3"/>
    <x v="3"/>
  </r>
  <r>
    <n v="682"/>
    <x v="668"/>
    <s v="Compatible 5thgeneration concept"/>
    <n v="5400"/>
    <n v="8109"/>
    <x v="674"/>
    <x v="1"/>
    <n v="103"/>
    <x v="675"/>
    <x v="1"/>
    <x v="1"/>
    <x v="626"/>
    <x v="632"/>
    <x v="0"/>
    <b v="0"/>
    <s v="theater/plays"/>
    <x v="3"/>
    <x v="3"/>
  </r>
  <r>
    <n v="683"/>
    <x v="669"/>
    <s v="Virtual systemic intranet"/>
    <n v="2300"/>
    <n v="8244"/>
    <x v="675"/>
    <x v="1"/>
    <n v="147"/>
    <x v="676"/>
    <x v="1"/>
    <x v="1"/>
    <x v="627"/>
    <x v="633"/>
    <x v="0"/>
    <b v="0"/>
    <s v="theater/plays"/>
    <x v="3"/>
    <x v="3"/>
  </r>
  <r>
    <n v="684"/>
    <x v="670"/>
    <s v="Optimized systemic algorithm"/>
    <n v="1400"/>
    <n v="7600"/>
    <x v="676"/>
    <x v="1"/>
    <n v="110"/>
    <x v="677"/>
    <x v="0"/>
    <x v="0"/>
    <x v="628"/>
    <x v="634"/>
    <x v="0"/>
    <b v="0"/>
    <s v="publishing/nonfiction"/>
    <x v="5"/>
    <x v="9"/>
  </r>
  <r>
    <n v="685"/>
    <x v="671"/>
    <s v="Customizable homogeneous firmware"/>
    <n v="140000"/>
    <n v="94501"/>
    <x v="677"/>
    <x v="0"/>
    <n v="926"/>
    <x v="678"/>
    <x v="0"/>
    <x v="0"/>
    <x v="629"/>
    <x v="415"/>
    <x v="0"/>
    <b v="0"/>
    <s v="theater/plays"/>
    <x v="3"/>
    <x v="3"/>
  </r>
  <r>
    <n v="686"/>
    <x v="672"/>
    <s v="Front-line cohesive extranet"/>
    <n v="7500"/>
    <n v="14381"/>
    <x v="678"/>
    <x v="1"/>
    <n v="134"/>
    <x v="679"/>
    <x v="1"/>
    <x v="1"/>
    <x v="630"/>
    <x v="635"/>
    <x v="0"/>
    <b v="0"/>
    <s v="technology/wearables"/>
    <x v="2"/>
    <x v="8"/>
  </r>
  <r>
    <n v="687"/>
    <x v="673"/>
    <s v="Distributed holistic neural-net"/>
    <n v="1500"/>
    <n v="13980"/>
    <x v="679"/>
    <x v="1"/>
    <n v="269"/>
    <x v="680"/>
    <x v="1"/>
    <x v="1"/>
    <x v="631"/>
    <x v="607"/>
    <x v="0"/>
    <b v="0"/>
    <s v="theater/plays"/>
    <x v="3"/>
    <x v="3"/>
  </r>
  <r>
    <n v="688"/>
    <x v="674"/>
    <s v="Devolved client-server monitoring"/>
    <n v="2900"/>
    <n v="12449"/>
    <x v="680"/>
    <x v="1"/>
    <n v="175"/>
    <x v="681"/>
    <x v="1"/>
    <x v="1"/>
    <x v="632"/>
    <x v="636"/>
    <x v="0"/>
    <b v="1"/>
    <s v="film &amp; video/television"/>
    <x v="4"/>
    <x v="19"/>
  </r>
  <r>
    <n v="689"/>
    <x v="675"/>
    <s v="Seamless directional capacity"/>
    <n v="7300"/>
    <n v="7348"/>
    <x v="681"/>
    <x v="1"/>
    <n v="69"/>
    <x v="682"/>
    <x v="1"/>
    <x v="1"/>
    <x v="633"/>
    <x v="637"/>
    <x v="0"/>
    <b v="0"/>
    <s v="technology/web"/>
    <x v="2"/>
    <x v="2"/>
  </r>
  <r>
    <n v="690"/>
    <x v="676"/>
    <s v="Polarized actuating implementation"/>
    <n v="3600"/>
    <n v="8158"/>
    <x v="682"/>
    <x v="1"/>
    <n v="190"/>
    <x v="683"/>
    <x v="1"/>
    <x v="1"/>
    <x v="634"/>
    <x v="638"/>
    <x v="0"/>
    <b v="1"/>
    <s v="film &amp; video/documentary"/>
    <x v="4"/>
    <x v="4"/>
  </r>
  <r>
    <n v="691"/>
    <x v="677"/>
    <s v="Front-line disintermediate hub"/>
    <n v="5000"/>
    <n v="7119"/>
    <x v="683"/>
    <x v="1"/>
    <n v="237"/>
    <x v="684"/>
    <x v="1"/>
    <x v="1"/>
    <x v="635"/>
    <x v="639"/>
    <x v="1"/>
    <b v="1"/>
    <s v="film &amp; video/documentary"/>
    <x v="4"/>
    <x v="4"/>
  </r>
  <r>
    <n v="692"/>
    <x v="678"/>
    <s v="Decentralized 4thgeneration challenge"/>
    <n v="6000"/>
    <n v="5438"/>
    <x v="684"/>
    <x v="0"/>
    <n v="77"/>
    <x v="685"/>
    <x v="4"/>
    <x v="4"/>
    <x v="636"/>
    <x v="640"/>
    <x v="0"/>
    <b v="0"/>
    <s v="music/rock"/>
    <x v="1"/>
    <x v="1"/>
  </r>
  <r>
    <n v="693"/>
    <x v="679"/>
    <s v="Reverse-engineered composite hierarchy"/>
    <n v="180400"/>
    <n v="115396"/>
    <x v="685"/>
    <x v="0"/>
    <n v="1748"/>
    <x v="686"/>
    <x v="1"/>
    <x v="1"/>
    <x v="637"/>
    <x v="641"/>
    <x v="0"/>
    <b v="0"/>
    <s v="theater/plays"/>
    <x v="3"/>
    <x v="3"/>
  </r>
  <r>
    <n v="694"/>
    <x v="680"/>
    <s v="Programmable tangible ability"/>
    <n v="9100"/>
    <n v="7656"/>
    <x v="686"/>
    <x v="0"/>
    <n v="79"/>
    <x v="687"/>
    <x v="1"/>
    <x v="1"/>
    <x v="638"/>
    <x v="642"/>
    <x v="0"/>
    <b v="0"/>
    <s v="theater/plays"/>
    <x v="3"/>
    <x v="3"/>
  </r>
  <r>
    <n v="695"/>
    <x v="681"/>
    <s v="Configurable full-range emulation"/>
    <n v="9200"/>
    <n v="12322"/>
    <x v="687"/>
    <x v="1"/>
    <n v="196"/>
    <x v="688"/>
    <x v="6"/>
    <x v="6"/>
    <x v="639"/>
    <x v="445"/>
    <x v="1"/>
    <b v="0"/>
    <s v="music/rock"/>
    <x v="1"/>
    <x v="1"/>
  </r>
  <r>
    <n v="696"/>
    <x v="682"/>
    <s v="Total real-time hardware"/>
    <n v="164100"/>
    <n v="96888"/>
    <x v="688"/>
    <x v="0"/>
    <n v="889"/>
    <x v="689"/>
    <x v="1"/>
    <x v="1"/>
    <x v="640"/>
    <x v="116"/>
    <x v="0"/>
    <b v="1"/>
    <s v="theater/plays"/>
    <x v="3"/>
    <x v="3"/>
  </r>
  <r>
    <n v="697"/>
    <x v="683"/>
    <s v="Profound system-worthy functionalities"/>
    <n v="128900"/>
    <n v="196960"/>
    <x v="689"/>
    <x v="1"/>
    <n v="7295"/>
    <x v="690"/>
    <x v="1"/>
    <x v="1"/>
    <x v="641"/>
    <x v="643"/>
    <x v="0"/>
    <b v="0"/>
    <s v="music/electric music"/>
    <x v="1"/>
    <x v="5"/>
  </r>
  <r>
    <n v="698"/>
    <x v="684"/>
    <s v="Cloned hybrid focus group"/>
    <n v="42100"/>
    <n v="188057"/>
    <x v="690"/>
    <x v="1"/>
    <n v="2893"/>
    <x v="691"/>
    <x v="0"/>
    <x v="0"/>
    <x v="642"/>
    <x v="644"/>
    <x v="0"/>
    <b v="0"/>
    <s v="technology/wearables"/>
    <x v="2"/>
    <x v="8"/>
  </r>
  <r>
    <n v="699"/>
    <x v="196"/>
    <s v="Ergonomic dedicated focus group"/>
    <n v="7400"/>
    <n v="6245"/>
    <x v="691"/>
    <x v="0"/>
    <n v="56"/>
    <x v="692"/>
    <x v="1"/>
    <x v="1"/>
    <x v="230"/>
    <x v="645"/>
    <x v="0"/>
    <b v="0"/>
    <s v="film &amp; video/drama"/>
    <x v="4"/>
    <x v="6"/>
  </r>
  <r>
    <n v="700"/>
    <x v="685"/>
    <s v="Realigned zero administration paradigm"/>
    <n v="100"/>
    <n v="3"/>
    <x v="248"/>
    <x v="0"/>
    <n v="1"/>
    <x v="248"/>
    <x v="1"/>
    <x v="1"/>
    <x v="67"/>
    <x v="646"/>
    <x v="0"/>
    <b v="0"/>
    <s v="technology/wearables"/>
    <x v="2"/>
    <x v="8"/>
  </r>
  <r>
    <n v="701"/>
    <x v="686"/>
    <s v="Open-source multi-tasking methodology"/>
    <n v="52000"/>
    <n v="91014"/>
    <x v="692"/>
    <x v="1"/>
    <n v="820"/>
    <x v="693"/>
    <x v="1"/>
    <x v="1"/>
    <x v="643"/>
    <x v="647"/>
    <x v="1"/>
    <b v="0"/>
    <s v="theater/plays"/>
    <x v="3"/>
    <x v="3"/>
  </r>
  <r>
    <n v="702"/>
    <x v="687"/>
    <s v="Object-based attitude-oriented analyzer"/>
    <n v="8700"/>
    <n v="4710"/>
    <x v="693"/>
    <x v="0"/>
    <n v="83"/>
    <x v="694"/>
    <x v="1"/>
    <x v="1"/>
    <x v="644"/>
    <x v="467"/>
    <x v="0"/>
    <b v="0"/>
    <s v="technology/wearables"/>
    <x v="2"/>
    <x v="8"/>
  </r>
  <r>
    <n v="703"/>
    <x v="688"/>
    <s v="Cross-platform tertiary hub"/>
    <n v="63400"/>
    <n v="197728"/>
    <x v="694"/>
    <x v="1"/>
    <n v="2038"/>
    <x v="695"/>
    <x v="1"/>
    <x v="1"/>
    <x v="645"/>
    <x v="648"/>
    <x v="1"/>
    <b v="1"/>
    <s v="publishing/translations"/>
    <x v="5"/>
    <x v="18"/>
  </r>
  <r>
    <n v="704"/>
    <x v="689"/>
    <s v="Seamless clear-thinking artificial intelligence"/>
    <n v="8700"/>
    <n v="10682"/>
    <x v="695"/>
    <x v="1"/>
    <n v="116"/>
    <x v="696"/>
    <x v="1"/>
    <x v="1"/>
    <x v="646"/>
    <x v="649"/>
    <x v="0"/>
    <b v="0"/>
    <s v="film &amp; video/animation"/>
    <x v="4"/>
    <x v="10"/>
  </r>
  <r>
    <n v="705"/>
    <x v="690"/>
    <s v="Centralized tangible success"/>
    <n v="169700"/>
    <n v="168048"/>
    <x v="696"/>
    <x v="0"/>
    <n v="2025"/>
    <x v="697"/>
    <x v="4"/>
    <x v="4"/>
    <x v="626"/>
    <x v="650"/>
    <x v="0"/>
    <b v="0"/>
    <s v="publishing/nonfiction"/>
    <x v="5"/>
    <x v="9"/>
  </r>
  <r>
    <n v="706"/>
    <x v="691"/>
    <s v="Customer-focused multimedia methodology"/>
    <n v="108400"/>
    <n v="138586"/>
    <x v="697"/>
    <x v="1"/>
    <n v="1345"/>
    <x v="698"/>
    <x v="2"/>
    <x v="2"/>
    <x v="647"/>
    <x v="651"/>
    <x v="0"/>
    <b v="1"/>
    <s v="technology/web"/>
    <x v="2"/>
    <x v="2"/>
  </r>
  <r>
    <n v="707"/>
    <x v="692"/>
    <s v="Visionary maximized Local Area Network"/>
    <n v="7300"/>
    <n v="11579"/>
    <x v="698"/>
    <x v="1"/>
    <n v="168"/>
    <x v="699"/>
    <x v="1"/>
    <x v="1"/>
    <x v="159"/>
    <x v="652"/>
    <x v="0"/>
    <b v="0"/>
    <s v="film &amp; video/drama"/>
    <x v="4"/>
    <x v="6"/>
  </r>
  <r>
    <n v="708"/>
    <x v="693"/>
    <s v="Secured bifurcated intranet"/>
    <n v="1700"/>
    <n v="12020"/>
    <x v="699"/>
    <x v="1"/>
    <n v="137"/>
    <x v="700"/>
    <x v="5"/>
    <x v="5"/>
    <x v="648"/>
    <x v="653"/>
    <x v="0"/>
    <b v="0"/>
    <s v="theater/plays"/>
    <x v="3"/>
    <x v="3"/>
  </r>
  <r>
    <n v="709"/>
    <x v="694"/>
    <s v="Grass-roots 4thgeneration product"/>
    <n v="9800"/>
    <n v="13954"/>
    <x v="700"/>
    <x v="1"/>
    <n v="186"/>
    <x v="701"/>
    <x v="6"/>
    <x v="6"/>
    <x v="267"/>
    <x v="654"/>
    <x v="0"/>
    <b v="0"/>
    <s v="theater/plays"/>
    <x v="3"/>
    <x v="3"/>
  </r>
  <r>
    <n v="710"/>
    <x v="695"/>
    <s v="Reduced next generation info-mediaries"/>
    <n v="4300"/>
    <n v="6358"/>
    <x v="701"/>
    <x v="1"/>
    <n v="125"/>
    <x v="702"/>
    <x v="1"/>
    <x v="1"/>
    <x v="649"/>
    <x v="655"/>
    <x v="0"/>
    <b v="1"/>
    <s v="theater/plays"/>
    <x v="3"/>
    <x v="3"/>
  </r>
  <r>
    <n v="711"/>
    <x v="696"/>
    <s v="Customizable full-range artificial intelligence"/>
    <n v="6200"/>
    <n v="1260"/>
    <x v="702"/>
    <x v="0"/>
    <n v="14"/>
    <x v="703"/>
    <x v="6"/>
    <x v="6"/>
    <x v="248"/>
    <x v="656"/>
    <x v="1"/>
    <b v="1"/>
    <s v="theater/plays"/>
    <x v="3"/>
    <x v="3"/>
  </r>
  <r>
    <n v="712"/>
    <x v="697"/>
    <s v="Programmable leadingedge contingency"/>
    <n v="800"/>
    <n v="14725"/>
    <x v="703"/>
    <x v="1"/>
    <n v="202"/>
    <x v="704"/>
    <x v="1"/>
    <x v="1"/>
    <x v="571"/>
    <x v="657"/>
    <x v="0"/>
    <b v="0"/>
    <s v="theater/plays"/>
    <x v="3"/>
    <x v="3"/>
  </r>
  <r>
    <n v="713"/>
    <x v="698"/>
    <s v="Multi-layered global groupware"/>
    <n v="6900"/>
    <n v="11174"/>
    <x v="704"/>
    <x v="1"/>
    <n v="103"/>
    <x v="705"/>
    <x v="1"/>
    <x v="1"/>
    <x v="650"/>
    <x v="89"/>
    <x v="0"/>
    <b v="0"/>
    <s v="publishing/radio &amp; podcasts"/>
    <x v="5"/>
    <x v="15"/>
  </r>
  <r>
    <n v="714"/>
    <x v="699"/>
    <s v="Switchable methodical superstructure"/>
    <n v="38500"/>
    <n v="182036"/>
    <x v="705"/>
    <x v="1"/>
    <n v="1785"/>
    <x v="706"/>
    <x v="1"/>
    <x v="1"/>
    <x v="1"/>
    <x v="658"/>
    <x v="0"/>
    <b v="0"/>
    <s v="music/rock"/>
    <x v="1"/>
    <x v="1"/>
  </r>
  <r>
    <n v="715"/>
    <x v="700"/>
    <s v="Expanded even-keeled portal"/>
    <n v="118000"/>
    <n v="28870"/>
    <x v="706"/>
    <x v="0"/>
    <n v="656"/>
    <x v="707"/>
    <x v="1"/>
    <x v="1"/>
    <x v="651"/>
    <x v="438"/>
    <x v="0"/>
    <b v="0"/>
    <s v="games/mobile games"/>
    <x v="6"/>
    <x v="20"/>
  </r>
  <r>
    <n v="716"/>
    <x v="701"/>
    <s v="Advanced modular moderator"/>
    <n v="2000"/>
    <n v="10353"/>
    <x v="707"/>
    <x v="1"/>
    <n v="157"/>
    <x v="708"/>
    <x v="1"/>
    <x v="1"/>
    <x v="652"/>
    <x v="659"/>
    <x v="0"/>
    <b v="1"/>
    <s v="theater/plays"/>
    <x v="3"/>
    <x v="3"/>
  </r>
  <r>
    <n v="717"/>
    <x v="702"/>
    <s v="Reverse-engineered well-modulated ability"/>
    <n v="5600"/>
    <n v="13868"/>
    <x v="708"/>
    <x v="1"/>
    <n v="555"/>
    <x v="709"/>
    <x v="1"/>
    <x v="1"/>
    <x v="653"/>
    <x v="660"/>
    <x v="0"/>
    <b v="0"/>
    <s v="film &amp; video/documentary"/>
    <x v="4"/>
    <x v="4"/>
  </r>
  <r>
    <n v="718"/>
    <x v="703"/>
    <s v="Expanded optimal pricing structure"/>
    <n v="8300"/>
    <n v="8317"/>
    <x v="709"/>
    <x v="1"/>
    <n v="297"/>
    <x v="710"/>
    <x v="1"/>
    <x v="1"/>
    <x v="654"/>
    <x v="661"/>
    <x v="0"/>
    <b v="0"/>
    <s v="technology/wearables"/>
    <x v="2"/>
    <x v="8"/>
  </r>
  <r>
    <n v="719"/>
    <x v="704"/>
    <s v="Down-sized uniform ability"/>
    <n v="6900"/>
    <n v="10557"/>
    <x v="710"/>
    <x v="1"/>
    <n v="123"/>
    <x v="711"/>
    <x v="1"/>
    <x v="1"/>
    <x v="655"/>
    <x v="662"/>
    <x v="0"/>
    <b v="0"/>
    <s v="publishing/fiction"/>
    <x v="5"/>
    <x v="13"/>
  </r>
  <r>
    <n v="720"/>
    <x v="705"/>
    <s v="Multi-layered upward-trending conglomeration"/>
    <n v="8700"/>
    <n v="3227"/>
    <x v="711"/>
    <x v="3"/>
    <n v="38"/>
    <x v="712"/>
    <x v="3"/>
    <x v="3"/>
    <x v="656"/>
    <x v="236"/>
    <x v="0"/>
    <b v="1"/>
    <s v="theater/plays"/>
    <x v="3"/>
    <x v="3"/>
  </r>
  <r>
    <n v="721"/>
    <x v="706"/>
    <s v="Open-architected systematic intranet"/>
    <n v="123600"/>
    <n v="5429"/>
    <x v="712"/>
    <x v="3"/>
    <n v="60"/>
    <x v="713"/>
    <x v="1"/>
    <x v="1"/>
    <x v="657"/>
    <x v="663"/>
    <x v="0"/>
    <b v="0"/>
    <s v="music/rock"/>
    <x v="1"/>
    <x v="1"/>
  </r>
  <r>
    <n v="722"/>
    <x v="707"/>
    <s v="Proactive 24hour frame"/>
    <n v="48500"/>
    <n v="75906"/>
    <x v="713"/>
    <x v="1"/>
    <n v="3036"/>
    <x v="714"/>
    <x v="1"/>
    <x v="1"/>
    <x v="265"/>
    <x v="202"/>
    <x v="0"/>
    <b v="0"/>
    <s v="film &amp; video/documentary"/>
    <x v="4"/>
    <x v="4"/>
  </r>
  <r>
    <n v="723"/>
    <x v="708"/>
    <s v="Exclusive fresh-thinking model"/>
    <n v="4900"/>
    <n v="13250"/>
    <x v="714"/>
    <x v="1"/>
    <n v="144"/>
    <x v="715"/>
    <x v="2"/>
    <x v="2"/>
    <x v="658"/>
    <x v="664"/>
    <x v="0"/>
    <b v="0"/>
    <s v="theater/plays"/>
    <x v="3"/>
    <x v="3"/>
  </r>
  <r>
    <n v="724"/>
    <x v="709"/>
    <s v="Business-focused encompassing intranet"/>
    <n v="8400"/>
    <n v="11261"/>
    <x v="715"/>
    <x v="1"/>
    <n v="121"/>
    <x v="716"/>
    <x v="4"/>
    <x v="4"/>
    <x v="659"/>
    <x v="665"/>
    <x v="0"/>
    <b v="1"/>
    <s v="theater/plays"/>
    <x v="3"/>
    <x v="3"/>
  </r>
  <r>
    <n v="725"/>
    <x v="710"/>
    <s v="Optional 6thgeneration access"/>
    <n v="193200"/>
    <n v="97369"/>
    <x v="716"/>
    <x v="0"/>
    <n v="1596"/>
    <x v="717"/>
    <x v="1"/>
    <x v="1"/>
    <x v="660"/>
    <x v="666"/>
    <x v="0"/>
    <b v="0"/>
    <s v="games/mobile games"/>
    <x v="6"/>
    <x v="20"/>
  </r>
  <r>
    <n v="726"/>
    <x v="711"/>
    <s v="Realigned web-enabled functionalities"/>
    <n v="54300"/>
    <n v="48227"/>
    <x v="717"/>
    <x v="3"/>
    <n v="524"/>
    <x v="718"/>
    <x v="1"/>
    <x v="1"/>
    <x v="661"/>
    <x v="602"/>
    <x v="0"/>
    <b v="1"/>
    <s v="theater/plays"/>
    <x v="3"/>
    <x v="3"/>
  </r>
  <r>
    <n v="727"/>
    <x v="712"/>
    <s v="Enterprise-wide multimedia software"/>
    <n v="8900"/>
    <n v="14685"/>
    <x v="718"/>
    <x v="1"/>
    <n v="181"/>
    <x v="719"/>
    <x v="1"/>
    <x v="1"/>
    <x v="4"/>
    <x v="667"/>
    <x v="0"/>
    <b v="0"/>
    <s v="technology/web"/>
    <x v="2"/>
    <x v="2"/>
  </r>
  <r>
    <n v="728"/>
    <x v="713"/>
    <s v="Versatile mission-critical knowledgebase"/>
    <n v="4200"/>
    <n v="735"/>
    <x v="719"/>
    <x v="0"/>
    <n v="10"/>
    <x v="720"/>
    <x v="1"/>
    <x v="1"/>
    <x v="662"/>
    <x v="668"/>
    <x v="0"/>
    <b v="0"/>
    <s v="theater/plays"/>
    <x v="3"/>
    <x v="3"/>
  </r>
  <r>
    <n v="729"/>
    <x v="714"/>
    <s v="Multi-lateral object-oriented open system"/>
    <n v="5600"/>
    <n v="10397"/>
    <x v="720"/>
    <x v="1"/>
    <n v="122"/>
    <x v="721"/>
    <x v="1"/>
    <x v="1"/>
    <x v="663"/>
    <x v="669"/>
    <x v="0"/>
    <b v="0"/>
    <s v="film &amp; video/drama"/>
    <x v="4"/>
    <x v="6"/>
  </r>
  <r>
    <n v="730"/>
    <x v="715"/>
    <s v="Visionary system-worthy attitude"/>
    <n v="28800"/>
    <n v="118847"/>
    <x v="721"/>
    <x v="1"/>
    <n v="1071"/>
    <x v="722"/>
    <x v="0"/>
    <x v="0"/>
    <x v="664"/>
    <x v="670"/>
    <x v="0"/>
    <b v="0"/>
    <s v="technology/wearables"/>
    <x v="2"/>
    <x v="8"/>
  </r>
  <r>
    <n v="731"/>
    <x v="716"/>
    <s v="Synergized content-based hierarchy"/>
    <n v="8000"/>
    <n v="7220"/>
    <x v="722"/>
    <x v="3"/>
    <n v="219"/>
    <x v="723"/>
    <x v="1"/>
    <x v="1"/>
    <x v="665"/>
    <x v="601"/>
    <x v="0"/>
    <b v="0"/>
    <s v="technology/web"/>
    <x v="2"/>
    <x v="2"/>
  </r>
  <r>
    <n v="732"/>
    <x v="717"/>
    <s v="Business-focused 24hour access"/>
    <n v="117000"/>
    <n v="107622"/>
    <x v="723"/>
    <x v="0"/>
    <n v="1121"/>
    <x v="724"/>
    <x v="1"/>
    <x v="1"/>
    <x v="666"/>
    <x v="671"/>
    <x v="0"/>
    <b v="1"/>
    <s v="music/rock"/>
    <x v="1"/>
    <x v="1"/>
  </r>
  <r>
    <n v="733"/>
    <x v="718"/>
    <s v="Automated hybrid orchestration"/>
    <n v="15800"/>
    <n v="83267"/>
    <x v="724"/>
    <x v="1"/>
    <n v="980"/>
    <x v="725"/>
    <x v="1"/>
    <x v="1"/>
    <x v="43"/>
    <x v="672"/>
    <x v="0"/>
    <b v="0"/>
    <s v="music/metal"/>
    <x v="1"/>
    <x v="16"/>
  </r>
  <r>
    <n v="734"/>
    <x v="719"/>
    <s v="Exclusive 5thgeneration leverage"/>
    <n v="4200"/>
    <n v="13404"/>
    <x v="725"/>
    <x v="1"/>
    <n v="536"/>
    <x v="726"/>
    <x v="1"/>
    <x v="1"/>
    <x v="667"/>
    <x v="673"/>
    <x v="0"/>
    <b v="1"/>
    <s v="theater/plays"/>
    <x v="3"/>
    <x v="3"/>
  </r>
  <r>
    <n v="735"/>
    <x v="720"/>
    <s v="Grass-roots zero administration alliance"/>
    <n v="37100"/>
    <n v="131404"/>
    <x v="726"/>
    <x v="1"/>
    <n v="1991"/>
    <x v="727"/>
    <x v="1"/>
    <x v="1"/>
    <x v="668"/>
    <x v="674"/>
    <x v="0"/>
    <b v="0"/>
    <s v="photography/photography books"/>
    <x v="7"/>
    <x v="14"/>
  </r>
  <r>
    <n v="736"/>
    <x v="721"/>
    <s v="Proactive heuristic orchestration"/>
    <n v="7700"/>
    <n v="2533"/>
    <x v="727"/>
    <x v="3"/>
    <n v="29"/>
    <x v="728"/>
    <x v="1"/>
    <x v="1"/>
    <x v="669"/>
    <x v="675"/>
    <x v="0"/>
    <b v="0"/>
    <s v="publishing/nonfiction"/>
    <x v="5"/>
    <x v="9"/>
  </r>
  <r>
    <n v="737"/>
    <x v="722"/>
    <s v="Function-based systematic Graphical User Interface"/>
    <n v="3700"/>
    <n v="5028"/>
    <x v="728"/>
    <x v="1"/>
    <n v="180"/>
    <x v="729"/>
    <x v="1"/>
    <x v="1"/>
    <x v="670"/>
    <x v="676"/>
    <x v="0"/>
    <b v="0"/>
    <s v="music/indie rock"/>
    <x v="1"/>
    <x v="7"/>
  </r>
  <r>
    <n v="738"/>
    <x v="486"/>
    <s v="Extended zero administration software"/>
    <n v="74700"/>
    <n v="1557"/>
    <x v="729"/>
    <x v="0"/>
    <n v="15"/>
    <x v="730"/>
    <x v="1"/>
    <x v="1"/>
    <x v="671"/>
    <x v="677"/>
    <x v="0"/>
    <b v="1"/>
    <s v="theater/plays"/>
    <x v="3"/>
    <x v="3"/>
  </r>
  <r>
    <n v="739"/>
    <x v="723"/>
    <s v="Multi-tiered discrete support"/>
    <n v="10000"/>
    <n v="6100"/>
    <x v="730"/>
    <x v="0"/>
    <n v="191"/>
    <x v="731"/>
    <x v="1"/>
    <x v="1"/>
    <x v="672"/>
    <x v="678"/>
    <x v="0"/>
    <b v="0"/>
    <s v="music/indie rock"/>
    <x v="1"/>
    <x v="7"/>
  </r>
  <r>
    <n v="740"/>
    <x v="724"/>
    <s v="Phased system-worthy conglomeration"/>
    <n v="5300"/>
    <n v="1592"/>
    <x v="731"/>
    <x v="0"/>
    <n v="16"/>
    <x v="732"/>
    <x v="1"/>
    <x v="1"/>
    <x v="673"/>
    <x v="679"/>
    <x v="0"/>
    <b v="0"/>
    <s v="theater/plays"/>
    <x v="3"/>
    <x v="3"/>
  </r>
  <r>
    <n v="741"/>
    <x v="287"/>
    <s v="Balanced mobile alliance"/>
    <n v="1200"/>
    <n v="14150"/>
    <x v="732"/>
    <x v="1"/>
    <n v="130"/>
    <x v="733"/>
    <x v="1"/>
    <x v="1"/>
    <x v="674"/>
    <x v="680"/>
    <x v="0"/>
    <b v="0"/>
    <s v="theater/plays"/>
    <x v="3"/>
    <x v="3"/>
  </r>
  <r>
    <n v="742"/>
    <x v="725"/>
    <s v="Reactive solution-oriented groupware"/>
    <n v="1200"/>
    <n v="13513"/>
    <x v="733"/>
    <x v="1"/>
    <n v="122"/>
    <x v="734"/>
    <x v="1"/>
    <x v="1"/>
    <x v="675"/>
    <x v="681"/>
    <x v="0"/>
    <b v="0"/>
    <s v="music/electric music"/>
    <x v="1"/>
    <x v="5"/>
  </r>
  <r>
    <n v="743"/>
    <x v="726"/>
    <s v="Exclusive bandwidth-monitored orchestration"/>
    <n v="3900"/>
    <n v="504"/>
    <x v="734"/>
    <x v="0"/>
    <n v="17"/>
    <x v="735"/>
    <x v="1"/>
    <x v="1"/>
    <x v="676"/>
    <x v="682"/>
    <x v="0"/>
    <b v="1"/>
    <s v="theater/plays"/>
    <x v="3"/>
    <x v="3"/>
  </r>
  <r>
    <n v="744"/>
    <x v="727"/>
    <s v="Intuitive exuding initiative"/>
    <n v="2000"/>
    <n v="14240"/>
    <x v="735"/>
    <x v="1"/>
    <n v="140"/>
    <x v="736"/>
    <x v="1"/>
    <x v="1"/>
    <x v="342"/>
    <x v="683"/>
    <x v="0"/>
    <b v="1"/>
    <s v="theater/plays"/>
    <x v="3"/>
    <x v="3"/>
  </r>
  <r>
    <n v="745"/>
    <x v="728"/>
    <s v="Streamlined needs-based knowledge user"/>
    <n v="6900"/>
    <n v="2091"/>
    <x v="736"/>
    <x v="0"/>
    <n v="34"/>
    <x v="737"/>
    <x v="1"/>
    <x v="1"/>
    <x v="677"/>
    <x v="684"/>
    <x v="0"/>
    <b v="0"/>
    <s v="technology/wearables"/>
    <x v="2"/>
    <x v="8"/>
  </r>
  <r>
    <n v="746"/>
    <x v="729"/>
    <s v="Automated system-worthy structure"/>
    <n v="55800"/>
    <n v="118580"/>
    <x v="737"/>
    <x v="1"/>
    <n v="3388"/>
    <x v="112"/>
    <x v="1"/>
    <x v="1"/>
    <x v="678"/>
    <x v="685"/>
    <x v="0"/>
    <b v="0"/>
    <s v="technology/web"/>
    <x v="2"/>
    <x v="2"/>
  </r>
  <r>
    <n v="747"/>
    <x v="730"/>
    <s v="Secured clear-thinking intranet"/>
    <n v="4900"/>
    <n v="11214"/>
    <x v="738"/>
    <x v="1"/>
    <n v="280"/>
    <x v="738"/>
    <x v="1"/>
    <x v="1"/>
    <x v="679"/>
    <x v="488"/>
    <x v="0"/>
    <b v="0"/>
    <s v="theater/plays"/>
    <x v="3"/>
    <x v="3"/>
  </r>
  <r>
    <n v="748"/>
    <x v="731"/>
    <s v="Cloned actuating architecture"/>
    <n v="194900"/>
    <n v="68137"/>
    <x v="739"/>
    <x v="3"/>
    <n v="614"/>
    <x v="739"/>
    <x v="1"/>
    <x v="1"/>
    <x v="680"/>
    <x v="686"/>
    <x v="0"/>
    <b v="1"/>
    <s v="film &amp; video/animation"/>
    <x v="4"/>
    <x v="10"/>
  </r>
  <r>
    <n v="749"/>
    <x v="732"/>
    <s v="Down-sized needs-based task-force"/>
    <n v="8600"/>
    <n v="13527"/>
    <x v="740"/>
    <x v="1"/>
    <n v="366"/>
    <x v="740"/>
    <x v="6"/>
    <x v="6"/>
    <x v="681"/>
    <x v="687"/>
    <x v="0"/>
    <b v="1"/>
    <s v="technology/wearables"/>
    <x v="2"/>
    <x v="8"/>
  </r>
  <r>
    <n v="750"/>
    <x v="733"/>
    <s v="Extended responsive Internet solution"/>
    <n v="100"/>
    <n v="1"/>
    <x v="100"/>
    <x v="0"/>
    <n v="1"/>
    <x v="100"/>
    <x v="4"/>
    <x v="4"/>
    <x v="682"/>
    <x v="688"/>
    <x v="0"/>
    <b v="0"/>
    <s v="music/electric music"/>
    <x v="1"/>
    <x v="5"/>
  </r>
  <r>
    <n v="751"/>
    <x v="734"/>
    <s v="Universal value-added moderator"/>
    <n v="3600"/>
    <n v="8363"/>
    <x v="741"/>
    <x v="1"/>
    <n v="270"/>
    <x v="741"/>
    <x v="1"/>
    <x v="1"/>
    <x v="683"/>
    <x v="689"/>
    <x v="1"/>
    <b v="1"/>
    <s v="publishing/nonfiction"/>
    <x v="5"/>
    <x v="9"/>
  </r>
  <r>
    <n v="752"/>
    <x v="735"/>
    <s v="Sharable motivating emulation"/>
    <n v="5800"/>
    <n v="5362"/>
    <x v="742"/>
    <x v="3"/>
    <n v="114"/>
    <x v="742"/>
    <x v="1"/>
    <x v="1"/>
    <x v="684"/>
    <x v="690"/>
    <x v="0"/>
    <b v="1"/>
    <s v="theater/plays"/>
    <x v="3"/>
    <x v="3"/>
  </r>
  <r>
    <n v="753"/>
    <x v="736"/>
    <s v="Networked web-enabled product"/>
    <n v="4700"/>
    <n v="12065"/>
    <x v="743"/>
    <x v="1"/>
    <n v="137"/>
    <x v="743"/>
    <x v="1"/>
    <x v="1"/>
    <x v="674"/>
    <x v="691"/>
    <x v="0"/>
    <b v="0"/>
    <s v="photography/photography books"/>
    <x v="7"/>
    <x v="14"/>
  </r>
  <r>
    <n v="754"/>
    <x v="737"/>
    <s v="Advanced dedicated encoding"/>
    <n v="70400"/>
    <n v="118603"/>
    <x v="744"/>
    <x v="1"/>
    <n v="3205"/>
    <x v="744"/>
    <x v="1"/>
    <x v="1"/>
    <x v="685"/>
    <x v="424"/>
    <x v="0"/>
    <b v="0"/>
    <s v="theater/plays"/>
    <x v="3"/>
    <x v="3"/>
  </r>
  <r>
    <n v="755"/>
    <x v="738"/>
    <s v="Stand-alone multi-state project"/>
    <n v="4500"/>
    <n v="7496"/>
    <x v="745"/>
    <x v="1"/>
    <n v="288"/>
    <x v="745"/>
    <x v="3"/>
    <x v="3"/>
    <x v="605"/>
    <x v="231"/>
    <x v="0"/>
    <b v="1"/>
    <s v="theater/plays"/>
    <x v="3"/>
    <x v="3"/>
  </r>
  <r>
    <n v="756"/>
    <x v="739"/>
    <s v="Customizable bi-directional monitoring"/>
    <n v="1300"/>
    <n v="10037"/>
    <x v="746"/>
    <x v="1"/>
    <n v="148"/>
    <x v="746"/>
    <x v="1"/>
    <x v="1"/>
    <x v="686"/>
    <x v="692"/>
    <x v="0"/>
    <b v="0"/>
    <s v="theater/plays"/>
    <x v="3"/>
    <x v="3"/>
  </r>
  <r>
    <n v="757"/>
    <x v="740"/>
    <s v="Profit-focused motivating function"/>
    <n v="1400"/>
    <n v="5696"/>
    <x v="747"/>
    <x v="1"/>
    <n v="114"/>
    <x v="747"/>
    <x v="1"/>
    <x v="1"/>
    <x v="687"/>
    <x v="693"/>
    <x v="0"/>
    <b v="0"/>
    <s v="film &amp; video/drama"/>
    <x v="4"/>
    <x v="6"/>
  </r>
  <r>
    <n v="758"/>
    <x v="741"/>
    <s v="Proactive systemic firmware"/>
    <n v="29600"/>
    <n v="167005"/>
    <x v="748"/>
    <x v="1"/>
    <n v="1518"/>
    <x v="748"/>
    <x v="0"/>
    <x v="0"/>
    <x v="688"/>
    <x v="694"/>
    <x v="0"/>
    <b v="0"/>
    <s v="music/rock"/>
    <x v="1"/>
    <x v="1"/>
  </r>
  <r>
    <n v="759"/>
    <x v="742"/>
    <s v="Grass-roots upward-trending installation"/>
    <n v="167500"/>
    <n v="114615"/>
    <x v="749"/>
    <x v="0"/>
    <n v="1274"/>
    <x v="749"/>
    <x v="1"/>
    <x v="1"/>
    <x v="689"/>
    <x v="236"/>
    <x v="0"/>
    <b v="0"/>
    <s v="music/electric music"/>
    <x v="1"/>
    <x v="5"/>
  </r>
  <r>
    <n v="760"/>
    <x v="743"/>
    <s v="Virtual heuristic hub"/>
    <n v="48300"/>
    <n v="16592"/>
    <x v="750"/>
    <x v="0"/>
    <n v="210"/>
    <x v="750"/>
    <x v="6"/>
    <x v="6"/>
    <x v="690"/>
    <x v="695"/>
    <x v="0"/>
    <b v="1"/>
    <s v="games/video games"/>
    <x v="6"/>
    <x v="11"/>
  </r>
  <r>
    <n v="761"/>
    <x v="744"/>
    <s v="Customizable leadingedge model"/>
    <n v="2200"/>
    <n v="14420"/>
    <x v="751"/>
    <x v="1"/>
    <n v="166"/>
    <x v="751"/>
    <x v="1"/>
    <x v="1"/>
    <x v="691"/>
    <x v="696"/>
    <x v="0"/>
    <b v="0"/>
    <s v="music/rock"/>
    <x v="1"/>
    <x v="1"/>
  </r>
  <r>
    <n v="762"/>
    <x v="307"/>
    <s v="Upgradable uniform service-desk"/>
    <n v="3500"/>
    <n v="6204"/>
    <x v="752"/>
    <x v="1"/>
    <n v="100"/>
    <x v="752"/>
    <x v="2"/>
    <x v="2"/>
    <x v="692"/>
    <x v="697"/>
    <x v="0"/>
    <b v="0"/>
    <s v="music/jazz"/>
    <x v="1"/>
    <x v="17"/>
  </r>
  <r>
    <n v="763"/>
    <x v="745"/>
    <s v="Inverse client-driven product"/>
    <n v="5600"/>
    <n v="6338"/>
    <x v="753"/>
    <x v="1"/>
    <n v="235"/>
    <x v="753"/>
    <x v="1"/>
    <x v="1"/>
    <x v="693"/>
    <x v="698"/>
    <x v="0"/>
    <b v="1"/>
    <s v="theater/plays"/>
    <x v="3"/>
    <x v="3"/>
  </r>
  <r>
    <n v="764"/>
    <x v="746"/>
    <s v="Managed bandwidth-monitored system engine"/>
    <n v="1100"/>
    <n v="8010"/>
    <x v="754"/>
    <x v="1"/>
    <n v="148"/>
    <x v="754"/>
    <x v="1"/>
    <x v="1"/>
    <x v="694"/>
    <x v="699"/>
    <x v="0"/>
    <b v="0"/>
    <s v="music/rock"/>
    <x v="1"/>
    <x v="1"/>
  </r>
  <r>
    <n v="765"/>
    <x v="747"/>
    <s v="Advanced transitional help-desk"/>
    <n v="3900"/>
    <n v="8125"/>
    <x v="755"/>
    <x v="1"/>
    <n v="198"/>
    <x v="755"/>
    <x v="1"/>
    <x v="1"/>
    <x v="695"/>
    <x v="489"/>
    <x v="1"/>
    <b v="1"/>
    <s v="music/indie rock"/>
    <x v="1"/>
    <x v="7"/>
  </r>
  <r>
    <n v="766"/>
    <x v="748"/>
    <s v="De-engineered disintermediate encryption"/>
    <n v="43800"/>
    <n v="13653"/>
    <x v="756"/>
    <x v="0"/>
    <n v="248"/>
    <x v="756"/>
    <x v="2"/>
    <x v="2"/>
    <x v="123"/>
    <x v="512"/>
    <x v="0"/>
    <b v="0"/>
    <s v="film &amp; video/science fiction"/>
    <x v="4"/>
    <x v="22"/>
  </r>
  <r>
    <n v="767"/>
    <x v="749"/>
    <s v="Upgradable attitude-oriented project"/>
    <n v="97200"/>
    <n v="55372"/>
    <x v="757"/>
    <x v="0"/>
    <n v="513"/>
    <x v="757"/>
    <x v="1"/>
    <x v="1"/>
    <x v="696"/>
    <x v="700"/>
    <x v="0"/>
    <b v="0"/>
    <s v="publishing/translations"/>
    <x v="5"/>
    <x v="18"/>
  </r>
  <r>
    <n v="768"/>
    <x v="750"/>
    <s v="Fundamental zero tolerance alliance"/>
    <n v="4800"/>
    <n v="11088"/>
    <x v="758"/>
    <x v="1"/>
    <n v="150"/>
    <x v="758"/>
    <x v="1"/>
    <x v="1"/>
    <x v="626"/>
    <x v="701"/>
    <x v="0"/>
    <b v="0"/>
    <s v="theater/plays"/>
    <x v="3"/>
    <x v="3"/>
  </r>
  <r>
    <n v="769"/>
    <x v="751"/>
    <s v="Devolved 24hour forecast"/>
    <n v="125600"/>
    <n v="109106"/>
    <x v="759"/>
    <x v="0"/>
    <n v="3410"/>
    <x v="759"/>
    <x v="1"/>
    <x v="1"/>
    <x v="697"/>
    <x v="340"/>
    <x v="0"/>
    <b v="0"/>
    <s v="games/video games"/>
    <x v="6"/>
    <x v="11"/>
  </r>
  <r>
    <n v="770"/>
    <x v="752"/>
    <s v="User-centric attitude-oriented intranet"/>
    <n v="4300"/>
    <n v="11642"/>
    <x v="760"/>
    <x v="1"/>
    <n v="216"/>
    <x v="760"/>
    <x v="6"/>
    <x v="6"/>
    <x v="698"/>
    <x v="702"/>
    <x v="0"/>
    <b v="1"/>
    <s v="theater/plays"/>
    <x v="3"/>
    <x v="3"/>
  </r>
  <r>
    <n v="771"/>
    <x v="753"/>
    <s v="Self-enabling 5thgeneration paradigm"/>
    <n v="5600"/>
    <n v="2769"/>
    <x v="761"/>
    <x v="3"/>
    <n v="26"/>
    <x v="761"/>
    <x v="1"/>
    <x v="1"/>
    <x v="699"/>
    <x v="703"/>
    <x v="0"/>
    <b v="0"/>
    <s v="theater/plays"/>
    <x v="3"/>
    <x v="3"/>
  </r>
  <r>
    <n v="772"/>
    <x v="754"/>
    <s v="Persistent 3rdgeneration moratorium"/>
    <n v="149600"/>
    <n v="169586"/>
    <x v="762"/>
    <x v="1"/>
    <n v="5139"/>
    <x v="762"/>
    <x v="1"/>
    <x v="1"/>
    <x v="700"/>
    <x v="704"/>
    <x v="0"/>
    <b v="0"/>
    <s v="music/indie rock"/>
    <x v="1"/>
    <x v="7"/>
  </r>
  <r>
    <n v="773"/>
    <x v="755"/>
    <s v="Cross-platform empowering project"/>
    <n v="53100"/>
    <n v="101185"/>
    <x v="763"/>
    <x v="1"/>
    <n v="2353"/>
    <x v="763"/>
    <x v="1"/>
    <x v="1"/>
    <x v="701"/>
    <x v="705"/>
    <x v="0"/>
    <b v="0"/>
    <s v="theater/plays"/>
    <x v="3"/>
    <x v="3"/>
  </r>
  <r>
    <n v="774"/>
    <x v="756"/>
    <s v="Polarized user-facing interface"/>
    <n v="5000"/>
    <n v="6775"/>
    <x v="764"/>
    <x v="1"/>
    <n v="78"/>
    <x v="764"/>
    <x v="6"/>
    <x v="6"/>
    <x v="702"/>
    <x v="706"/>
    <x v="0"/>
    <b v="0"/>
    <s v="technology/web"/>
    <x v="2"/>
    <x v="2"/>
  </r>
  <r>
    <n v="775"/>
    <x v="757"/>
    <s v="Customer-focused non-volatile framework"/>
    <n v="9400"/>
    <n v="968"/>
    <x v="765"/>
    <x v="0"/>
    <n v="10"/>
    <x v="765"/>
    <x v="1"/>
    <x v="1"/>
    <x v="703"/>
    <x v="707"/>
    <x v="0"/>
    <b v="0"/>
    <s v="music/rock"/>
    <x v="1"/>
    <x v="1"/>
  </r>
  <r>
    <n v="776"/>
    <x v="758"/>
    <s v="Synchronized multimedia frame"/>
    <n v="110800"/>
    <n v="72623"/>
    <x v="766"/>
    <x v="0"/>
    <n v="2201"/>
    <x v="766"/>
    <x v="1"/>
    <x v="1"/>
    <x v="704"/>
    <x v="708"/>
    <x v="0"/>
    <b v="0"/>
    <s v="theater/plays"/>
    <x v="3"/>
    <x v="3"/>
  </r>
  <r>
    <n v="777"/>
    <x v="759"/>
    <s v="Open-architected stable algorithm"/>
    <n v="93800"/>
    <n v="45987"/>
    <x v="767"/>
    <x v="0"/>
    <n v="676"/>
    <x v="767"/>
    <x v="1"/>
    <x v="1"/>
    <x v="431"/>
    <x v="709"/>
    <x v="0"/>
    <b v="0"/>
    <s v="theater/plays"/>
    <x v="3"/>
    <x v="3"/>
  </r>
  <r>
    <n v="778"/>
    <x v="760"/>
    <s v="Cross-platform optimizing website"/>
    <n v="1300"/>
    <n v="10243"/>
    <x v="768"/>
    <x v="1"/>
    <n v="174"/>
    <x v="768"/>
    <x v="5"/>
    <x v="5"/>
    <x v="705"/>
    <x v="710"/>
    <x v="0"/>
    <b v="0"/>
    <s v="film &amp; video/animation"/>
    <x v="4"/>
    <x v="10"/>
  </r>
  <r>
    <n v="779"/>
    <x v="761"/>
    <s v="Public-key actuating projection"/>
    <n v="108700"/>
    <n v="87293"/>
    <x v="769"/>
    <x v="0"/>
    <n v="831"/>
    <x v="769"/>
    <x v="1"/>
    <x v="1"/>
    <x v="706"/>
    <x v="711"/>
    <x v="0"/>
    <b v="1"/>
    <s v="theater/plays"/>
    <x v="3"/>
    <x v="3"/>
  </r>
  <r>
    <n v="780"/>
    <x v="762"/>
    <s v="Implemented intangible instruction set"/>
    <n v="5100"/>
    <n v="5421"/>
    <x v="770"/>
    <x v="1"/>
    <n v="164"/>
    <x v="770"/>
    <x v="1"/>
    <x v="1"/>
    <x v="707"/>
    <x v="712"/>
    <x v="0"/>
    <b v="1"/>
    <s v="film &amp; video/drama"/>
    <x v="4"/>
    <x v="6"/>
  </r>
  <r>
    <n v="781"/>
    <x v="763"/>
    <s v="Cross-group interactive architecture"/>
    <n v="8700"/>
    <n v="4414"/>
    <x v="771"/>
    <x v="3"/>
    <n v="56"/>
    <x v="771"/>
    <x v="5"/>
    <x v="5"/>
    <x v="708"/>
    <x v="70"/>
    <x v="0"/>
    <b v="0"/>
    <s v="theater/plays"/>
    <x v="3"/>
    <x v="3"/>
  </r>
  <r>
    <n v="782"/>
    <x v="764"/>
    <s v="Centralized asymmetric framework"/>
    <n v="5100"/>
    <n v="10981"/>
    <x v="772"/>
    <x v="1"/>
    <n v="161"/>
    <x v="772"/>
    <x v="1"/>
    <x v="1"/>
    <x v="709"/>
    <x v="713"/>
    <x v="0"/>
    <b v="1"/>
    <s v="film &amp; video/animation"/>
    <x v="4"/>
    <x v="10"/>
  </r>
  <r>
    <n v="783"/>
    <x v="765"/>
    <s v="Down-sized systematic utilization"/>
    <n v="7400"/>
    <n v="10451"/>
    <x v="773"/>
    <x v="1"/>
    <n v="138"/>
    <x v="773"/>
    <x v="1"/>
    <x v="1"/>
    <x v="710"/>
    <x v="714"/>
    <x v="0"/>
    <b v="0"/>
    <s v="music/rock"/>
    <x v="1"/>
    <x v="1"/>
  </r>
  <r>
    <n v="784"/>
    <x v="766"/>
    <s v="Profound fault-tolerant model"/>
    <n v="88900"/>
    <n v="102535"/>
    <x v="774"/>
    <x v="1"/>
    <n v="3308"/>
    <x v="774"/>
    <x v="1"/>
    <x v="1"/>
    <x v="711"/>
    <x v="715"/>
    <x v="0"/>
    <b v="0"/>
    <s v="technology/web"/>
    <x v="2"/>
    <x v="2"/>
  </r>
  <r>
    <n v="785"/>
    <x v="767"/>
    <s v="Multi-channeled bi-directional moratorium"/>
    <n v="6700"/>
    <n v="12939"/>
    <x v="775"/>
    <x v="1"/>
    <n v="127"/>
    <x v="775"/>
    <x v="2"/>
    <x v="2"/>
    <x v="157"/>
    <x v="716"/>
    <x v="0"/>
    <b v="1"/>
    <s v="film &amp; video/animation"/>
    <x v="4"/>
    <x v="10"/>
  </r>
  <r>
    <n v="786"/>
    <x v="768"/>
    <s v="Object-based content-based ability"/>
    <n v="1500"/>
    <n v="10946"/>
    <x v="776"/>
    <x v="1"/>
    <n v="207"/>
    <x v="776"/>
    <x v="6"/>
    <x v="6"/>
    <x v="630"/>
    <x v="717"/>
    <x v="0"/>
    <b v="1"/>
    <s v="music/jazz"/>
    <x v="1"/>
    <x v="17"/>
  </r>
  <r>
    <n v="787"/>
    <x v="769"/>
    <s v="Progressive coherent secured line"/>
    <n v="61200"/>
    <n v="60994"/>
    <x v="777"/>
    <x v="0"/>
    <n v="859"/>
    <x v="777"/>
    <x v="0"/>
    <x v="0"/>
    <x v="712"/>
    <x v="718"/>
    <x v="0"/>
    <b v="0"/>
    <s v="music/rock"/>
    <x v="1"/>
    <x v="1"/>
  </r>
  <r>
    <n v="788"/>
    <x v="770"/>
    <s v="Synchronized directional capability"/>
    <n v="3600"/>
    <n v="3174"/>
    <x v="778"/>
    <x v="2"/>
    <n v="31"/>
    <x v="778"/>
    <x v="1"/>
    <x v="1"/>
    <x v="93"/>
    <x v="719"/>
    <x v="0"/>
    <b v="0"/>
    <s v="film &amp; video/animation"/>
    <x v="4"/>
    <x v="10"/>
  </r>
  <r>
    <n v="789"/>
    <x v="771"/>
    <s v="Cross-platform composite migration"/>
    <n v="9000"/>
    <n v="3351"/>
    <x v="779"/>
    <x v="0"/>
    <n v="45"/>
    <x v="779"/>
    <x v="1"/>
    <x v="1"/>
    <x v="713"/>
    <x v="115"/>
    <x v="0"/>
    <b v="0"/>
    <s v="theater/plays"/>
    <x v="3"/>
    <x v="3"/>
  </r>
  <r>
    <n v="790"/>
    <x v="772"/>
    <s v="Operative local pricing structure"/>
    <n v="185900"/>
    <n v="56774"/>
    <x v="780"/>
    <x v="3"/>
    <n v="1113"/>
    <x v="780"/>
    <x v="1"/>
    <x v="1"/>
    <x v="714"/>
    <x v="720"/>
    <x v="0"/>
    <b v="0"/>
    <s v="theater/plays"/>
    <x v="3"/>
    <x v="3"/>
  </r>
  <r>
    <n v="791"/>
    <x v="773"/>
    <s v="Optional web-enabled extranet"/>
    <n v="2100"/>
    <n v="540"/>
    <x v="781"/>
    <x v="0"/>
    <n v="6"/>
    <x v="703"/>
    <x v="1"/>
    <x v="1"/>
    <x v="715"/>
    <x v="721"/>
    <x v="0"/>
    <b v="0"/>
    <s v="food/food trucks"/>
    <x v="0"/>
    <x v="0"/>
  </r>
  <r>
    <n v="792"/>
    <x v="774"/>
    <s v="Reduced 6thgeneration intranet"/>
    <n v="2000"/>
    <n v="680"/>
    <x v="782"/>
    <x v="0"/>
    <n v="7"/>
    <x v="781"/>
    <x v="1"/>
    <x v="1"/>
    <x v="716"/>
    <x v="722"/>
    <x v="0"/>
    <b v="1"/>
    <s v="theater/plays"/>
    <x v="3"/>
    <x v="3"/>
  </r>
  <r>
    <n v="793"/>
    <x v="775"/>
    <s v="Networked disintermediate leverage"/>
    <n v="1100"/>
    <n v="13045"/>
    <x v="783"/>
    <x v="1"/>
    <n v="181"/>
    <x v="782"/>
    <x v="5"/>
    <x v="5"/>
    <x v="448"/>
    <x v="451"/>
    <x v="0"/>
    <b v="0"/>
    <s v="publishing/nonfiction"/>
    <x v="5"/>
    <x v="9"/>
  </r>
  <r>
    <n v="794"/>
    <x v="776"/>
    <s v="Optional optimal website"/>
    <n v="6600"/>
    <n v="8276"/>
    <x v="784"/>
    <x v="1"/>
    <n v="110"/>
    <x v="783"/>
    <x v="1"/>
    <x v="1"/>
    <x v="717"/>
    <x v="642"/>
    <x v="0"/>
    <b v="0"/>
    <s v="music/rock"/>
    <x v="1"/>
    <x v="1"/>
  </r>
  <r>
    <n v="795"/>
    <x v="777"/>
    <s v="Stand-alone asynchronous functionalities"/>
    <n v="7100"/>
    <n v="1022"/>
    <x v="785"/>
    <x v="0"/>
    <n v="31"/>
    <x v="784"/>
    <x v="1"/>
    <x v="1"/>
    <x v="718"/>
    <x v="723"/>
    <x v="0"/>
    <b v="0"/>
    <s v="film &amp; video/drama"/>
    <x v="4"/>
    <x v="6"/>
  </r>
  <r>
    <n v="796"/>
    <x v="778"/>
    <s v="Profound full-range open system"/>
    <n v="7800"/>
    <n v="4275"/>
    <x v="786"/>
    <x v="0"/>
    <n v="78"/>
    <x v="785"/>
    <x v="1"/>
    <x v="1"/>
    <x v="719"/>
    <x v="724"/>
    <x v="0"/>
    <b v="1"/>
    <s v="games/mobile games"/>
    <x v="6"/>
    <x v="20"/>
  </r>
  <r>
    <n v="797"/>
    <x v="779"/>
    <s v="Optional tangible utilization"/>
    <n v="7600"/>
    <n v="8332"/>
    <x v="787"/>
    <x v="1"/>
    <n v="185"/>
    <x v="786"/>
    <x v="1"/>
    <x v="1"/>
    <x v="720"/>
    <x v="725"/>
    <x v="0"/>
    <b v="0"/>
    <s v="technology/web"/>
    <x v="2"/>
    <x v="2"/>
  </r>
  <r>
    <n v="798"/>
    <x v="780"/>
    <s v="Seamless maximized product"/>
    <n v="3400"/>
    <n v="6408"/>
    <x v="788"/>
    <x v="1"/>
    <n v="121"/>
    <x v="787"/>
    <x v="1"/>
    <x v="1"/>
    <x v="721"/>
    <x v="726"/>
    <x v="0"/>
    <b v="1"/>
    <s v="theater/plays"/>
    <x v="3"/>
    <x v="3"/>
  </r>
  <r>
    <n v="799"/>
    <x v="781"/>
    <s v="Devolved tertiary time-frame"/>
    <n v="84500"/>
    <n v="73522"/>
    <x v="789"/>
    <x v="0"/>
    <n v="1225"/>
    <x v="788"/>
    <x v="4"/>
    <x v="4"/>
    <x v="722"/>
    <x v="727"/>
    <x v="0"/>
    <b v="0"/>
    <s v="theater/plays"/>
    <x v="3"/>
    <x v="3"/>
  </r>
  <r>
    <n v="800"/>
    <x v="782"/>
    <s v="Centralized regional function"/>
    <n v="100"/>
    <n v="1"/>
    <x v="100"/>
    <x v="0"/>
    <n v="1"/>
    <x v="100"/>
    <x v="5"/>
    <x v="5"/>
    <x v="139"/>
    <x v="560"/>
    <x v="0"/>
    <b v="0"/>
    <s v="music/rock"/>
    <x v="1"/>
    <x v="1"/>
  </r>
  <r>
    <n v="801"/>
    <x v="783"/>
    <s v="User-friendly high-level initiative"/>
    <n v="2300"/>
    <n v="4667"/>
    <x v="790"/>
    <x v="1"/>
    <n v="106"/>
    <x v="789"/>
    <x v="1"/>
    <x v="1"/>
    <x v="723"/>
    <x v="728"/>
    <x v="0"/>
    <b v="1"/>
    <s v="photography/photography books"/>
    <x v="7"/>
    <x v="14"/>
  </r>
  <r>
    <n v="802"/>
    <x v="784"/>
    <s v="Reverse-engineered zero-defect infrastructure"/>
    <n v="6200"/>
    <n v="12216"/>
    <x v="791"/>
    <x v="1"/>
    <n v="142"/>
    <x v="790"/>
    <x v="1"/>
    <x v="1"/>
    <x v="704"/>
    <x v="339"/>
    <x v="0"/>
    <b v="0"/>
    <s v="photography/photography books"/>
    <x v="7"/>
    <x v="14"/>
  </r>
  <r>
    <n v="803"/>
    <x v="785"/>
    <s v="Stand-alone background customer loyalty"/>
    <n v="6100"/>
    <n v="6527"/>
    <x v="792"/>
    <x v="1"/>
    <n v="233"/>
    <x v="791"/>
    <x v="1"/>
    <x v="1"/>
    <x v="724"/>
    <x v="35"/>
    <x v="0"/>
    <b v="0"/>
    <s v="theater/plays"/>
    <x v="3"/>
    <x v="3"/>
  </r>
  <r>
    <n v="804"/>
    <x v="786"/>
    <s v="Business-focused discrete software"/>
    <n v="2600"/>
    <n v="6987"/>
    <x v="793"/>
    <x v="1"/>
    <n v="218"/>
    <x v="792"/>
    <x v="1"/>
    <x v="1"/>
    <x v="725"/>
    <x v="729"/>
    <x v="0"/>
    <b v="0"/>
    <s v="music/rock"/>
    <x v="1"/>
    <x v="1"/>
  </r>
  <r>
    <n v="805"/>
    <x v="787"/>
    <s v="Advanced intermediate Graphic Interface"/>
    <n v="9700"/>
    <n v="4932"/>
    <x v="794"/>
    <x v="0"/>
    <n v="67"/>
    <x v="793"/>
    <x v="2"/>
    <x v="2"/>
    <x v="660"/>
    <x v="241"/>
    <x v="0"/>
    <b v="0"/>
    <s v="film &amp; video/documentary"/>
    <x v="4"/>
    <x v="4"/>
  </r>
  <r>
    <n v="806"/>
    <x v="788"/>
    <s v="Adaptive holistic hub"/>
    <n v="700"/>
    <n v="8262"/>
    <x v="795"/>
    <x v="1"/>
    <n v="76"/>
    <x v="794"/>
    <x v="1"/>
    <x v="1"/>
    <x v="726"/>
    <x v="730"/>
    <x v="0"/>
    <b v="1"/>
    <s v="film &amp; video/drama"/>
    <x v="4"/>
    <x v="6"/>
  </r>
  <r>
    <n v="807"/>
    <x v="789"/>
    <s v="Automated uniform concept"/>
    <n v="700"/>
    <n v="1848"/>
    <x v="796"/>
    <x v="1"/>
    <n v="43"/>
    <x v="795"/>
    <x v="1"/>
    <x v="1"/>
    <x v="727"/>
    <x v="322"/>
    <x v="0"/>
    <b v="1"/>
    <s v="theater/plays"/>
    <x v="3"/>
    <x v="3"/>
  </r>
  <r>
    <n v="808"/>
    <x v="790"/>
    <s v="Enhanced regional flexibility"/>
    <n v="5200"/>
    <n v="1583"/>
    <x v="797"/>
    <x v="0"/>
    <n v="19"/>
    <x v="796"/>
    <x v="1"/>
    <x v="1"/>
    <x v="728"/>
    <x v="731"/>
    <x v="0"/>
    <b v="0"/>
    <s v="food/food trucks"/>
    <x v="0"/>
    <x v="0"/>
  </r>
  <r>
    <n v="809"/>
    <x v="764"/>
    <s v="Public-key bottom-line algorithm"/>
    <n v="140800"/>
    <n v="88536"/>
    <x v="798"/>
    <x v="0"/>
    <n v="2108"/>
    <x v="797"/>
    <x v="5"/>
    <x v="5"/>
    <x v="729"/>
    <x v="732"/>
    <x v="0"/>
    <b v="0"/>
    <s v="film &amp; video/documentary"/>
    <x v="4"/>
    <x v="4"/>
  </r>
  <r>
    <n v="810"/>
    <x v="791"/>
    <s v="Multi-layered intangible instruction set"/>
    <n v="6400"/>
    <n v="12360"/>
    <x v="799"/>
    <x v="1"/>
    <n v="221"/>
    <x v="798"/>
    <x v="1"/>
    <x v="1"/>
    <x v="730"/>
    <x v="157"/>
    <x v="0"/>
    <b v="1"/>
    <s v="theater/plays"/>
    <x v="3"/>
    <x v="3"/>
  </r>
  <r>
    <n v="811"/>
    <x v="792"/>
    <s v="Fundamental methodical emulation"/>
    <n v="92500"/>
    <n v="71320"/>
    <x v="800"/>
    <x v="0"/>
    <n v="679"/>
    <x v="799"/>
    <x v="1"/>
    <x v="1"/>
    <x v="731"/>
    <x v="733"/>
    <x v="0"/>
    <b v="1"/>
    <s v="games/video games"/>
    <x v="6"/>
    <x v="11"/>
  </r>
  <r>
    <n v="812"/>
    <x v="793"/>
    <s v="Expanded value-added hardware"/>
    <n v="59700"/>
    <n v="134640"/>
    <x v="801"/>
    <x v="1"/>
    <n v="2805"/>
    <x v="800"/>
    <x v="0"/>
    <x v="0"/>
    <x v="78"/>
    <x v="734"/>
    <x v="0"/>
    <b v="0"/>
    <s v="publishing/nonfiction"/>
    <x v="5"/>
    <x v="9"/>
  </r>
  <r>
    <n v="813"/>
    <x v="794"/>
    <s v="Diverse high-level attitude"/>
    <n v="3200"/>
    <n v="7661"/>
    <x v="802"/>
    <x v="1"/>
    <n v="68"/>
    <x v="801"/>
    <x v="1"/>
    <x v="1"/>
    <x v="732"/>
    <x v="735"/>
    <x v="0"/>
    <b v="0"/>
    <s v="games/video games"/>
    <x v="6"/>
    <x v="11"/>
  </r>
  <r>
    <n v="814"/>
    <x v="795"/>
    <s v="Visionary 24hour analyzer"/>
    <n v="3200"/>
    <n v="2950"/>
    <x v="803"/>
    <x v="0"/>
    <n v="36"/>
    <x v="802"/>
    <x v="3"/>
    <x v="3"/>
    <x v="733"/>
    <x v="736"/>
    <x v="0"/>
    <b v="1"/>
    <s v="music/rock"/>
    <x v="1"/>
    <x v="1"/>
  </r>
  <r>
    <n v="815"/>
    <x v="796"/>
    <s v="Centralized bandwidth-monitored leverage"/>
    <n v="9000"/>
    <n v="11721"/>
    <x v="804"/>
    <x v="1"/>
    <n v="183"/>
    <x v="803"/>
    <x v="0"/>
    <x v="0"/>
    <x v="734"/>
    <x v="737"/>
    <x v="0"/>
    <b v="0"/>
    <s v="music/rock"/>
    <x v="1"/>
    <x v="1"/>
  </r>
  <r>
    <n v="816"/>
    <x v="797"/>
    <s v="Ergonomic mission-critical moratorium"/>
    <n v="2300"/>
    <n v="14150"/>
    <x v="805"/>
    <x v="1"/>
    <n v="133"/>
    <x v="804"/>
    <x v="1"/>
    <x v="1"/>
    <x v="406"/>
    <x v="738"/>
    <x v="1"/>
    <b v="1"/>
    <s v="theater/plays"/>
    <x v="3"/>
    <x v="3"/>
  </r>
  <r>
    <n v="817"/>
    <x v="798"/>
    <s v="Front-line intermediate moderator"/>
    <n v="51300"/>
    <n v="189192"/>
    <x v="806"/>
    <x v="1"/>
    <n v="2489"/>
    <x v="805"/>
    <x v="6"/>
    <x v="6"/>
    <x v="735"/>
    <x v="739"/>
    <x v="0"/>
    <b v="1"/>
    <s v="publishing/nonfiction"/>
    <x v="5"/>
    <x v="9"/>
  </r>
  <r>
    <n v="818"/>
    <x v="311"/>
    <s v="Automated local secured line"/>
    <n v="700"/>
    <n v="7664"/>
    <x v="807"/>
    <x v="1"/>
    <n v="69"/>
    <x v="806"/>
    <x v="1"/>
    <x v="1"/>
    <x v="736"/>
    <x v="740"/>
    <x v="0"/>
    <b v="1"/>
    <s v="theater/plays"/>
    <x v="3"/>
    <x v="3"/>
  </r>
  <r>
    <n v="819"/>
    <x v="799"/>
    <s v="Integrated bandwidth-monitored alliance"/>
    <n v="8900"/>
    <n v="4509"/>
    <x v="808"/>
    <x v="0"/>
    <n v="47"/>
    <x v="807"/>
    <x v="1"/>
    <x v="1"/>
    <x v="737"/>
    <x v="697"/>
    <x v="1"/>
    <b v="0"/>
    <s v="games/video games"/>
    <x v="6"/>
    <x v="11"/>
  </r>
  <r>
    <n v="820"/>
    <x v="800"/>
    <s v="Cross-group heuristic forecast"/>
    <n v="1500"/>
    <n v="12009"/>
    <x v="809"/>
    <x v="1"/>
    <n v="279"/>
    <x v="808"/>
    <x v="4"/>
    <x v="4"/>
    <x v="192"/>
    <x v="741"/>
    <x v="0"/>
    <b v="1"/>
    <s v="music/rock"/>
    <x v="1"/>
    <x v="1"/>
  </r>
  <r>
    <n v="821"/>
    <x v="801"/>
    <s v="Extended impactful secured line"/>
    <n v="4900"/>
    <n v="14273"/>
    <x v="810"/>
    <x v="1"/>
    <n v="210"/>
    <x v="809"/>
    <x v="1"/>
    <x v="1"/>
    <x v="738"/>
    <x v="742"/>
    <x v="0"/>
    <b v="0"/>
    <s v="film &amp; video/documentary"/>
    <x v="4"/>
    <x v="4"/>
  </r>
  <r>
    <n v="822"/>
    <x v="802"/>
    <s v="Distributed optimizing protocol"/>
    <n v="54000"/>
    <n v="188982"/>
    <x v="811"/>
    <x v="1"/>
    <n v="2100"/>
    <x v="810"/>
    <x v="1"/>
    <x v="1"/>
    <x v="739"/>
    <x v="743"/>
    <x v="0"/>
    <b v="0"/>
    <s v="music/rock"/>
    <x v="1"/>
    <x v="1"/>
  </r>
  <r>
    <n v="823"/>
    <x v="803"/>
    <s v="Secured well-modulated system engine"/>
    <n v="4100"/>
    <n v="14640"/>
    <x v="812"/>
    <x v="1"/>
    <n v="252"/>
    <x v="811"/>
    <x v="1"/>
    <x v="1"/>
    <x v="613"/>
    <x v="744"/>
    <x v="1"/>
    <b v="1"/>
    <s v="music/rock"/>
    <x v="1"/>
    <x v="1"/>
  </r>
  <r>
    <n v="824"/>
    <x v="804"/>
    <s v="Streamlined national benchmark"/>
    <n v="85000"/>
    <n v="107516"/>
    <x v="813"/>
    <x v="1"/>
    <n v="1280"/>
    <x v="812"/>
    <x v="1"/>
    <x v="1"/>
    <x v="740"/>
    <x v="269"/>
    <x v="0"/>
    <b v="1"/>
    <s v="publishing/nonfiction"/>
    <x v="5"/>
    <x v="9"/>
  </r>
  <r>
    <n v="825"/>
    <x v="805"/>
    <s v="Open-architected 24/7 infrastructure"/>
    <n v="3600"/>
    <n v="13950"/>
    <x v="814"/>
    <x v="1"/>
    <n v="157"/>
    <x v="813"/>
    <x v="4"/>
    <x v="4"/>
    <x v="145"/>
    <x v="745"/>
    <x v="0"/>
    <b v="0"/>
    <s v="film &amp; video/shorts"/>
    <x v="4"/>
    <x v="12"/>
  </r>
  <r>
    <n v="826"/>
    <x v="806"/>
    <s v="Digitized 6thgeneration Local Area Network"/>
    <n v="2800"/>
    <n v="12797"/>
    <x v="815"/>
    <x v="1"/>
    <n v="194"/>
    <x v="814"/>
    <x v="1"/>
    <x v="1"/>
    <x v="741"/>
    <x v="746"/>
    <x v="0"/>
    <b v="1"/>
    <s v="theater/plays"/>
    <x v="3"/>
    <x v="3"/>
  </r>
  <r>
    <n v="827"/>
    <x v="807"/>
    <s v="Innovative actuating artificial intelligence"/>
    <n v="2300"/>
    <n v="6134"/>
    <x v="816"/>
    <x v="1"/>
    <n v="82"/>
    <x v="815"/>
    <x v="2"/>
    <x v="2"/>
    <x v="742"/>
    <x v="747"/>
    <x v="0"/>
    <b v="1"/>
    <s v="film &amp; video/drama"/>
    <x v="4"/>
    <x v="6"/>
  </r>
  <r>
    <n v="828"/>
    <x v="808"/>
    <s v="Cross-platform reciprocal budgetary management"/>
    <n v="7100"/>
    <n v="4899"/>
    <x v="817"/>
    <x v="0"/>
    <n v="70"/>
    <x v="816"/>
    <x v="1"/>
    <x v="1"/>
    <x v="202"/>
    <x v="503"/>
    <x v="0"/>
    <b v="0"/>
    <s v="theater/plays"/>
    <x v="3"/>
    <x v="3"/>
  </r>
  <r>
    <n v="829"/>
    <x v="809"/>
    <s v="Vision-oriented scalable portal"/>
    <n v="9600"/>
    <n v="4929"/>
    <x v="818"/>
    <x v="0"/>
    <n v="154"/>
    <x v="817"/>
    <x v="1"/>
    <x v="1"/>
    <x v="743"/>
    <x v="748"/>
    <x v="0"/>
    <b v="0"/>
    <s v="theater/plays"/>
    <x v="3"/>
    <x v="3"/>
  </r>
  <r>
    <n v="830"/>
    <x v="810"/>
    <s v="Persevering zero administration knowledge user"/>
    <n v="121600"/>
    <n v="1424"/>
    <x v="819"/>
    <x v="0"/>
    <n v="22"/>
    <x v="818"/>
    <x v="1"/>
    <x v="1"/>
    <x v="744"/>
    <x v="330"/>
    <x v="0"/>
    <b v="0"/>
    <s v="theater/plays"/>
    <x v="3"/>
    <x v="3"/>
  </r>
  <r>
    <n v="831"/>
    <x v="811"/>
    <s v="Front-line bottom-line Graphic Interface"/>
    <n v="97100"/>
    <n v="105817"/>
    <x v="820"/>
    <x v="1"/>
    <n v="4233"/>
    <x v="819"/>
    <x v="1"/>
    <x v="1"/>
    <x v="745"/>
    <x v="749"/>
    <x v="0"/>
    <b v="0"/>
    <s v="photography/photography books"/>
    <x v="7"/>
    <x v="14"/>
  </r>
  <r>
    <n v="832"/>
    <x v="812"/>
    <s v="Synergized fault-tolerant hierarchy"/>
    <n v="43200"/>
    <n v="136156"/>
    <x v="821"/>
    <x v="1"/>
    <n v="1297"/>
    <x v="820"/>
    <x v="3"/>
    <x v="3"/>
    <x v="746"/>
    <x v="750"/>
    <x v="1"/>
    <b v="0"/>
    <s v="publishing/translations"/>
    <x v="5"/>
    <x v="18"/>
  </r>
  <r>
    <n v="833"/>
    <x v="813"/>
    <s v="Expanded asynchronous groupware"/>
    <n v="6800"/>
    <n v="10723"/>
    <x v="822"/>
    <x v="1"/>
    <n v="165"/>
    <x v="821"/>
    <x v="3"/>
    <x v="3"/>
    <x v="747"/>
    <x v="751"/>
    <x v="0"/>
    <b v="0"/>
    <s v="publishing/translations"/>
    <x v="5"/>
    <x v="18"/>
  </r>
  <r>
    <n v="834"/>
    <x v="814"/>
    <s v="Expanded fault-tolerant emulation"/>
    <n v="7300"/>
    <n v="11228"/>
    <x v="823"/>
    <x v="1"/>
    <n v="119"/>
    <x v="822"/>
    <x v="1"/>
    <x v="1"/>
    <x v="362"/>
    <x v="451"/>
    <x v="0"/>
    <b v="0"/>
    <s v="theater/plays"/>
    <x v="3"/>
    <x v="3"/>
  </r>
  <r>
    <n v="835"/>
    <x v="815"/>
    <s v="Future-proofed 24hour model"/>
    <n v="86200"/>
    <n v="77355"/>
    <x v="824"/>
    <x v="0"/>
    <n v="1758"/>
    <x v="823"/>
    <x v="1"/>
    <x v="1"/>
    <x v="748"/>
    <x v="752"/>
    <x v="0"/>
    <b v="0"/>
    <s v="technology/web"/>
    <x v="2"/>
    <x v="2"/>
  </r>
  <r>
    <n v="836"/>
    <x v="816"/>
    <s v="Optimized didactic intranet"/>
    <n v="8100"/>
    <n v="6086"/>
    <x v="825"/>
    <x v="0"/>
    <n v="94"/>
    <x v="824"/>
    <x v="1"/>
    <x v="1"/>
    <x v="749"/>
    <x v="753"/>
    <x v="0"/>
    <b v="0"/>
    <s v="music/indie rock"/>
    <x v="1"/>
    <x v="7"/>
  </r>
  <r>
    <n v="837"/>
    <x v="817"/>
    <s v="Right-sized dedicated standardization"/>
    <n v="17700"/>
    <n v="150960"/>
    <x v="826"/>
    <x v="1"/>
    <n v="1797"/>
    <x v="825"/>
    <x v="1"/>
    <x v="1"/>
    <x v="643"/>
    <x v="754"/>
    <x v="0"/>
    <b v="0"/>
    <s v="music/jazz"/>
    <x v="1"/>
    <x v="17"/>
  </r>
  <r>
    <n v="838"/>
    <x v="818"/>
    <s v="Vision-oriented high-level extranet"/>
    <n v="6400"/>
    <n v="8890"/>
    <x v="827"/>
    <x v="1"/>
    <n v="261"/>
    <x v="826"/>
    <x v="1"/>
    <x v="1"/>
    <x v="750"/>
    <x v="755"/>
    <x v="0"/>
    <b v="0"/>
    <s v="theater/plays"/>
    <x v="3"/>
    <x v="3"/>
  </r>
  <r>
    <n v="839"/>
    <x v="819"/>
    <s v="Organized scalable initiative"/>
    <n v="7700"/>
    <n v="14644"/>
    <x v="828"/>
    <x v="1"/>
    <n v="157"/>
    <x v="827"/>
    <x v="1"/>
    <x v="1"/>
    <x v="751"/>
    <x v="756"/>
    <x v="0"/>
    <b v="1"/>
    <s v="film &amp; video/documentary"/>
    <x v="4"/>
    <x v="4"/>
  </r>
  <r>
    <n v="840"/>
    <x v="820"/>
    <s v="Enhanced regional moderator"/>
    <n v="116300"/>
    <n v="116583"/>
    <x v="829"/>
    <x v="1"/>
    <n v="3533"/>
    <x v="828"/>
    <x v="1"/>
    <x v="1"/>
    <x v="752"/>
    <x v="757"/>
    <x v="0"/>
    <b v="1"/>
    <s v="theater/plays"/>
    <x v="3"/>
    <x v="3"/>
  </r>
  <r>
    <n v="841"/>
    <x v="821"/>
    <s v="Automated even-keeled emulation"/>
    <n v="9100"/>
    <n v="12991"/>
    <x v="830"/>
    <x v="1"/>
    <n v="155"/>
    <x v="829"/>
    <x v="1"/>
    <x v="1"/>
    <x v="753"/>
    <x v="758"/>
    <x v="0"/>
    <b v="0"/>
    <s v="technology/web"/>
    <x v="2"/>
    <x v="2"/>
  </r>
  <r>
    <n v="842"/>
    <x v="822"/>
    <s v="Reverse-engineered multi-tasking product"/>
    <n v="1500"/>
    <n v="8447"/>
    <x v="831"/>
    <x v="1"/>
    <n v="132"/>
    <x v="830"/>
    <x v="6"/>
    <x v="6"/>
    <x v="754"/>
    <x v="759"/>
    <x v="0"/>
    <b v="0"/>
    <s v="technology/wearables"/>
    <x v="2"/>
    <x v="8"/>
  </r>
  <r>
    <n v="843"/>
    <x v="823"/>
    <s v="De-engineered next generation parallelism"/>
    <n v="8800"/>
    <n v="2703"/>
    <x v="832"/>
    <x v="0"/>
    <n v="33"/>
    <x v="831"/>
    <x v="1"/>
    <x v="1"/>
    <x v="755"/>
    <x v="760"/>
    <x v="0"/>
    <b v="0"/>
    <s v="photography/photography books"/>
    <x v="7"/>
    <x v="14"/>
  </r>
  <r>
    <n v="844"/>
    <x v="824"/>
    <s v="Intuitive cohesive groupware"/>
    <n v="8800"/>
    <n v="8747"/>
    <x v="833"/>
    <x v="3"/>
    <n v="94"/>
    <x v="832"/>
    <x v="1"/>
    <x v="1"/>
    <x v="756"/>
    <x v="761"/>
    <x v="0"/>
    <b v="0"/>
    <s v="film &amp; video/documentary"/>
    <x v="4"/>
    <x v="4"/>
  </r>
  <r>
    <n v="845"/>
    <x v="825"/>
    <s v="Up-sized high-level access"/>
    <n v="69900"/>
    <n v="138087"/>
    <x v="834"/>
    <x v="1"/>
    <n v="1354"/>
    <x v="833"/>
    <x v="4"/>
    <x v="4"/>
    <x v="757"/>
    <x v="78"/>
    <x v="0"/>
    <b v="0"/>
    <s v="technology/web"/>
    <x v="2"/>
    <x v="2"/>
  </r>
  <r>
    <n v="846"/>
    <x v="826"/>
    <s v="Phased empowering success"/>
    <n v="1000"/>
    <n v="5085"/>
    <x v="835"/>
    <x v="1"/>
    <n v="48"/>
    <x v="834"/>
    <x v="1"/>
    <x v="1"/>
    <x v="758"/>
    <x v="762"/>
    <x v="1"/>
    <b v="1"/>
    <s v="technology/web"/>
    <x v="2"/>
    <x v="2"/>
  </r>
  <r>
    <n v="847"/>
    <x v="827"/>
    <s v="Distributed actuating project"/>
    <n v="4700"/>
    <n v="11174"/>
    <x v="836"/>
    <x v="1"/>
    <n v="110"/>
    <x v="835"/>
    <x v="1"/>
    <x v="1"/>
    <x v="759"/>
    <x v="763"/>
    <x v="0"/>
    <b v="0"/>
    <s v="food/food trucks"/>
    <x v="0"/>
    <x v="0"/>
  </r>
  <r>
    <n v="848"/>
    <x v="828"/>
    <s v="Robust motivating orchestration"/>
    <n v="3200"/>
    <n v="10831"/>
    <x v="837"/>
    <x v="1"/>
    <n v="172"/>
    <x v="836"/>
    <x v="1"/>
    <x v="1"/>
    <x v="760"/>
    <x v="764"/>
    <x v="0"/>
    <b v="0"/>
    <s v="film &amp; video/drama"/>
    <x v="4"/>
    <x v="6"/>
  </r>
  <r>
    <n v="849"/>
    <x v="829"/>
    <s v="Vision-oriented uniform instruction set"/>
    <n v="6700"/>
    <n v="8917"/>
    <x v="838"/>
    <x v="1"/>
    <n v="307"/>
    <x v="837"/>
    <x v="1"/>
    <x v="1"/>
    <x v="761"/>
    <x v="765"/>
    <x v="0"/>
    <b v="1"/>
    <s v="music/indie rock"/>
    <x v="1"/>
    <x v="7"/>
  </r>
  <r>
    <n v="850"/>
    <x v="830"/>
    <s v="Cross-group upward-trending hierarchy"/>
    <n v="100"/>
    <n v="1"/>
    <x v="100"/>
    <x v="0"/>
    <n v="1"/>
    <x v="100"/>
    <x v="1"/>
    <x v="1"/>
    <x v="762"/>
    <x v="539"/>
    <x v="1"/>
    <b v="0"/>
    <s v="music/rock"/>
    <x v="1"/>
    <x v="1"/>
  </r>
  <r>
    <n v="851"/>
    <x v="831"/>
    <s v="Object-based needs-based info-mediaries"/>
    <n v="6000"/>
    <n v="12468"/>
    <x v="839"/>
    <x v="1"/>
    <n v="160"/>
    <x v="838"/>
    <x v="1"/>
    <x v="1"/>
    <x v="444"/>
    <x v="766"/>
    <x v="0"/>
    <b v="0"/>
    <s v="music/electric music"/>
    <x v="1"/>
    <x v="5"/>
  </r>
  <r>
    <n v="852"/>
    <x v="832"/>
    <s v="Open-source reciprocal standardization"/>
    <n v="4900"/>
    <n v="2505"/>
    <x v="840"/>
    <x v="0"/>
    <n v="31"/>
    <x v="839"/>
    <x v="1"/>
    <x v="1"/>
    <x v="763"/>
    <x v="422"/>
    <x v="0"/>
    <b v="1"/>
    <s v="games/video games"/>
    <x v="6"/>
    <x v="11"/>
  </r>
  <r>
    <n v="853"/>
    <x v="833"/>
    <s v="Secured well-modulated projection"/>
    <n v="17100"/>
    <n v="111502"/>
    <x v="841"/>
    <x v="1"/>
    <n v="1467"/>
    <x v="840"/>
    <x v="0"/>
    <x v="0"/>
    <x v="764"/>
    <x v="767"/>
    <x v="0"/>
    <b v="1"/>
    <s v="music/indie rock"/>
    <x v="1"/>
    <x v="7"/>
  </r>
  <r>
    <n v="854"/>
    <x v="834"/>
    <s v="Multi-channeled secondary middleware"/>
    <n v="171000"/>
    <n v="194309"/>
    <x v="842"/>
    <x v="1"/>
    <n v="2662"/>
    <x v="841"/>
    <x v="0"/>
    <x v="0"/>
    <x v="765"/>
    <x v="768"/>
    <x v="0"/>
    <b v="0"/>
    <s v="publishing/fiction"/>
    <x v="5"/>
    <x v="13"/>
  </r>
  <r>
    <n v="855"/>
    <x v="835"/>
    <s v="Horizontal clear-thinking framework"/>
    <n v="23400"/>
    <n v="23956"/>
    <x v="843"/>
    <x v="1"/>
    <n v="452"/>
    <x v="842"/>
    <x v="2"/>
    <x v="2"/>
    <x v="766"/>
    <x v="214"/>
    <x v="0"/>
    <b v="0"/>
    <s v="theater/plays"/>
    <x v="3"/>
    <x v="3"/>
  </r>
  <r>
    <n v="856"/>
    <x v="764"/>
    <s v="Profound composite core"/>
    <n v="2400"/>
    <n v="8558"/>
    <x v="844"/>
    <x v="1"/>
    <n v="158"/>
    <x v="843"/>
    <x v="1"/>
    <x v="1"/>
    <x v="767"/>
    <x v="769"/>
    <x v="0"/>
    <b v="0"/>
    <s v="food/food trucks"/>
    <x v="0"/>
    <x v="0"/>
  </r>
  <r>
    <n v="857"/>
    <x v="836"/>
    <s v="Programmable disintermediate matrices"/>
    <n v="5300"/>
    <n v="7413"/>
    <x v="845"/>
    <x v="1"/>
    <n v="225"/>
    <x v="844"/>
    <x v="5"/>
    <x v="5"/>
    <x v="768"/>
    <x v="770"/>
    <x v="1"/>
    <b v="0"/>
    <s v="film &amp; video/shorts"/>
    <x v="4"/>
    <x v="12"/>
  </r>
  <r>
    <n v="858"/>
    <x v="837"/>
    <s v="Realigned 5thgeneration knowledge user"/>
    <n v="4000"/>
    <n v="2778"/>
    <x v="846"/>
    <x v="0"/>
    <n v="35"/>
    <x v="845"/>
    <x v="1"/>
    <x v="1"/>
    <x v="769"/>
    <x v="771"/>
    <x v="1"/>
    <b v="0"/>
    <s v="food/food trucks"/>
    <x v="0"/>
    <x v="0"/>
  </r>
  <r>
    <n v="859"/>
    <x v="838"/>
    <s v="Multi-layered upward-trending groupware"/>
    <n v="7300"/>
    <n v="2594"/>
    <x v="847"/>
    <x v="0"/>
    <n v="63"/>
    <x v="846"/>
    <x v="1"/>
    <x v="1"/>
    <x v="770"/>
    <x v="250"/>
    <x v="0"/>
    <b v="1"/>
    <s v="theater/plays"/>
    <x v="3"/>
    <x v="3"/>
  </r>
  <r>
    <n v="860"/>
    <x v="839"/>
    <s v="Re-contextualized leadingedge firmware"/>
    <n v="2000"/>
    <n v="5033"/>
    <x v="848"/>
    <x v="1"/>
    <n v="65"/>
    <x v="847"/>
    <x v="1"/>
    <x v="1"/>
    <x v="771"/>
    <x v="772"/>
    <x v="0"/>
    <b v="1"/>
    <s v="technology/wearables"/>
    <x v="2"/>
    <x v="8"/>
  </r>
  <r>
    <n v="861"/>
    <x v="840"/>
    <s v="Devolved disintermediate analyzer"/>
    <n v="8800"/>
    <n v="9317"/>
    <x v="849"/>
    <x v="1"/>
    <n v="163"/>
    <x v="848"/>
    <x v="1"/>
    <x v="1"/>
    <x v="772"/>
    <x v="773"/>
    <x v="0"/>
    <b v="0"/>
    <s v="theater/plays"/>
    <x v="3"/>
    <x v="3"/>
  </r>
  <r>
    <n v="862"/>
    <x v="841"/>
    <s v="Profound disintermediate open system"/>
    <n v="3500"/>
    <n v="6560"/>
    <x v="850"/>
    <x v="1"/>
    <n v="85"/>
    <x v="849"/>
    <x v="1"/>
    <x v="1"/>
    <x v="773"/>
    <x v="774"/>
    <x v="0"/>
    <b v="0"/>
    <s v="theater/plays"/>
    <x v="3"/>
    <x v="3"/>
  </r>
  <r>
    <n v="863"/>
    <x v="842"/>
    <s v="Automated reciprocal protocol"/>
    <n v="1400"/>
    <n v="5415"/>
    <x v="851"/>
    <x v="1"/>
    <n v="217"/>
    <x v="850"/>
    <x v="1"/>
    <x v="1"/>
    <x v="774"/>
    <x v="331"/>
    <x v="0"/>
    <b v="1"/>
    <s v="film &amp; video/television"/>
    <x v="4"/>
    <x v="19"/>
  </r>
  <r>
    <n v="864"/>
    <x v="843"/>
    <s v="Automated static workforce"/>
    <n v="4200"/>
    <n v="14577"/>
    <x v="852"/>
    <x v="1"/>
    <n v="150"/>
    <x v="851"/>
    <x v="1"/>
    <x v="1"/>
    <x v="775"/>
    <x v="775"/>
    <x v="0"/>
    <b v="0"/>
    <s v="film &amp; video/shorts"/>
    <x v="4"/>
    <x v="12"/>
  </r>
  <r>
    <n v="865"/>
    <x v="844"/>
    <s v="Horizontal attitude-oriented help-desk"/>
    <n v="81000"/>
    <n v="150515"/>
    <x v="853"/>
    <x v="1"/>
    <n v="3272"/>
    <x v="852"/>
    <x v="1"/>
    <x v="1"/>
    <x v="776"/>
    <x v="776"/>
    <x v="0"/>
    <b v="0"/>
    <s v="theater/plays"/>
    <x v="3"/>
    <x v="3"/>
  </r>
  <r>
    <n v="866"/>
    <x v="845"/>
    <s v="Versatile 5thgeneration matrices"/>
    <n v="182800"/>
    <n v="79045"/>
    <x v="854"/>
    <x v="3"/>
    <n v="898"/>
    <x v="853"/>
    <x v="1"/>
    <x v="1"/>
    <x v="777"/>
    <x v="777"/>
    <x v="0"/>
    <b v="0"/>
    <s v="photography/photography books"/>
    <x v="7"/>
    <x v="14"/>
  </r>
  <r>
    <n v="867"/>
    <x v="846"/>
    <s v="Cross-platform next generation service-desk"/>
    <n v="4800"/>
    <n v="7797"/>
    <x v="855"/>
    <x v="1"/>
    <n v="300"/>
    <x v="854"/>
    <x v="1"/>
    <x v="1"/>
    <x v="778"/>
    <x v="778"/>
    <x v="0"/>
    <b v="0"/>
    <s v="food/food trucks"/>
    <x v="0"/>
    <x v="0"/>
  </r>
  <r>
    <n v="868"/>
    <x v="847"/>
    <s v="Front-line web-enabled installation"/>
    <n v="7000"/>
    <n v="12939"/>
    <x v="856"/>
    <x v="1"/>
    <n v="126"/>
    <x v="855"/>
    <x v="1"/>
    <x v="1"/>
    <x v="779"/>
    <x v="779"/>
    <x v="0"/>
    <b v="0"/>
    <s v="theater/plays"/>
    <x v="3"/>
    <x v="3"/>
  </r>
  <r>
    <n v="869"/>
    <x v="848"/>
    <s v="Multi-channeled responsive product"/>
    <n v="161900"/>
    <n v="38376"/>
    <x v="857"/>
    <x v="0"/>
    <n v="526"/>
    <x v="856"/>
    <x v="1"/>
    <x v="1"/>
    <x v="780"/>
    <x v="780"/>
    <x v="0"/>
    <b v="0"/>
    <s v="film &amp; video/drama"/>
    <x v="4"/>
    <x v="6"/>
  </r>
  <r>
    <n v="870"/>
    <x v="849"/>
    <s v="Adaptive demand-driven encryption"/>
    <n v="7700"/>
    <n v="6920"/>
    <x v="858"/>
    <x v="0"/>
    <n v="121"/>
    <x v="857"/>
    <x v="1"/>
    <x v="1"/>
    <x v="335"/>
    <x v="781"/>
    <x v="0"/>
    <b v="0"/>
    <s v="theater/plays"/>
    <x v="3"/>
    <x v="3"/>
  </r>
  <r>
    <n v="871"/>
    <x v="850"/>
    <s v="Re-engineered client-driven knowledge user"/>
    <n v="71500"/>
    <n v="194912"/>
    <x v="859"/>
    <x v="1"/>
    <n v="2320"/>
    <x v="858"/>
    <x v="1"/>
    <x v="1"/>
    <x v="535"/>
    <x v="782"/>
    <x v="0"/>
    <b v="1"/>
    <s v="theater/plays"/>
    <x v="3"/>
    <x v="3"/>
  </r>
  <r>
    <n v="872"/>
    <x v="851"/>
    <s v="Compatible logistical paradigm"/>
    <n v="4700"/>
    <n v="7992"/>
    <x v="860"/>
    <x v="1"/>
    <n v="81"/>
    <x v="859"/>
    <x v="2"/>
    <x v="2"/>
    <x v="270"/>
    <x v="783"/>
    <x v="0"/>
    <b v="0"/>
    <s v="film &amp; video/science fiction"/>
    <x v="4"/>
    <x v="22"/>
  </r>
  <r>
    <n v="873"/>
    <x v="852"/>
    <s v="Intuitive value-added installation"/>
    <n v="42100"/>
    <n v="79268"/>
    <x v="861"/>
    <x v="1"/>
    <n v="1887"/>
    <x v="860"/>
    <x v="1"/>
    <x v="1"/>
    <x v="781"/>
    <x v="393"/>
    <x v="0"/>
    <b v="0"/>
    <s v="photography/photography books"/>
    <x v="7"/>
    <x v="14"/>
  </r>
  <r>
    <n v="874"/>
    <x v="853"/>
    <s v="Managed discrete parallelism"/>
    <n v="40200"/>
    <n v="139468"/>
    <x v="862"/>
    <x v="1"/>
    <n v="4358"/>
    <x v="861"/>
    <x v="1"/>
    <x v="1"/>
    <x v="782"/>
    <x v="784"/>
    <x v="0"/>
    <b v="1"/>
    <s v="photography/photography books"/>
    <x v="7"/>
    <x v="14"/>
  </r>
  <r>
    <n v="875"/>
    <x v="854"/>
    <s v="Implemented tangible approach"/>
    <n v="7900"/>
    <n v="5465"/>
    <x v="863"/>
    <x v="0"/>
    <n v="67"/>
    <x v="862"/>
    <x v="1"/>
    <x v="1"/>
    <x v="783"/>
    <x v="785"/>
    <x v="0"/>
    <b v="0"/>
    <s v="music/rock"/>
    <x v="1"/>
    <x v="1"/>
  </r>
  <r>
    <n v="876"/>
    <x v="855"/>
    <s v="Re-engineered encompassing definition"/>
    <n v="8300"/>
    <n v="2111"/>
    <x v="864"/>
    <x v="0"/>
    <n v="57"/>
    <x v="863"/>
    <x v="0"/>
    <x v="0"/>
    <x v="784"/>
    <x v="229"/>
    <x v="0"/>
    <b v="0"/>
    <s v="photography/photography books"/>
    <x v="7"/>
    <x v="14"/>
  </r>
  <r>
    <n v="877"/>
    <x v="856"/>
    <s v="Multi-lateral uniform collaboration"/>
    <n v="163600"/>
    <n v="126628"/>
    <x v="865"/>
    <x v="0"/>
    <n v="1229"/>
    <x v="864"/>
    <x v="1"/>
    <x v="1"/>
    <x v="785"/>
    <x v="786"/>
    <x v="0"/>
    <b v="0"/>
    <s v="food/food trucks"/>
    <x v="0"/>
    <x v="0"/>
  </r>
  <r>
    <n v="878"/>
    <x v="857"/>
    <s v="Enterprise-wide foreground paradigm"/>
    <n v="2700"/>
    <n v="1012"/>
    <x v="866"/>
    <x v="0"/>
    <n v="12"/>
    <x v="865"/>
    <x v="6"/>
    <x v="6"/>
    <x v="786"/>
    <x v="787"/>
    <x v="0"/>
    <b v="0"/>
    <s v="music/metal"/>
    <x v="1"/>
    <x v="16"/>
  </r>
  <r>
    <n v="879"/>
    <x v="858"/>
    <s v="Stand-alone incremental parallelism"/>
    <n v="1000"/>
    <n v="5438"/>
    <x v="867"/>
    <x v="1"/>
    <n v="53"/>
    <x v="866"/>
    <x v="1"/>
    <x v="1"/>
    <x v="787"/>
    <x v="341"/>
    <x v="0"/>
    <b v="0"/>
    <s v="publishing/nonfiction"/>
    <x v="5"/>
    <x v="9"/>
  </r>
  <r>
    <n v="880"/>
    <x v="859"/>
    <s v="Persevering 5thgeneration throughput"/>
    <n v="84500"/>
    <n v="193101"/>
    <x v="868"/>
    <x v="1"/>
    <n v="2414"/>
    <x v="867"/>
    <x v="1"/>
    <x v="1"/>
    <x v="788"/>
    <x v="788"/>
    <x v="0"/>
    <b v="0"/>
    <s v="music/electric music"/>
    <x v="1"/>
    <x v="5"/>
  </r>
  <r>
    <n v="881"/>
    <x v="860"/>
    <s v="Implemented object-oriented synergy"/>
    <n v="81300"/>
    <n v="31665"/>
    <x v="869"/>
    <x v="0"/>
    <n v="452"/>
    <x v="868"/>
    <x v="1"/>
    <x v="1"/>
    <x v="330"/>
    <x v="789"/>
    <x v="0"/>
    <b v="1"/>
    <s v="theater/plays"/>
    <x v="3"/>
    <x v="3"/>
  </r>
  <r>
    <n v="882"/>
    <x v="861"/>
    <s v="Balanced demand-driven definition"/>
    <n v="800"/>
    <n v="2960"/>
    <x v="870"/>
    <x v="1"/>
    <n v="80"/>
    <x v="869"/>
    <x v="1"/>
    <x v="1"/>
    <x v="789"/>
    <x v="790"/>
    <x v="0"/>
    <b v="0"/>
    <s v="theater/plays"/>
    <x v="3"/>
    <x v="3"/>
  </r>
  <r>
    <n v="883"/>
    <x v="862"/>
    <s v="Customer-focused mobile Graphic Interface"/>
    <n v="3400"/>
    <n v="8089"/>
    <x v="871"/>
    <x v="1"/>
    <n v="193"/>
    <x v="870"/>
    <x v="1"/>
    <x v="1"/>
    <x v="790"/>
    <x v="791"/>
    <x v="0"/>
    <b v="0"/>
    <s v="film &amp; video/shorts"/>
    <x v="4"/>
    <x v="12"/>
  </r>
  <r>
    <n v="884"/>
    <x v="863"/>
    <s v="Horizontal secondary interface"/>
    <n v="170800"/>
    <n v="109374"/>
    <x v="872"/>
    <x v="0"/>
    <n v="1886"/>
    <x v="871"/>
    <x v="1"/>
    <x v="1"/>
    <x v="791"/>
    <x v="792"/>
    <x v="0"/>
    <b v="1"/>
    <s v="theater/plays"/>
    <x v="3"/>
    <x v="3"/>
  </r>
  <r>
    <n v="885"/>
    <x v="864"/>
    <s v="Virtual analyzing collaboration"/>
    <n v="1800"/>
    <n v="2129"/>
    <x v="873"/>
    <x v="1"/>
    <n v="52"/>
    <x v="872"/>
    <x v="1"/>
    <x v="1"/>
    <x v="792"/>
    <x v="556"/>
    <x v="0"/>
    <b v="0"/>
    <s v="theater/plays"/>
    <x v="3"/>
    <x v="3"/>
  </r>
  <r>
    <n v="886"/>
    <x v="865"/>
    <s v="Multi-tiered explicit focus group"/>
    <n v="150600"/>
    <n v="127745"/>
    <x v="874"/>
    <x v="0"/>
    <n v="1825"/>
    <x v="873"/>
    <x v="1"/>
    <x v="1"/>
    <x v="793"/>
    <x v="488"/>
    <x v="0"/>
    <b v="0"/>
    <s v="music/indie rock"/>
    <x v="1"/>
    <x v="7"/>
  </r>
  <r>
    <n v="887"/>
    <x v="866"/>
    <s v="Multi-layered systematic knowledgebase"/>
    <n v="7800"/>
    <n v="2289"/>
    <x v="875"/>
    <x v="0"/>
    <n v="31"/>
    <x v="874"/>
    <x v="1"/>
    <x v="1"/>
    <x v="794"/>
    <x v="232"/>
    <x v="0"/>
    <b v="1"/>
    <s v="theater/plays"/>
    <x v="3"/>
    <x v="3"/>
  </r>
  <r>
    <n v="888"/>
    <x v="867"/>
    <s v="Reverse-engineered uniform knowledge user"/>
    <n v="5800"/>
    <n v="12174"/>
    <x v="876"/>
    <x v="1"/>
    <n v="290"/>
    <x v="875"/>
    <x v="1"/>
    <x v="1"/>
    <x v="795"/>
    <x v="793"/>
    <x v="0"/>
    <b v="0"/>
    <s v="theater/plays"/>
    <x v="3"/>
    <x v="3"/>
  </r>
  <r>
    <n v="889"/>
    <x v="868"/>
    <s v="Secured dynamic capacity"/>
    <n v="5600"/>
    <n v="9508"/>
    <x v="877"/>
    <x v="1"/>
    <n v="122"/>
    <x v="876"/>
    <x v="1"/>
    <x v="1"/>
    <x v="796"/>
    <x v="794"/>
    <x v="0"/>
    <b v="1"/>
    <s v="music/electric music"/>
    <x v="1"/>
    <x v="5"/>
  </r>
  <r>
    <n v="890"/>
    <x v="869"/>
    <s v="Devolved foreground throughput"/>
    <n v="134400"/>
    <n v="155849"/>
    <x v="878"/>
    <x v="1"/>
    <n v="1470"/>
    <x v="877"/>
    <x v="1"/>
    <x v="1"/>
    <x v="797"/>
    <x v="138"/>
    <x v="0"/>
    <b v="0"/>
    <s v="music/indie rock"/>
    <x v="1"/>
    <x v="7"/>
  </r>
  <r>
    <n v="891"/>
    <x v="870"/>
    <s v="Synchronized demand-driven infrastructure"/>
    <n v="3000"/>
    <n v="7758"/>
    <x v="879"/>
    <x v="1"/>
    <n v="165"/>
    <x v="878"/>
    <x v="0"/>
    <x v="0"/>
    <x v="798"/>
    <x v="795"/>
    <x v="0"/>
    <b v="0"/>
    <s v="film &amp; video/documentary"/>
    <x v="4"/>
    <x v="4"/>
  </r>
  <r>
    <n v="892"/>
    <x v="871"/>
    <s v="Realigned discrete structure"/>
    <n v="6000"/>
    <n v="13835"/>
    <x v="880"/>
    <x v="1"/>
    <n v="182"/>
    <x v="879"/>
    <x v="1"/>
    <x v="1"/>
    <x v="799"/>
    <x v="796"/>
    <x v="0"/>
    <b v="0"/>
    <s v="publishing/translations"/>
    <x v="5"/>
    <x v="18"/>
  </r>
  <r>
    <n v="893"/>
    <x v="872"/>
    <s v="Progressive grid-enabled website"/>
    <n v="8400"/>
    <n v="10770"/>
    <x v="881"/>
    <x v="1"/>
    <n v="199"/>
    <x v="880"/>
    <x v="6"/>
    <x v="6"/>
    <x v="800"/>
    <x v="797"/>
    <x v="0"/>
    <b v="1"/>
    <s v="film &amp; video/documentary"/>
    <x v="4"/>
    <x v="4"/>
  </r>
  <r>
    <n v="894"/>
    <x v="873"/>
    <s v="Organic cohesive neural-net"/>
    <n v="1700"/>
    <n v="3208"/>
    <x v="882"/>
    <x v="1"/>
    <n v="56"/>
    <x v="881"/>
    <x v="4"/>
    <x v="4"/>
    <x v="801"/>
    <x v="798"/>
    <x v="0"/>
    <b v="1"/>
    <s v="film &amp; video/television"/>
    <x v="4"/>
    <x v="19"/>
  </r>
  <r>
    <n v="895"/>
    <x v="874"/>
    <s v="Integrated demand-driven info-mediaries"/>
    <n v="159800"/>
    <n v="11108"/>
    <x v="883"/>
    <x v="0"/>
    <n v="107"/>
    <x v="882"/>
    <x v="1"/>
    <x v="1"/>
    <x v="802"/>
    <x v="799"/>
    <x v="0"/>
    <b v="0"/>
    <s v="theater/plays"/>
    <x v="3"/>
    <x v="3"/>
  </r>
  <r>
    <n v="896"/>
    <x v="875"/>
    <s v="Reverse-engineered client-server extranet"/>
    <n v="19800"/>
    <n v="153338"/>
    <x v="884"/>
    <x v="1"/>
    <n v="1460"/>
    <x v="883"/>
    <x v="2"/>
    <x v="2"/>
    <x v="803"/>
    <x v="800"/>
    <x v="0"/>
    <b v="1"/>
    <s v="food/food trucks"/>
    <x v="0"/>
    <x v="0"/>
  </r>
  <r>
    <n v="897"/>
    <x v="876"/>
    <s v="Organized discrete encoding"/>
    <n v="8800"/>
    <n v="2437"/>
    <x v="885"/>
    <x v="0"/>
    <n v="27"/>
    <x v="884"/>
    <x v="1"/>
    <x v="1"/>
    <x v="212"/>
    <x v="368"/>
    <x v="0"/>
    <b v="0"/>
    <s v="theater/plays"/>
    <x v="3"/>
    <x v="3"/>
  </r>
  <r>
    <n v="898"/>
    <x v="877"/>
    <s v="Balanced regional flexibility"/>
    <n v="179100"/>
    <n v="93991"/>
    <x v="886"/>
    <x v="0"/>
    <n v="1221"/>
    <x v="885"/>
    <x v="1"/>
    <x v="1"/>
    <x v="804"/>
    <x v="801"/>
    <x v="0"/>
    <b v="0"/>
    <s v="film &amp; video/documentary"/>
    <x v="4"/>
    <x v="4"/>
  </r>
  <r>
    <n v="899"/>
    <x v="878"/>
    <s v="Implemented multimedia time-frame"/>
    <n v="3100"/>
    <n v="12620"/>
    <x v="887"/>
    <x v="1"/>
    <n v="123"/>
    <x v="886"/>
    <x v="5"/>
    <x v="5"/>
    <x v="805"/>
    <x v="802"/>
    <x v="0"/>
    <b v="0"/>
    <s v="music/jazz"/>
    <x v="1"/>
    <x v="17"/>
  </r>
  <r>
    <n v="900"/>
    <x v="879"/>
    <s v="Enhanced uniform service-desk"/>
    <n v="100"/>
    <n v="2"/>
    <x v="50"/>
    <x v="0"/>
    <n v="1"/>
    <x v="50"/>
    <x v="1"/>
    <x v="1"/>
    <x v="806"/>
    <x v="803"/>
    <x v="0"/>
    <b v="1"/>
    <s v="technology/web"/>
    <x v="2"/>
    <x v="2"/>
  </r>
  <r>
    <n v="901"/>
    <x v="880"/>
    <s v="Versatile bottom-line definition"/>
    <n v="5600"/>
    <n v="8746"/>
    <x v="888"/>
    <x v="1"/>
    <n v="159"/>
    <x v="887"/>
    <x v="1"/>
    <x v="1"/>
    <x v="807"/>
    <x v="482"/>
    <x v="0"/>
    <b v="1"/>
    <s v="music/rock"/>
    <x v="1"/>
    <x v="1"/>
  </r>
  <r>
    <n v="902"/>
    <x v="881"/>
    <s v="Integrated bifurcated software"/>
    <n v="1400"/>
    <n v="3534"/>
    <x v="889"/>
    <x v="1"/>
    <n v="110"/>
    <x v="888"/>
    <x v="1"/>
    <x v="1"/>
    <x v="722"/>
    <x v="496"/>
    <x v="0"/>
    <b v="0"/>
    <s v="technology/web"/>
    <x v="2"/>
    <x v="2"/>
  </r>
  <r>
    <n v="903"/>
    <x v="882"/>
    <s v="Assimilated next generation instruction set"/>
    <n v="41000"/>
    <n v="709"/>
    <x v="890"/>
    <x v="2"/>
    <n v="14"/>
    <x v="889"/>
    <x v="1"/>
    <x v="1"/>
    <x v="477"/>
    <x v="804"/>
    <x v="0"/>
    <b v="1"/>
    <s v="publishing/nonfiction"/>
    <x v="5"/>
    <x v="9"/>
  </r>
  <r>
    <n v="904"/>
    <x v="883"/>
    <s v="Digitized foreground array"/>
    <n v="6500"/>
    <n v="795"/>
    <x v="891"/>
    <x v="0"/>
    <n v="16"/>
    <x v="890"/>
    <x v="1"/>
    <x v="1"/>
    <x v="259"/>
    <x v="805"/>
    <x v="0"/>
    <b v="0"/>
    <s v="publishing/radio &amp; podcasts"/>
    <x v="5"/>
    <x v="15"/>
  </r>
  <r>
    <n v="905"/>
    <x v="884"/>
    <s v="Re-engineered clear-thinking project"/>
    <n v="7900"/>
    <n v="12955"/>
    <x v="892"/>
    <x v="1"/>
    <n v="236"/>
    <x v="891"/>
    <x v="1"/>
    <x v="1"/>
    <x v="9"/>
    <x v="806"/>
    <x v="0"/>
    <b v="0"/>
    <s v="theater/plays"/>
    <x v="3"/>
    <x v="3"/>
  </r>
  <r>
    <n v="906"/>
    <x v="885"/>
    <s v="Implemented even-keeled standardization"/>
    <n v="5500"/>
    <n v="8964"/>
    <x v="893"/>
    <x v="1"/>
    <n v="191"/>
    <x v="892"/>
    <x v="1"/>
    <x v="1"/>
    <x v="808"/>
    <x v="807"/>
    <x v="1"/>
    <b v="1"/>
    <s v="film &amp; video/documentary"/>
    <x v="4"/>
    <x v="4"/>
  </r>
  <r>
    <n v="907"/>
    <x v="886"/>
    <s v="Quality-focused asymmetric adapter"/>
    <n v="9100"/>
    <n v="1843"/>
    <x v="894"/>
    <x v="0"/>
    <n v="41"/>
    <x v="893"/>
    <x v="1"/>
    <x v="1"/>
    <x v="809"/>
    <x v="808"/>
    <x v="0"/>
    <b v="0"/>
    <s v="theater/plays"/>
    <x v="3"/>
    <x v="3"/>
  </r>
  <r>
    <n v="908"/>
    <x v="887"/>
    <s v="Networked intangible help-desk"/>
    <n v="38200"/>
    <n v="121950"/>
    <x v="895"/>
    <x v="1"/>
    <n v="3934"/>
    <x v="894"/>
    <x v="1"/>
    <x v="1"/>
    <x v="444"/>
    <x v="104"/>
    <x v="0"/>
    <b v="0"/>
    <s v="games/video games"/>
    <x v="6"/>
    <x v="11"/>
  </r>
  <r>
    <n v="909"/>
    <x v="888"/>
    <s v="Synchronized attitude-oriented frame"/>
    <n v="1800"/>
    <n v="8621"/>
    <x v="896"/>
    <x v="1"/>
    <n v="80"/>
    <x v="895"/>
    <x v="0"/>
    <x v="0"/>
    <x v="384"/>
    <x v="809"/>
    <x v="0"/>
    <b v="1"/>
    <s v="theater/plays"/>
    <x v="3"/>
    <x v="3"/>
  </r>
  <r>
    <n v="910"/>
    <x v="889"/>
    <s v="Proactive incremental architecture"/>
    <n v="154500"/>
    <n v="30215"/>
    <x v="897"/>
    <x v="3"/>
    <n v="296"/>
    <x v="896"/>
    <x v="1"/>
    <x v="1"/>
    <x v="810"/>
    <x v="810"/>
    <x v="0"/>
    <b v="0"/>
    <s v="theater/plays"/>
    <x v="3"/>
    <x v="3"/>
  </r>
  <r>
    <n v="911"/>
    <x v="890"/>
    <s v="Cloned responsive standardization"/>
    <n v="5800"/>
    <n v="11539"/>
    <x v="898"/>
    <x v="1"/>
    <n v="462"/>
    <x v="897"/>
    <x v="1"/>
    <x v="1"/>
    <x v="811"/>
    <x v="811"/>
    <x v="1"/>
    <b v="0"/>
    <s v="technology/web"/>
    <x v="2"/>
    <x v="2"/>
  </r>
  <r>
    <n v="912"/>
    <x v="891"/>
    <s v="Reduced bifurcated pricing structure"/>
    <n v="1800"/>
    <n v="14310"/>
    <x v="899"/>
    <x v="1"/>
    <n v="179"/>
    <x v="898"/>
    <x v="1"/>
    <x v="1"/>
    <x v="812"/>
    <x v="812"/>
    <x v="1"/>
    <b v="0"/>
    <s v="film &amp; video/drama"/>
    <x v="4"/>
    <x v="6"/>
  </r>
  <r>
    <n v="913"/>
    <x v="892"/>
    <s v="Re-engineered asymmetric challenge"/>
    <n v="70200"/>
    <n v="35536"/>
    <x v="900"/>
    <x v="0"/>
    <n v="523"/>
    <x v="899"/>
    <x v="2"/>
    <x v="2"/>
    <x v="813"/>
    <x v="813"/>
    <x v="0"/>
    <b v="0"/>
    <s v="film &amp; video/drama"/>
    <x v="4"/>
    <x v="6"/>
  </r>
  <r>
    <n v="914"/>
    <x v="893"/>
    <s v="Diverse client-driven conglomeration"/>
    <n v="6400"/>
    <n v="3676"/>
    <x v="901"/>
    <x v="0"/>
    <n v="141"/>
    <x v="900"/>
    <x v="4"/>
    <x v="4"/>
    <x v="814"/>
    <x v="814"/>
    <x v="0"/>
    <b v="0"/>
    <s v="theater/plays"/>
    <x v="3"/>
    <x v="3"/>
  </r>
  <r>
    <n v="915"/>
    <x v="894"/>
    <s v="Configurable upward-trending solution"/>
    <n v="125900"/>
    <n v="195936"/>
    <x v="902"/>
    <x v="1"/>
    <n v="1866"/>
    <x v="901"/>
    <x v="4"/>
    <x v="4"/>
    <x v="80"/>
    <x v="815"/>
    <x v="0"/>
    <b v="0"/>
    <s v="film &amp; video/television"/>
    <x v="4"/>
    <x v="19"/>
  </r>
  <r>
    <n v="916"/>
    <x v="895"/>
    <s v="Persistent bandwidth-monitored framework"/>
    <n v="3700"/>
    <n v="1343"/>
    <x v="903"/>
    <x v="0"/>
    <n v="52"/>
    <x v="902"/>
    <x v="1"/>
    <x v="1"/>
    <x v="815"/>
    <x v="414"/>
    <x v="0"/>
    <b v="0"/>
    <s v="photography/photography books"/>
    <x v="7"/>
    <x v="14"/>
  </r>
  <r>
    <n v="917"/>
    <x v="896"/>
    <s v="Polarized discrete product"/>
    <n v="3600"/>
    <n v="2097"/>
    <x v="904"/>
    <x v="2"/>
    <n v="27"/>
    <x v="903"/>
    <x v="4"/>
    <x v="4"/>
    <x v="816"/>
    <x v="816"/>
    <x v="0"/>
    <b v="1"/>
    <s v="film &amp; video/shorts"/>
    <x v="4"/>
    <x v="12"/>
  </r>
  <r>
    <n v="918"/>
    <x v="897"/>
    <s v="Seamless dynamic website"/>
    <n v="3800"/>
    <n v="9021"/>
    <x v="905"/>
    <x v="1"/>
    <n v="156"/>
    <x v="904"/>
    <x v="5"/>
    <x v="5"/>
    <x v="474"/>
    <x v="82"/>
    <x v="0"/>
    <b v="0"/>
    <s v="publishing/radio &amp; podcasts"/>
    <x v="5"/>
    <x v="15"/>
  </r>
  <r>
    <n v="919"/>
    <x v="898"/>
    <s v="Extended multimedia firmware"/>
    <n v="35600"/>
    <n v="20915"/>
    <x v="906"/>
    <x v="0"/>
    <n v="225"/>
    <x v="905"/>
    <x v="2"/>
    <x v="2"/>
    <x v="817"/>
    <x v="817"/>
    <x v="0"/>
    <b v="1"/>
    <s v="theater/plays"/>
    <x v="3"/>
    <x v="3"/>
  </r>
  <r>
    <n v="920"/>
    <x v="899"/>
    <s v="Versatile directional project"/>
    <n v="5300"/>
    <n v="9676"/>
    <x v="907"/>
    <x v="1"/>
    <n v="255"/>
    <x v="906"/>
    <x v="1"/>
    <x v="1"/>
    <x v="818"/>
    <x v="818"/>
    <x v="1"/>
    <b v="0"/>
    <s v="film &amp; video/animation"/>
    <x v="4"/>
    <x v="10"/>
  </r>
  <r>
    <n v="921"/>
    <x v="900"/>
    <s v="Profound directional knowledge user"/>
    <n v="160400"/>
    <n v="1210"/>
    <x v="908"/>
    <x v="0"/>
    <n v="38"/>
    <x v="907"/>
    <x v="1"/>
    <x v="1"/>
    <x v="819"/>
    <x v="819"/>
    <x v="0"/>
    <b v="0"/>
    <s v="technology/web"/>
    <x v="2"/>
    <x v="2"/>
  </r>
  <r>
    <n v="922"/>
    <x v="901"/>
    <s v="Ameliorated logistical capability"/>
    <n v="51400"/>
    <n v="90440"/>
    <x v="909"/>
    <x v="1"/>
    <n v="2261"/>
    <x v="908"/>
    <x v="1"/>
    <x v="1"/>
    <x v="609"/>
    <x v="320"/>
    <x v="0"/>
    <b v="1"/>
    <s v="music/world music"/>
    <x v="1"/>
    <x v="21"/>
  </r>
  <r>
    <n v="923"/>
    <x v="902"/>
    <s v="Sharable discrete definition"/>
    <n v="1700"/>
    <n v="4044"/>
    <x v="910"/>
    <x v="1"/>
    <n v="40"/>
    <x v="909"/>
    <x v="1"/>
    <x v="1"/>
    <x v="547"/>
    <x v="820"/>
    <x v="0"/>
    <b v="0"/>
    <s v="theater/plays"/>
    <x v="3"/>
    <x v="3"/>
  </r>
  <r>
    <n v="924"/>
    <x v="903"/>
    <s v="User-friendly next generation core"/>
    <n v="39400"/>
    <n v="192292"/>
    <x v="911"/>
    <x v="1"/>
    <n v="2289"/>
    <x v="910"/>
    <x v="6"/>
    <x v="6"/>
    <x v="820"/>
    <x v="821"/>
    <x v="0"/>
    <b v="0"/>
    <s v="theater/plays"/>
    <x v="3"/>
    <x v="3"/>
  </r>
  <r>
    <n v="925"/>
    <x v="904"/>
    <s v="Profit-focused empowering system engine"/>
    <n v="3000"/>
    <n v="6722"/>
    <x v="912"/>
    <x v="1"/>
    <n v="65"/>
    <x v="911"/>
    <x v="1"/>
    <x v="1"/>
    <x v="821"/>
    <x v="822"/>
    <x v="0"/>
    <b v="0"/>
    <s v="theater/plays"/>
    <x v="3"/>
    <x v="3"/>
  </r>
  <r>
    <n v="926"/>
    <x v="905"/>
    <s v="Synchronized cohesive encoding"/>
    <n v="8700"/>
    <n v="1577"/>
    <x v="913"/>
    <x v="0"/>
    <n v="15"/>
    <x v="912"/>
    <x v="1"/>
    <x v="1"/>
    <x v="151"/>
    <x v="823"/>
    <x v="0"/>
    <b v="0"/>
    <s v="food/food trucks"/>
    <x v="0"/>
    <x v="0"/>
  </r>
  <r>
    <n v="927"/>
    <x v="906"/>
    <s v="Synergistic dynamic utilization"/>
    <n v="7200"/>
    <n v="3301"/>
    <x v="914"/>
    <x v="0"/>
    <n v="37"/>
    <x v="913"/>
    <x v="1"/>
    <x v="1"/>
    <x v="822"/>
    <x v="824"/>
    <x v="0"/>
    <b v="0"/>
    <s v="theater/plays"/>
    <x v="3"/>
    <x v="3"/>
  </r>
  <r>
    <n v="928"/>
    <x v="907"/>
    <s v="Triple-buffered bi-directional model"/>
    <n v="167400"/>
    <n v="196386"/>
    <x v="915"/>
    <x v="1"/>
    <n v="3777"/>
    <x v="914"/>
    <x v="6"/>
    <x v="6"/>
    <x v="823"/>
    <x v="497"/>
    <x v="0"/>
    <b v="0"/>
    <s v="technology/web"/>
    <x v="2"/>
    <x v="2"/>
  </r>
  <r>
    <n v="929"/>
    <x v="908"/>
    <s v="Polarized tertiary function"/>
    <n v="5500"/>
    <n v="11952"/>
    <x v="916"/>
    <x v="1"/>
    <n v="184"/>
    <x v="915"/>
    <x v="4"/>
    <x v="4"/>
    <x v="824"/>
    <x v="825"/>
    <x v="0"/>
    <b v="0"/>
    <s v="theater/plays"/>
    <x v="3"/>
    <x v="3"/>
  </r>
  <r>
    <n v="930"/>
    <x v="909"/>
    <s v="Configurable fault-tolerant structure"/>
    <n v="3500"/>
    <n v="3930"/>
    <x v="917"/>
    <x v="1"/>
    <n v="85"/>
    <x v="916"/>
    <x v="1"/>
    <x v="1"/>
    <x v="825"/>
    <x v="826"/>
    <x v="0"/>
    <b v="1"/>
    <s v="theater/plays"/>
    <x v="3"/>
    <x v="3"/>
  </r>
  <r>
    <n v="931"/>
    <x v="910"/>
    <s v="Digitized 24/7 budgetary management"/>
    <n v="7900"/>
    <n v="5729"/>
    <x v="918"/>
    <x v="0"/>
    <n v="112"/>
    <x v="917"/>
    <x v="1"/>
    <x v="1"/>
    <x v="826"/>
    <x v="827"/>
    <x v="0"/>
    <b v="1"/>
    <s v="theater/plays"/>
    <x v="3"/>
    <x v="3"/>
  </r>
  <r>
    <n v="932"/>
    <x v="911"/>
    <s v="Stand-alone zero tolerance algorithm"/>
    <n v="2300"/>
    <n v="4883"/>
    <x v="919"/>
    <x v="1"/>
    <n v="144"/>
    <x v="918"/>
    <x v="1"/>
    <x v="1"/>
    <x v="827"/>
    <x v="828"/>
    <x v="0"/>
    <b v="0"/>
    <s v="music/rock"/>
    <x v="1"/>
    <x v="1"/>
  </r>
  <r>
    <n v="933"/>
    <x v="912"/>
    <s v="Implemented tangible support"/>
    <n v="73000"/>
    <n v="175015"/>
    <x v="920"/>
    <x v="1"/>
    <n v="1902"/>
    <x v="919"/>
    <x v="1"/>
    <x v="1"/>
    <x v="828"/>
    <x v="829"/>
    <x v="0"/>
    <b v="0"/>
    <s v="theater/plays"/>
    <x v="3"/>
    <x v="3"/>
  </r>
  <r>
    <n v="934"/>
    <x v="913"/>
    <s v="Reactive radical framework"/>
    <n v="6200"/>
    <n v="11280"/>
    <x v="921"/>
    <x v="1"/>
    <n v="105"/>
    <x v="920"/>
    <x v="1"/>
    <x v="1"/>
    <x v="829"/>
    <x v="830"/>
    <x v="0"/>
    <b v="0"/>
    <s v="theater/plays"/>
    <x v="3"/>
    <x v="3"/>
  </r>
  <r>
    <n v="935"/>
    <x v="914"/>
    <s v="Object-based full-range knowledge user"/>
    <n v="6100"/>
    <n v="10012"/>
    <x v="922"/>
    <x v="1"/>
    <n v="132"/>
    <x v="921"/>
    <x v="1"/>
    <x v="1"/>
    <x v="830"/>
    <x v="94"/>
    <x v="0"/>
    <b v="0"/>
    <s v="theater/plays"/>
    <x v="3"/>
    <x v="3"/>
  </r>
  <r>
    <n v="936"/>
    <x v="591"/>
    <s v="Enhanced composite contingency"/>
    <n v="103200"/>
    <n v="1690"/>
    <x v="923"/>
    <x v="0"/>
    <n v="21"/>
    <x v="922"/>
    <x v="1"/>
    <x v="1"/>
    <x v="831"/>
    <x v="831"/>
    <x v="1"/>
    <b v="0"/>
    <s v="theater/plays"/>
    <x v="3"/>
    <x v="3"/>
  </r>
  <r>
    <n v="937"/>
    <x v="915"/>
    <s v="Cloned fresh-thinking model"/>
    <n v="171000"/>
    <n v="84891"/>
    <x v="924"/>
    <x v="3"/>
    <n v="976"/>
    <x v="923"/>
    <x v="1"/>
    <x v="1"/>
    <x v="832"/>
    <x v="832"/>
    <x v="0"/>
    <b v="0"/>
    <s v="film &amp; video/documentary"/>
    <x v="4"/>
    <x v="4"/>
  </r>
  <r>
    <n v="938"/>
    <x v="916"/>
    <s v="Total dedicated benchmark"/>
    <n v="9200"/>
    <n v="10093"/>
    <x v="925"/>
    <x v="1"/>
    <n v="96"/>
    <x v="924"/>
    <x v="1"/>
    <x v="1"/>
    <x v="833"/>
    <x v="833"/>
    <x v="0"/>
    <b v="1"/>
    <s v="publishing/fiction"/>
    <x v="5"/>
    <x v="13"/>
  </r>
  <r>
    <n v="939"/>
    <x v="917"/>
    <s v="Streamlined human-resource Graphic Interface"/>
    <n v="7800"/>
    <n v="3839"/>
    <x v="926"/>
    <x v="0"/>
    <n v="67"/>
    <x v="925"/>
    <x v="1"/>
    <x v="1"/>
    <x v="834"/>
    <x v="834"/>
    <x v="0"/>
    <b v="1"/>
    <s v="games/video games"/>
    <x v="6"/>
    <x v="11"/>
  </r>
  <r>
    <n v="940"/>
    <x v="918"/>
    <s v="Upgradable analyzing core"/>
    <n v="9900"/>
    <n v="6161"/>
    <x v="927"/>
    <x v="2"/>
    <n v="66"/>
    <x v="926"/>
    <x v="0"/>
    <x v="0"/>
    <x v="835"/>
    <x v="835"/>
    <x v="0"/>
    <b v="0"/>
    <s v="technology/web"/>
    <x v="2"/>
    <x v="2"/>
  </r>
  <r>
    <n v="941"/>
    <x v="919"/>
    <s v="Profound exuding pricing structure"/>
    <n v="43000"/>
    <n v="5615"/>
    <x v="928"/>
    <x v="0"/>
    <n v="78"/>
    <x v="927"/>
    <x v="1"/>
    <x v="1"/>
    <x v="836"/>
    <x v="836"/>
    <x v="1"/>
    <b v="0"/>
    <s v="theater/plays"/>
    <x v="3"/>
    <x v="3"/>
  </r>
  <r>
    <n v="942"/>
    <x v="916"/>
    <s v="Horizontal optimizing model"/>
    <n v="9600"/>
    <n v="6205"/>
    <x v="929"/>
    <x v="0"/>
    <n v="67"/>
    <x v="928"/>
    <x v="2"/>
    <x v="2"/>
    <x v="837"/>
    <x v="611"/>
    <x v="0"/>
    <b v="0"/>
    <s v="theater/plays"/>
    <x v="3"/>
    <x v="3"/>
  </r>
  <r>
    <n v="943"/>
    <x v="920"/>
    <s v="Synchronized fault-tolerant algorithm"/>
    <n v="7500"/>
    <n v="11969"/>
    <x v="930"/>
    <x v="1"/>
    <n v="114"/>
    <x v="929"/>
    <x v="1"/>
    <x v="1"/>
    <x v="219"/>
    <x v="837"/>
    <x v="0"/>
    <b v="0"/>
    <s v="food/food trucks"/>
    <x v="0"/>
    <x v="0"/>
  </r>
  <r>
    <n v="944"/>
    <x v="921"/>
    <s v="Streamlined 5thgeneration intranet"/>
    <n v="10000"/>
    <n v="8142"/>
    <x v="931"/>
    <x v="0"/>
    <n v="263"/>
    <x v="930"/>
    <x v="2"/>
    <x v="2"/>
    <x v="365"/>
    <x v="334"/>
    <x v="0"/>
    <b v="0"/>
    <s v="photography/photography books"/>
    <x v="7"/>
    <x v="14"/>
  </r>
  <r>
    <n v="945"/>
    <x v="922"/>
    <s v="Cross-group clear-thinking task-force"/>
    <n v="172000"/>
    <n v="55805"/>
    <x v="932"/>
    <x v="0"/>
    <n v="1691"/>
    <x v="931"/>
    <x v="1"/>
    <x v="1"/>
    <x v="838"/>
    <x v="838"/>
    <x v="1"/>
    <b v="0"/>
    <s v="photography/photography books"/>
    <x v="7"/>
    <x v="14"/>
  </r>
  <r>
    <n v="946"/>
    <x v="923"/>
    <s v="Public-key bandwidth-monitored intranet"/>
    <n v="153700"/>
    <n v="15238"/>
    <x v="933"/>
    <x v="0"/>
    <n v="181"/>
    <x v="932"/>
    <x v="1"/>
    <x v="1"/>
    <x v="839"/>
    <x v="839"/>
    <x v="0"/>
    <b v="0"/>
    <s v="theater/plays"/>
    <x v="3"/>
    <x v="3"/>
  </r>
  <r>
    <n v="947"/>
    <x v="924"/>
    <s v="Upgradable clear-thinking hardware"/>
    <n v="3600"/>
    <n v="961"/>
    <x v="934"/>
    <x v="0"/>
    <n v="13"/>
    <x v="933"/>
    <x v="1"/>
    <x v="1"/>
    <x v="840"/>
    <x v="216"/>
    <x v="0"/>
    <b v="0"/>
    <s v="theater/plays"/>
    <x v="3"/>
    <x v="3"/>
  </r>
  <r>
    <n v="948"/>
    <x v="925"/>
    <s v="Integrated holistic paradigm"/>
    <n v="9400"/>
    <n v="5918"/>
    <x v="935"/>
    <x v="3"/>
    <n v="160"/>
    <x v="934"/>
    <x v="1"/>
    <x v="1"/>
    <x v="841"/>
    <x v="840"/>
    <x v="1"/>
    <b v="1"/>
    <s v="film &amp; video/documentary"/>
    <x v="4"/>
    <x v="4"/>
  </r>
  <r>
    <n v="949"/>
    <x v="926"/>
    <s v="Seamless clear-thinking conglomeration"/>
    <n v="5900"/>
    <n v="9520"/>
    <x v="936"/>
    <x v="1"/>
    <n v="203"/>
    <x v="935"/>
    <x v="1"/>
    <x v="1"/>
    <x v="842"/>
    <x v="133"/>
    <x v="0"/>
    <b v="0"/>
    <s v="technology/web"/>
    <x v="2"/>
    <x v="2"/>
  </r>
  <r>
    <n v="950"/>
    <x v="927"/>
    <s v="Persistent content-based methodology"/>
    <n v="100"/>
    <n v="5"/>
    <x v="298"/>
    <x v="0"/>
    <n v="1"/>
    <x v="298"/>
    <x v="1"/>
    <x v="1"/>
    <x v="843"/>
    <x v="354"/>
    <x v="0"/>
    <b v="1"/>
    <s v="theater/plays"/>
    <x v="3"/>
    <x v="3"/>
  </r>
  <r>
    <n v="951"/>
    <x v="928"/>
    <s v="Re-engineered 24hour matrix"/>
    <n v="14500"/>
    <n v="159056"/>
    <x v="937"/>
    <x v="1"/>
    <n v="1559"/>
    <x v="936"/>
    <x v="1"/>
    <x v="1"/>
    <x v="844"/>
    <x v="721"/>
    <x v="0"/>
    <b v="1"/>
    <s v="music/rock"/>
    <x v="1"/>
    <x v="1"/>
  </r>
  <r>
    <n v="952"/>
    <x v="929"/>
    <s v="Virtual multi-tasking core"/>
    <n v="145500"/>
    <n v="101987"/>
    <x v="938"/>
    <x v="3"/>
    <n v="2266"/>
    <x v="937"/>
    <x v="1"/>
    <x v="1"/>
    <x v="845"/>
    <x v="841"/>
    <x v="0"/>
    <b v="0"/>
    <s v="film &amp; video/documentary"/>
    <x v="4"/>
    <x v="4"/>
  </r>
  <r>
    <n v="953"/>
    <x v="930"/>
    <s v="Streamlined fault-tolerant conglomeration"/>
    <n v="3300"/>
    <n v="1980"/>
    <x v="939"/>
    <x v="0"/>
    <n v="21"/>
    <x v="938"/>
    <x v="1"/>
    <x v="1"/>
    <x v="846"/>
    <x v="842"/>
    <x v="0"/>
    <b v="1"/>
    <s v="film &amp; video/science fiction"/>
    <x v="4"/>
    <x v="22"/>
  </r>
  <r>
    <n v="954"/>
    <x v="931"/>
    <s v="Enterprise-wide client-driven policy"/>
    <n v="42600"/>
    <n v="156384"/>
    <x v="940"/>
    <x v="1"/>
    <n v="1548"/>
    <x v="939"/>
    <x v="2"/>
    <x v="2"/>
    <x v="110"/>
    <x v="843"/>
    <x v="0"/>
    <b v="0"/>
    <s v="technology/web"/>
    <x v="2"/>
    <x v="2"/>
  </r>
  <r>
    <n v="955"/>
    <x v="932"/>
    <s v="Function-based next generation emulation"/>
    <n v="700"/>
    <n v="7763"/>
    <x v="941"/>
    <x v="1"/>
    <n v="80"/>
    <x v="940"/>
    <x v="1"/>
    <x v="1"/>
    <x v="847"/>
    <x v="844"/>
    <x v="0"/>
    <b v="0"/>
    <s v="theater/plays"/>
    <x v="3"/>
    <x v="3"/>
  </r>
  <r>
    <n v="956"/>
    <x v="933"/>
    <s v="Re-engineered composite focus group"/>
    <n v="187600"/>
    <n v="35698"/>
    <x v="942"/>
    <x v="0"/>
    <n v="830"/>
    <x v="941"/>
    <x v="1"/>
    <x v="1"/>
    <x v="848"/>
    <x v="845"/>
    <x v="0"/>
    <b v="0"/>
    <s v="film &amp; video/science fiction"/>
    <x v="4"/>
    <x v="22"/>
  </r>
  <r>
    <n v="957"/>
    <x v="934"/>
    <s v="Profound mission-critical function"/>
    <n v="9800"/>
    <n v="12434"/>
    <x v="943"/>
    <x v="1"/>
    <n v="131"/>
    <x v="942"/>
    <x v="1"/>
    <x v="1"/>
    <x v="849"/>
    <x v="846"/>
    <x v="0"/>
    <b v="0"/>
    <s v="theater/plays"/>
    <x v="3"/>
    <x v="3"/>
  </r>
  <r>
    <n v="958"/>
    <x v="935"/>
    <s v="De-engineered zero-defect open system"/>
    <n v="1100"/>
    <n v="8081"/>
    <x v="944"/>
    <x v="1"/>
    <n v="112"/>
    <x v="943"/>
    <x v="1"/>
    <x v="1"/>
    <x v="780"/>
    <x v="847"/>
    <x v="0"/>
    <b v="0"/>
    <s v="film &amp; video/animation"/>
    <x v="4"/>
    <x v="10"/>
  </r>
  <r>
    <n v="959"/>
    <x v="936"/>
    <s v="Operative hybrid utilization"/>
    <n v="145000"/>
    <n v="6631"/>
    <x v="945"/>
    <x v="0"/>
    <n v="130"/>
    <x v="944"/>
    <x v="1"/>
    <x v="1"/>
    <x v="140"/>
    <x v="688"/>
    <x v="0"/>
    <b v="0"/>
    <s v="publishing/translations"/>
    <x v="5"/>
    <x v="18"/>
  </r>
  <r>
    <n v="960"/>
    <x v="937"/>
    <s v="Function-based interactive matrix"/>
    <n v="5500"/>
    <n v="4678"/>
    <x v="946"/>
    <x v="0"/>
    <n v="55"/>
    <x v="945"/>
    <x v="1"/>
    <x v="1"/>
    <x v="850"/>
    <x v="848"/>
    <x v="0"/>
    <b v="0"/>
    <s v="technology/web"/>
    <x v="2"/>
    <x v="2"/>
  </r>
  <r>
    <n v="961"/>
    <x v="938"/>
    <s v="Optimized content-based collaboration"/>
    <n v="5700"/>
    <n v="6800"/>
    <x v="947"/>
    <x v="1"/>
    <n v="155"/>
    <x v="946"/>
    <x v="1"/>
    <x v="1"/>
    <x v="851"/>
    <x v="248"/>
    <x v="0"/>
    <b v="0"/>
    <s v="publishing/translations"/>
    <x v="5"/>
    <x v="18"/>
  </r>
  <r>
    <n v="962"/>
    <x v="939"/>
    <s v="User-centric cohesive policy"/>
    <n v="3600"/>
    <n v="10657"/>
    <x v="948"/>
    <x v="1"/>
    <n v="266"/>
    <x v="947"/>
    <x v="1"/>
    <x v="1"/>
    <x v="852"/>
    <x v="849"/>
    <x v="0"/>
    <b v="0"/>
    <s v="food/food trucks"/>
    <x v="0"/>
    <x v="0"/>
  </r>
  <r>
    <n v="963"/>
    <x v="940"/>
    <s v="Ergonomic methodical hub"/>
    <n v="5900"/>
    <n v="4997"/>
    <x v="949"/>
    <x v="0"/>
    <n v="114"/>
    <x v="948"/>
    <x v="6"/>
    <x v="6"/>
    <x v="853"/>
    <x v="850"/>
    <x v="0"/>
    <b v="1"/>
    <s v="photography/photography books"/>
    <x v="7"/>
    <x v="14"/>
  </r>
  <r>
    <n v="964"/>
    <x v="941"/>
    <s v="Devolved disintermediate encryption"/>
    <n v="3700"/>
    <n v="13164"/>
    <x v="950"/>
    <x v="1"/>
    <n v="155"/>
    <x v="949"/>
    <x v="1"/>
    <x v="1"/>
    <x v="854"/>
    <x v="851"/>
    <x v="0"/>
    <b v="0"/>
    <s v="theater/plays"/>
    <x v="3"/>
    <x v="3"/>
  </r>
  <r>
    <n v="965"/>
    <x v="942"/>
    <s v="Phased clear-thinking policy"/>
    <n v="2200"/>
    <n v="8501"/>
    <x v="951"/>
    <x v="1"/>
    <n v="207"/>
    <x v="950"/>
    <x v="4"/>
    <x v="4"/>
    <x v="67"/>
    <x v="852"/>
    <x v="0"/>
    <b v="0"/>
    <s v="music/rock"/>
    <x v="1"/>
    <x v="1"/>
  </r>
  <r>
    <n v="966"/>
    <x v="411"/>
    <s v="Seamless solution-oriented capacity"/>
    <n v="1700"/>
    <n v="13468"/>
    <x v="952"/>
    <x v="1"/>
    <n v="245"/>
    <x v="951"/>
    <x v="1"/>
    <x v="1"/>
    <x v="855"/>
    <x v="853"/>
    <x v="0"/>
    <b v="0"/>
    <s v="theater/plays"/>
    <x v="3"/>
    <x v="3"/>
  </r>
  <r>
    <n v="967"/>
    <x v="943"/>
    <s v="Organized human-resource attitude"/>
    <n v="88400"/>
    <n v="121138"/>
    <x v="953"/>
    <x v="1"/>
    <n v="1573"/>
    <x v="952"/>
    <x v="1"/>
    <x v="1"/>
    <x v="107"/>
    <x v="104"/>
    <x v="0"/>
    <b v="0"/>
    <s v="music/world music"/>
    <x v="1"/>
    <x v="21"/>
  </r>
  <r>
    <n v="968"/>
    <x v="944"/>
    <s v="Open-architected disintermediate budgetary management"/>
    <n v="2400"/>
    <n v="8117"/>
    <x v="954"/>
    <x v="1"/>
    <n v="114"/>
    <x v="953"/>
    <x v="1"/>
    <x v="1"/>
    <x v="344"/>
    <x v="854"/>
    <x v="0"/>
    <b v="0"/>
    <s v="food/food trucks"/>
    <x v="0"/>
    <x v="0"/>
  </r>
  <r>
    <n v="969"/>
    <x v="945"/>
    <s v="Multi-lateral radical solution"/>
    <n v="7900"/>
    <n v="8550"/>
    <x v="955"/>
    <x v="1"/>
    <n v="93"/>
    <x v="954"/>
    <x v="1"/>
    <x v="1"/>
    <x v="856"/>
    <x v="855"/>
    <x v="0"/>
    <b v="0"/>
    <s v="theater/plays"/>
    <x v="3"/>
    <x v="3"/>
  </r>
  <r>
    <n v="970"/>
    <x v="946"/>
    <s v="Inverse context-sensitive info-mediaries"/>
    <n v="94900"/>
    <n v="57659"/>
    <x v="956"/>
    <x v="0"/>
    <n v="594"/>
    <x v="955"/>
    <x v="1"/>
    <x v="1"/>
    <x v="857"/>
    <x v="856"/>
    <x v="0"/>
    <b v="0"/>
    <s v="theater/plays"/>
    <x v="3"/>
    <x v="3"/>
  </r>
  <r>
    <n v="971"/>
    <x v="947"/>
    <s v="Versatile neutral workforce"/>
    <n v="5100"/>
    <n v="1414"/>
    <x v="957"/>
    <x v="0"/>
    <n v="24"/>
    <x v="956"/>
    <x v="1"/>
    <x v="1"/>
    <x v="858"/>
    <x v="857"/>
    <x v="0"/>
    <b v="0"/>
    <s v="film &amp; video/television"/>
    <x v="4"/>
    <x v="19"/>
  </r>
  <r>
    <n v="972"/>
    <x v="948"/>
    <s v="Multi-tiered systematic knowledge user"/>
    <n v="42700"/>
    <n v="97524"/>
    <x v="958"/>
    <x v="1"/>
    <n v="1681"/>
    <x v="957"/>
    <x v="1"/>
    <x v="1"/>
    <x v="859"/>
    <x v="858"/>
    <x v="0"/>
    <b v="1"/>
    <s v="technology/web"/>
    <x v="2"/>
    <x v="2"/>
  </r>
  <r>
    <n v="973"/>
    <x v="949"/>
    <s v="Programmable multi-state algorithm"/>
    <n v="121100"/>
    <n v="26176"/>
    <x v="959"/>
    <x v="0"/>
    <n v="252"/>
    <x v="958"/>
    <x v="1"/>
    <x v="1"/>
    <x v="860"/>
    <x v="859"/>
    <x v="0"/>
    <b v="1"/>
    <s v="theater/plays"/>
    <x v="3"/>
    <x v="3"/>
  </r>
  <r>
    <n v="974"/>
    <x v="950"/>
    <s v="Multi-channeled reciprocal interface"/>
    <n v="800"/>
    <n v="2991"/>
    <x v="960"/>
    <x v="1"/>
    <n v="32"/>
    <x v="959"/>
    <x v="1"/>
    <x v="1"/>
    <x v="170"/>
    <x v="860"/>
    <x v="0"/>
    <b v="0"/>
    <s v="music/indie rock"/>
    <x v="1"/>
    <x v="7"/>
  </r>
  <r>
    <n v="975"/>
    <x v="951"/>
    <s v="Right-sized maximized migration"/>
    <n v="5400"/>
    <n v="8366"/>
    <x v="961"/>
    <x v="1"/>
    <n v="135"/>
    <x v="960"/>
    <x v="1"/>
    <x v="1"/>
    <x v="861"/>
    <x v="264"/>
    <x v="0"/>
    <b v="1"/>
    <s v="theater/plays"/>
    <x v="3"/>
    <x v="3"/>
  </r>
  <r>
    <n v="976"/>
    <x v="952"/>
    <s v="Self-enabling value-added artificial intelligence"/>
    <n v="4000"/>
    <n v="12886"/>
    <x v="962"/>
    <x v="1"/>
    <n v="140"/>
    <x v="961"/>
    <x v="1"/>
    <x v="1"/>
    <x v="862"/>
    <x v="65"/>
    <x v="0"/>
    <b v="1"/>
    <s v="theater/plays"/>
    <x v="3"/>
    <x v="3"/>
  </r>
  <r>
    <n v="977"/>
    <x v="597"/>
    <s v="Vision-oriented interactive solution"/>
    <n v="7000"/>
    <n v="5177"/>
    <x v="963"/>
    <x v="0"/>
    <n v="67"/>
    <x v="962"/>
    <x v="1"/>
    <x v="1"/>
    <x v="863"/>
    <x v="861"/>
    <x v="0"/>
    <b v="0"/>
    <s v="food/food trucks"/>
    <x v="0"/>
    <x v="0"/>
  </r>
  <r>
    <n v="978"/>
    <x v="953"/>
    <s v="Fundamental user-facing productivity"/>
    <n v="1000"/>
    <n v="8641"/>
    <x v="964"/>
    <x v="1"/>
    <n v="92"/>
    <x v="963"/>
    <x v="1"/>
    <x v="1"/>
    <x v="864"/>
    <x v="862"/>
    <x v="0"/>
    <b v="0"/>
    <s v="games/video games"/>
    <x v="6"/>
    <x v="11"/>
  </r>
  <r>
    <n v="979"/>
    <x v="954"/>
    <s v="Innovative well-modulated capability"/>
    <n v="60200"/>
    <n v="86244"/>
    <x v="965"/>
    <x v="1"/>
    <n v="1015"/>
    <x v="964"/>
    <x v="4"/>
    <x v="4"/>
    <x v="527"/>
    <x v="454"/>
    <x v="0"/>
    <b v="0"/>
    <s v="theater/plays"/>
    <x v="3"/>
    <x v="3"/>
  </r>
  <r>
    <n v="980"/>
    <x v="955"/>
    <s v="Universal fault-tolerant orchestration"/>
    <n v="195200"/>
    <n v="78630"/>
    <x v="966"/>
    <x v="0"/>
    <n v="742"/>
    <x v="965"/>
    <x v="1"/>
    <x v="1"/>
    <x v="865"/>
    <x v="863"/>
    <x v="1"/>
    <b v="0"/>
    <s v="publishing/nonfiction"/>
    <x v="5"/>
    <x v="9"/>
  </r>
  <r>
    <n v="981"/>
    <x v="956"/>
    <s v="Grass-roots executive synergy"/>
    <n v="6700"/>
    <n v="11941"/>
    <x v="967"/>
    <x v="1"/>
    <n v="323"/>
    <x v="966"/>
    <x v="1"/>
    <x v="1"/>
    <x v="866"/>
    <x v="864"/>
    <x v="0"/>
    <b v="0"/>
    <s v="technology/web"/>
    <x v="2"/>
    <x v="2"/>
  </r>
  <r>
    <n v="982"/>
    <x v="957"/>
    <s v="Multi-layered optimal application"/>
    <n v="7200"/>
    <n v="6115"/>
    <x v="968"/>
    <x v="0"/>
    <n v="75"/>
    <x v="967"/>
    <x v="1"/>
    <x v="1"/>
    <x v="867"/>
    <x v="865"/>
    <x v="0"/>
    <b v="1"/>
    <s v="film &amp; video/documentary"/>
    <x v="4"/>
    <x v="4"/>
  </r>
  <r>
    <n v="983"/>
    <x v="958"/>
    <s v="Business-focused full-range core"/>
    <n v="129100"/>
    <n v="188404"/>
    <x v="969"/>
    <x v="1"/>
    <n v="2326"/>
    <x v="968"/>
    <x v="1"/>
    <x v="1"/>
    <x v="868"/>
    <x v="866"/>
    <x v="0"/>
    <b v="0"/>
    <s v="film &amp; video/documentary"/>
    <x v="4"/>
    <x v="4"/>
  </r>
  <r>
    <n v="984"/>
    <x v="959"/>
    <s v="Exclusive system-worthy Graphic Interface"/>
    <n v="6500"/>
    <n v="9910"/>
    <x v="970"/>
    <x v="1"/>
    <n v="381"/>
    <x v="969"/>
    <x v="1"/>
    <x v="1"/>
    <x v="105"/>
    <x v="867"/>
    <x v="0"/>
    <b v="0"/>
    <s v="theater/plays"/>
    <x v="3"/>
    <x v="3"/>
  </r>
  <r>
    <n v="985"/>
    <x v="960"/>
    <s v="Enhanced optimal ability"/>
    <n v="170600"/>
    <n v="114523"/>
    <x v="971"/>
    <x v="0"/>
    <n v="4405"/>
    <x v="970"/>
    <x v="1"/>
    <x v="1"/>
    <x v="481"/>
    <x v="868"/>
    <x v="0"/>
    <b v="1"/>
    <s v="music/rock"/>
    <x v="1"/>
    <x v="1"/>
  </r>
  <r>
    <n v="986"/>
    <x v="961"/>
    <s v="Optional zero administration neural-net"/>
    <n v="7800"/>
    <n v="3144"/>
    <x v="972"/>
    <x v="0"/>
    <n v="92"/>
    <x v="971"/>
    <x v="1"/>
    <x v="1"/>
    <x v="253"/>
    <x v="296"/>
    <x v="0"/>
    <b v="0"/>
    <s v="music/rock"/>
    <x v="1"/>
    <x v="1"/>
  </r>
  <r>
    <n v="987"/>
    <x v="962"/>
    <s v="Ameliorated foreground focus group"/>
    <n v="6200"/>
    <n v="13441"/>
    <x v="973"/>
    <x v="1"/>
    <n v="480"/>
    <x v="972"/>
    <x v="1"/>
    <x v="1"/>
    <x v="869"/>
    <x v="869"/>
    <x v="0"/>
    <b v="0"/>
    <s v="film &amp; video/documentary"/>
    <x v="4"/>
    <x v="4"/>
  </r>
  <r>
    <n v="988"/>
    <x v="963"/>
    <s v="Triple-buffered multi-tasking matrices"/>
    <n v="9400"/>
    <n v="4899"/>
    <x v="974"/>
    <x v="0"/>
    <n v="64"/>
    <x v="973"/>
    <x v="1"/>
    <x v="1"/>
    <x v="864"/>
    <x v="274"/>
    <x v="0"/>
    <b v="0"/>
    <s v="publishing/radio &amp; podcasts"/>
    <x v="5"/>
    <x v="15"/>
  </r>
  <r>
    <n v="989"/>
    <x v="964"/>
    <s v="Versatile dedicated migration"/>
    <n v="2400"/>
    <n v="11990"/>
    <x v="975"/>
    <x v="1"/>
    <n v="226"/>
    <x v="974"/>
    <x v="1"/>
    <x v="1"/>
    <x v="843"/>
    <x v="354"/>
    <x v="0"/>
    <b v="0"/>
    <s v="publishing/translations"/>
    <x v="5"/>
    <x v="18"/>
  </r>
  <r>
    <n v="990"/>
    <x v="965"/>
    <s v="Devolved foreground customer loyalty"/>
    <n v="7800"/>
    <n v="6839"/>
    <x v="976"/>
    <x v="0"/>
    <n v="64"/>
    <x v="975"/>
    <x v="1"/>
    <x v="1"/>
    <x v="289"/>
    <x v="870"/>
    <x v="0"/>
    <b v="1"/>
    <s v="film &amp; video/drama"/>
    <x v="4"/>
    <x v="6"/>
  </r>
  <r>
    <n v="991"/>
    <x v="509"/>
    <s v="Reduced reciprocal focus group"/>
    <n v="9800"/>
    <n v="11091"/>
    <x v="977"/>
    <x v="1"/>
    <n v="241"/>
    <x v="976"/>
    <x v="1"/>
    <x v="1"/>
    <x v="870"/>
    <x v="871"/>
    <x v="0"/>
    <b v="1"/>
    <s v="music/rock"/>
    <x v="1"/>
    <x v="1"/>
  </r>
  <r>
    <n v="992"/>
    <x v="966"/>
    <s v="Networked global migration"/>
    <n v="3100"/>
    <n v="13223"/>
    <x v="978"/>
    <x v="1"/>
    <n v="132"/>
    <x v="977"/>
    <x v="1"/>
    <x v="1"/>
    <x v="871"/>
    <x v="98"/>
    <x v="0"/>
    <b v="1"/>
    <s v="film &amp; video/drama"/>
    <x v="4"/>
    <x v="6"/>
  </r>
  <r>
    <n v="993"/>
    <x v="967"/>
    <s v="De-engineered even-keeled definition"/>
    <n v="9800"/>
    <n v="7608"/>
    <x v="979"/>
    <x v="3"/>
    <n v="75"/>
    <x v="978"/>
    <x v="6"/>
    <x v="6"/>
    <x v="872"/>
    <x v="872"/>
    <x v="0"/>
    <b v="1"/>
    <s v="photography/photography books"/>
    <x v="7"/>
    <x v="14"/>
  </r>
  <r>
    <n v="994"/>
    <x v="968"/>
    <s v="Implemented bi-directional flexibility"/>
    <n v="141100"/>
    <n v="74073"/>
    <x v="980"/>
    <x v="0"/>
    <n v="842"/>
    <x v="979"/>
    <x v="1"/>
    <x v="1"/>
    <x v="873"/>
    <x v="873"/>
    <x v="0"/>
    <b v="1"/>
    <s v="publishing/translations"/>
    <x v="5"/>
    <x v="18"/>
  </r>
  <r>
    <n v="995"/>
    <x v="969"/>
    <s v="Vision-oriented scalable definition"/>
    <n v="97300"/>
    <n v="153216"/>
    <x v="981"/>
    <x v="1"/>
    <n v="2043"/>
    <x v="980"/>
    <x v="1"/>
    <x v="1"/>
    <x v="874"/>
    <x v="526"/>
    <x v="0"/>
    <b v="1"/>
    <s v="food/food trucks"/>
    <x v="0"/>
    <x v="0"/>
  </r>
  <r>
    <n v="996"/>
    <x v="970"/>
    <s v="Future-proofed upward-trending migration"/>
    <n v="6600"/>
    <n v="4814"/>
    <x v="982"/>
    <x v="0"/>
    <n v="112"/>
    <x v="981"/>
    <x v="1"/>
    <x v="1"/>
    <x v="875"/>
    <x v="874"/>
    <x v="0"/>
    <b v="0"/>
    <s v="theater/plays"/>
    <x v="3"/>
    <x v="3"/>
  </r>
  <r>
    <n v="997"/>
    <x v="971"/>
    <s v="Right-sized full-range throughput"/>
    <n v="7600"/>
    <n v="4603"/>
    <x v="983"/>
    <x v="3"/>
    <n v="139"/>
    <x v="982"/>
    <x v="6"/>
    <x v="6"/>
    <x v="876"/>
    <x v="875"/>
    <x v="0"/>
    <b v="0"/>
    <s v="theater/plays"/>
    <x v="3"/>
    <x v="3"/>
  </r>
  <r>
    <n v="998"/>
    <x v="972"/>
    <s v="Polarized composite customer loyalty"/>
    <n v="66600"/>
    <n v="37823"/>
    <x v="984"/>
    <x v="0"/>
    <n v="374"/>
    <x v="983"/>
    <x v="1"/>
    <x v="1"/>
    <x v="877"/>
    <x v="876"/>
    <x v="0"/>
    <b v="1"/>
    <s v="music/indie rock"/>
    <x v="1"/>
    <x v="7"/>
  </r>
  <r>
    <n v="999"/>
    <x v="973"/>
    <s v="Expanded eco-centric policy"/>
    <n v="111100"/>
    <n v="62819"/>
    <x v="985"/>
    <x v="3"/>
    <n v="1122"/>
    <x v="984"/>
    <x v="1"/>
    <x v="1"/>
    <x v="878"/>
    <x v="877"/>
    <x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401146-4980-4D37-9625-47C20F9D855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>
      <items count="987">
        <item x="0"/>
        <item x="908"/>
        <item x="492"/>
        <item x="100"/>
        <item x="819"/>
        <item x="269"/>
        <item x="923"/>
        <item x="890"/>
        <item x="50"/>
        <item x="729"/>
        <item x="537"/>
        <item x="169"/>
        <item x="248"/>
        <item x="615"/>
        <item x="129"/>
        <item x="136"/>
        <item x="202"/>
        <item x="593"/>
        <item x="213"/>
        <item x="446"/>
        <item x="712"/>
        <item x="945"/>
        <item x="298"/>
        <item x="883"/>
        <item x="513"/>
        <item x="588"/>
        <item x="388"/>
        <item x="304"/>
        <item x="649"/>
        <item x="218"/>
        <item x="197"/>
        <item x="318"/>
        <item x="290"/>
        <item x="933"/>
        <item x="374"/>
        <item x="765"/>
        <item x="170"/>
        <item x="419"/>
        <item x="234"/>
        <item x="411"/>
        <item x="524"/>
        <item x="385"/>
        <item x="631"/>
        <item x="355"/>
        <item x="63"/>
        <item x="891"/>
        <item x="556"/>
        <item x="586"/>
        <item x="734"/>
        <item x="928"/>
        <item x="371"/>
        <item x="482"/>
        <item x="604"/>
        <item x="500"/>
        <item x="375"/>
        <item x="785"/>
        <item x="343"/>
        <item x="110"/>
        <item x="529"/>
        <item x="316"/>
        <item x="538"/>
        <item x="291"/>
        <item x="478"/>
        <item x="633"/>
        <item x="430"/>
        <item x="572"/>
        <item x="146"/>
        <item x="284"/>
        <item x="719"/>
        <item x="670"/>
        <item x="913"/>
        <item x="123"/>
        <item x="281"/>
        <item x="571"/>
        <item x="364"/>
        <item x="942"/>
        <item x="315"/>
        <item x="897"/>
        <item x="8"/>
        <item x="191"/>
        <item x="894"/>
        <item x="702"/>
        <item x="308"/>
        <item x="660"/>
        <item x="139"/>
        <item x="6"/>
        <item x="207"/>
        <item x="959"/>
        <item x="509"/>
        <item x="327"/>
        <item x="254"/>
        <item x="188"/>
        <item x="857"/>
        <item x="494"/>
        <item x="488"/>
        <item x="506"/>
        <item x="69"/>
        <item x="321"/>
        <item x="536"/>
        <item x="443"/>
        <item x="706"/>
        <item x="103"/>
        <item x="437"/>
        <item x="864"/>
        <item x="781"/>
        <item x="174"/>
        <item x="453"/>
        <item x="934"/>
        <item x="268"/>
        <item x="885"/>
        <item x="957"/>
        <item x="612"/>
        <item x="875"/>
        <item x="472"/>
        <item x="731"/>
        <item x="736"/>
        <item x="797"/>
        <item x="780"/>
        <item x="458"/>
        <item x="832"/>
        <item x="481"/>
        <item x="756"/>
        <item x="259"/>
        <item x="167"/>
        <item x="300"/>
        <item x="185"/>
        <item x="187"/>
        <item x="272"/>
        <item x="932"/>
        <item x="517"/>
        <item x="727"/>
        <item x="656"/>
        <item x="666"/>
        <item x="98"/>
        <item x="313"/>
        <item x="782"/>
        <item x="52"/>
        <item x="493"/>
        <item x="750"/>
        <item x="344"/>
        <item x="439"/>
        <item x="349"/>
        <item x="739"/>
        <item x="847"/>
        <item x="293"/>
        <item x="406"/>
        <item x="903"/>
        <item x="353"/>
        <item x="711"/>
        <item x="779"/>
        <item x="866"/>
        <item x="83"/>
        <item x="533"/>
        <item x="190"/>
        <item x="325"/>
        <item x="126"/>
        <item x="317"/>
        <item x="204"/>
        <item x="869"/>
        <item x="468"/>
        <item x="384"/>
        <item x="508"/>
        <item x="502"/>
        <item x="966"/>
        <item x="972"/>
        <item x="398"/>
        <item x="376"/>
        <item x="420"/>
        <item x="464"/>
        <item x="21"/>
        <item x="640"/>
        <item x="233"/>
        <item x="342"/>
        <item x="648"/>
        <item x="511"/>
        <item x="625"/>
        <item x="854"/>
        <item x="665"/>
        <item x="412"/>
        <item x="547"/>
        <item x="450"/>
        <item x="560"/>
        <item x="215"/>
        <item x="66"/>
        <item x="192"/>
        <item x="914"/>
        <item x="324"/>
        <item x="405"/>
        <item x="424"/>
        <item x="77"/>
        <item x="651"/>
        <item x="15"/>
        <item x="45"/>
        <item x="495"/>
        <item x="11"/>
        <item x="26"/>
        <item x="637"/>
        <item x="91"/>
        <item x="642"/>
        <item x="19"/>
        <item x="611"/>
        <item x="767"/>
        <item x="926"/>
        <item x="761"/>
        <item x="924"/>
        <item x="716"/>
        <item x="444"/>
        <item x="900"/>
        <item x="808"/>
        <item x="771"/>
        <item x="39"/>
        <item x="794"/>
        <item x="840"/>
        <item x="818"/>
        <item x="297"/>
        <item x="127"/>
        <item x="9"/>
        <item x="576"/>
        <item x="974"/>
        <item x="886"/>
        <item x="980"/>
        <item x="156"/>
        <item x="479"/>
        <item x="347"/>
        <item x="198"/>
        <item x="341"/>
        <item x="249"/>
        <item x="693"/>
        <item x="429"/>
        <item x="653"/>
        <item x="473"/>
        <item x="566"/>
        <item x="288"/>
        <item x="372"/>
        <item x="786"/>
        <item x="294"/>
        <item x="413"/>
        <item x="510"/>
        <item x="664"/>
        <item x="632"/>
        <item x="449"/>
        <item x="985"/>
        <item x="984"/>
        <item x="757"/>
        <item x="414"/>
        <item x="901"/>
        <item x="904"/>
        <item x="545"/>
        <item x="906"/>
        <item x="153"/>
        <item x="352"/>
        <item x="3"/>
        <item x="688"/>
        <item x="109"/>
        <item x="939"/>
        <item x="650"/>
        <item x="128"/>
        <item x="93"/>
        <item x="983"/>
        <item x="956"/>
        <item x="730"/>
        <item x="180"/>
        <item x="87"/>
        <item x="409"/>
        <item x="927"/>
        <item x="623"/>
        <item x="798"/>
        <item x="569"/>
        <item x="935"/>
        <item x="641"/>
        <item x="195"/>
        <item x="448"/>
        <item x="379"/>
        <item x="396"/>
        <item x="685"/>
        <item x="417"/>
        <item x="575"/>
        <item x="658"/>
        <item x="872"/>
        <item x="150"/>
        <item x="122"/>
        <item x="629"/>
        <item x="622"/>
        <item x="929"/>
        <item x="583"/>
        <item x="570"/>
        <item x="154"/>
        <item x="766"/>
        <item x="389"/>
        <item x="340"/>
        <item x="314"/>
        <item x="14"/>
        <item x="18"/>
        <item x="971"/>
        <item x="208"/>
        <item x="677"/>
        <item x="426"/>
        <item x="368"/>
        <item x="749"/>
        <item x="189"/>
        <item x="817"/>
        <item x="182"/>
        <item x="863"/>
        <item x="4"/>
        <item x="846"/>
        <item x="79"/>
        <item x="938"/>
        <item x="496"/>
        <item x="504"/>
        <item x="135"/>
        <item x="346"/>
        <item x="184"/>
        <item x="918"/>
        <item x="534"/>
        <item x="581"/>
        <item x="982"/>
        <item x="155"/>
        <item x="963"/>
        <item x="306"/>
        <item x="175"/>
        <item x="825"/>
        <item x="307"/>
        <item x="383"/>
        <item x="229"/>
        <item x="264"/>
        <item x="800"/>
        <item x="655"/>
        <item x="618"/>
        <item x="865"/>
        <item x="979"/>
        <item x="76"/>
        <item x="160"/>
        <item x="627"/>
        <item x="90"/>
        <item x="200"/>
        <item x="582"/>
        <item x="630"/>
        <item x="27"/>
        <item x="337"/>
        <item x="523"/>
        <item x="769"/>
        <item x="477"/>
        <item x="931"/>
        <item x="652"/>
        <item x="584"/>
        <item x="442"/>
        <item x="301"/>
        <item x="428"/>
        <item x="171"/>
        <item x="626"/>
        <item x="282"/>
        <item x="669"/>
        <item x="558"/>
        <item x="519"/>
        <item x="686"/>
        <item x="520"/>
        <item x="691"/>
        <item x="339"/>
        <item x="949"/>
        <item x="410"/>
        <item x="874"/>
        <item x="968"/>
        <item x="946"/>
        <item x="399"/>
        <item x="673"/>
        <item x="32"/>
        <item x="759"/>
        <item x="789"/>
        <item x="115"/>
        <item x="976"/>
        <item x="116"/>
        <item x="778"/>
        <item x="643"/>
        <item x="639"/>
        <item x="540"/>
        <item x="717"/>
        <item x="251"/>
        <item x="12"/>
        <item x="401"/>
        <item x="134"/>
        <item x="824"/>
        <item x="54"/>
        <item x="858"/>
        <item x="455"/>
        <item x="722"/>
        <item x="684"/>
        <item x="425"/>
        <item x="323"/>
        <item x="279"/>
        <item x="525"/>
        <item x="51"/>
        <item x="723"/>
        <item x="803"/>
        <item x="499"/>
        <item x="742"/>
        <item x="61"/>
        <item x="638"/>
        <item x="152"/>
        <item x="221"/>
        <item x="565"/>
        <item x="319"/>
        <item x="295"/>
        <item x="338"/>
        <item x="209"/>
        <item x="526"/>
        <item x="138"/>
        <item x="177"/>
        <item x="274"/>
        <item x="334"/>
        <item x="672"/>
        <item x="64"/>
        <item x="237"/>
        <item x="286"/>
        <item x="654"/>
        <item x="546"/>
        <item x="219"/>
        <item x="696"/>
        <item x="833"/>
        <item x="522"/>
        <item x="777"/>
        <item x="590"/>
        <item x="158"/>
        <item x="163"/>
        <item x="709"/>
        <item x="829"/>
        <item x="476"/>
        <item x="681"/>
        <item x="131"/>
        <item x="553"/>
        <item x="573"/>
        <item x="206"/>
        <item x="485"/>
        <item x="141"/>
        <item x="514"/>
        <item x="239"/>
        <item x="843"/>
        <item x="452"/>
        <item x="407"/>
        <item x="28"/>
        <item x="849"/>
        <item x="770"/>
        <item x="792"/>
        <item x="280"/>
        <item x="71"/>
        <item x="459"/>
        <item x="955"/>
        <item x="820"/>
        <item x="232"/>
        <item x="787"/>
        <item x="925"/>
        <item x="567"/>
        <item x="512"/>
        <item x="503"/>
        <item x="20"/>
        <item x="917"/>
        <item x="147"/>
        <item x="24"/>
        <item x="423"/>
        <item x="95"/>
        <item x="977"/>
        <item x="753"/>
        <item x="762"/>
        <item x="842"/>
        <item x="471"/>
        <item x="628"/>
        <item x="333"/>
        <item x="46"/>
        <item x="774"/>
        <item x="878"/>
        <item x="132"/>
        <item x="431"/>
        <item x="532"/>
        <item x="915"/>
        <item x="118"/>
        <item x="873"/>
        <item x="451"/>
        <item x="505"/>
        <item x="947"/>
        <item x="578"/>
        <item x="596"/>
        <item x="226"/>
        <item x="111"/>
        <item x="634"/>
        <item x="253"/>
        <item x="602"/>
        <item x="148"/>
        <item x="164"/>
        <item x="663"/>
        <item x="386"/>
        <item x="74"/>
        <item x="193"/>
        <item x="695"/>
        <item x="335"/>
        <item x="447"/>
        <item x="667"/>
        <item x="433"/>
        <item x="263"/>
        <item x="415"/>
        <item x="351"/>
        <item x="70"/>
        <item x="331"/>
        <item x="784"/>
        <item x="813"/>
        <item x="644"/>
        <item x="943"/>
        <item x="418"/>
        <item x="348"/>
        <item x="240"/>
        <item x="697"/>
        <item x="22"/>
        <item x="881"/>
        <item x="595"/>
        <item x="416"/>
        <item x="144"/>
        <item x="392"/>
        <item x="804"/>
        <item x="85"/>
        <item x="600"/>
        <item x="2"/>
        <item x="404"/>
        <item x="305"/>
        <item x="84"/>
        <item x="838"/>
        <item x="460"/>
        <item x="326"/>
        <item x="687"/>
        <item x="715"/>
        <item x="201"/>
        <item x="764"/>
        <item x="143"/>
        <item x="728"/>
        <item x="953"/>
        <item x="165"/>
        <item x="271"/>
        <item x="552"/>
        <item x="220"/>
        <item x="557"/>
        <item x="827"/>
        <item x="507"/>
        <item x="605"/>
        <item x="845"/>
        <item x="37"/>
        <item x="53"/>
        <item x="457"/>
        <item x="773"/>
        <item x="683"/>
        <item x="700"/>
        <item x="830"/>
        <item x="104"/>
        <item x="965"/>
        <item x="56"/>
        <item x="296"/>
        <item x="60"/>
        <item x="105"/>
        <item x="635"/>
        <item x="516"/>
        <item x="969"/>
        <item x="255"/>
        <item x="382"/>
        <item x="579"/>
        <item x="701"/>
        <item x="120"/>
        <item x="161"/>
        <item x="531"/>
        <item x="674"/>
        <item x="35"/>
        <item x="75"/>
        <item x="34"/>
        <item x="548"/>
        <item x="621"/>
        <item x="210"/>
        <item x="970"/>
        <item x="689"/>
        <item x="710"/>
        <item x="823"/>
        <item x="587"/>
        <item x="961"/>
        <item x="214"/>
        <item x="130"/>
        <item x="607"/>
        <item x="902"/>
        <item x="521"/>
        <item x="888"/>
        <item x="713"/>
        <item x="36"/>
        <item x="740"/>
        <item x="981"/>
        <item x="822"/>
        <item x="258"/>
        <item x="231"/>
        <item x="698"/>
        <item x="528"/>
        <item x="367"/>
        <item x="235"/>
        <item x="17"/>
        <item x="930"/>
        <item x="125"/>
        <item x="616"/>
        <item x="360"/>
        <item x="377"/>
        <item x="30"/>
        <item x="936"/>
        <item x="436"/>
        <item x="704"/>
        <item x="592"/>
        <item x="159"/>
        <item x="67"/>
        <item x="855"/>
        <item x="893"/>
        <item x="172"/>
        <item x="541"/>
        <item x="892"/>
        <item x="322"/>
        <item x="922"/>
        <item x="718"/>
        <item x="320"/>
        <item x="745"/>
        <item x="393"/>
        <item x="86"/>
        <item x="744"/>
        <item x="225"/>
        <item x="40"/>
        <item x="877"/>
        <item x="860"/>
        <item x="608"/>
        <item x="277"/>
        <item x="597"/>
        <item x="230"/>
        <item x="456"/>
        <item x="381"/>
        <item x="358"/>
        <item x="5"/>
        <item x="394"/>
        <item x="117"/>
        <item x="606"/>
        <item x="692"/>
        <item x="909"/>
        <item x="659"/>
        <item x="440"/>
        <item x="752"/>
        <item x="55"/>
        <item x="469"/>
        <item x="967"/>
        <item x="483"/>
        <item x="434"/>
        <item x="336"/>
        <item x="498"/>
        <item x="266"/>
        <item x="921"/>
        <item x="402"/>
        <item x="907"/>
        <item x="378"/>
        <item x="465"/>
        <item x="856"/>
        <item x="252"/>
        <item x="354"/>
        <item x="328"/>
        <item x="720"/>
        <item x="853"/>
        <item x="43"/>
        <item x="562"/>
        <item x="107"/>
        <item x="387"/>
        <item x="332"/>
        <item x="598"/>
        <item x="850"/>
        <item x="461"/>
        <item x="861"/>
        <item x="599"/>
        <item x="788"/>
        <item x="882"/>
        <item x="609"/>
        <item x="49"/>
        <item x="668"/>
        <item x="828"/>
        <item x="763"/>
        <item x="647"/>
        <item x="486"/>
        <item x="678"/>
        <item x="427"/>
        <item x="775"/>
        <item x="799"/>
        <item x="227"/>
        <item x="211"/>
        <item x="99"/>
        <item x="791"/>
        <item x="834"/>
        <item x="438"/>
        <item x="898"/>
        <item x="551"/>
        <item x="330"/>
        <item x="591"/>
        <item x="790"/>
        <item x="309"/>
        <item x="559"/>
        <item x="619"/>
        <item x="594"/>
        <item x="839"/>
        <item x="755"/>
        <item x="589"/>
        <item x="285"/>
        <item x="876"/>
        <item x="246"/>
        <item x="919"/>
        <item x="737"/>
        <item x="41"/>
        <item x="119"/>
        <item x="57"/>
        <item x="772"/>
        <item x="216"/>
        <item x="25"/>
        <item x="973"/>
        <item x="916"/>
        <item x="96"/>
        <item x="561"/>
        <item x="121"/>
        <item x="149"/>
        <item x="484"/>
        <item x="157"/>
        <item x="636"/>
        <item x="140"/>
        <item x="549"/>
        <item x="912"/>
        <item x="81"/>
        <item x="380"/>
        <item x="801"/>
        <item x="357"/>
        <item x="682"/>
        <item x="58"/>
        <item x="958"/>
        <item x="868"/>
        <item x="738"/>
        <item x="390"/>
        <item x="186"/>
        <item x="142"/>
        <item x="880"/>
        <item x="758"/>
        <item x="741"/>
        <item x="265"/>
        <item x="65"/>
        <item x="474"/>
        <item x="145"/>
        <item x="563"/>
        <item x="905"/>
        <item x="836"/>
        <item x="910"/>
        <item x="871"/>
        <item x="802"/>
        <item x="657"/>
        <item x="920"/>
        <item x="550"/>
        <item x="273"/>
        <item x="13"/>
        <item x="708"/>
        <item x="610"/>
        <item x="848"/>
        <item x="889"/>
        <item x="89"/>
        <item x="267"/>
        <item x="162"/>
        <item x="68"/>
        <item x="743"/>
        <item x="879"/>
        <item x="92"/>
        <item x="223"/>
        <item x="480"/>
        <item x="88"/>
        <item x="137"/>
        <item x="796"/>
        <item x="535"/>
        <item x="10"/>
        <item x="816"/>
        <item x="613"/>
        <item x="256"/>
        <item x="793"/>
        <item x="112"/>
        <item x="714"/>
        <item x="760"/>
        <item x="543"/>
        <item x="859"/>
        <item x="366"/>
        <item x="247"/>
        <item x="59"/>
        <item x="539"/>
        <item x="365"/>
        <item x="617"/>
        <item x="102"/>
        <item x="601"/>
        <item x="544"/>
        <item x="466"/>
        <item x="303"/>
        <item x="421"/>
        <item x="810"/>
        <item x="183"/>
        <item x="312"/>
        <item x="948"/>
        <item x="196"/>
        <item x="356"/>
        <item x="78"/>
        <item x="94"/>
        <item x="270"/>
        <item x="487"/>
        <item x="564"/>
        <item x="179"/>
        <item x="31"/>
        <item x="310"/>
        <item x="624"/>
        <item x="133"/>
        <item x="694"/>
        <item x="260"/>
        <item x="821"/>
        <item x="400"/>
        <item x="467"/>
        <item x="725"/>
        <item x="895"/>
        <item x="962"/>
        <item x="577"/>
        <item x="38"/>
        <item x="244"/>
        <item x="276"/>
        <item x="7"/>
        <item x="29"/>
        <item x="462"/>
        <item x="23"/>
        <item x="217"/>
        <item x="954"/>
        <item x="837"/>
        <item x="574"/>
        <item x="862"/>
        <item x="852"/>
        <item x="811"/>
        <item x="454"/>
        <item x="726"/>
        <item x="435"/>
        <item x="950"/>
        <item x="403"/>
        <item x="844"/>
        <item x="812"/>
        <item x="178"/>
        <item x="675"/>
        <item x="661"/>
        <item x="106"/>
        <item x="373"/>
        <item x="194"/>
        <item x="262"/>
        <item x="470"/>
        <item x="224"/>
        <item x="940"/>
        <item x="124"/>
        <item x="806"/>
        <item x="568"/>
        <item x="555"/>
        <item x="870"/>
        <item x="261"/>
        <item x="359"/>
        <item x="960"/>
        <item x="113"/>
        <item x="33"/>
        <item x="951"/>
        <item x="851"/>
        <item x="48"/>
        <item x="814"/>
        <item x="311"/>
        <item x="222"/>
        <item x="747"/>
        <item x="887"/>
        <item x="350"/>
        <item x="721"/>
        <item x="491"/>
        <item x="166"/>
        <item x="176"/>
        <item x="238"/>
        <item x="603"/>
        <item x="228"/>
        <item x="236"/>
        <item x="151"/>
        <item x="168"/>
        <item x="205"/>
        <item x="515"/>
        <item x="978"/>
        <item x="680"/>
        <item x="203"/>
        <item x="329"/>
        <item x="42"/>
        <item x="241"/>
        <item x="690"/>
        <item x="289"/>
        <item x="815"/>
        <item x="662"/>
        <item x="391"/>
        <item x="705"/>
        <item x="47"/>
        <item x="896"/>
        <item x="530"/>
        <item x="911"/>
        <item x="975"/>
        <item x="527"/>
        <item x="646"/>
        <item x="835"/>
        <item x="243"/>
        <item x="441"/>
        <item x="475"/>
        <item x="707"/>
        <item x="724"/>
        <item x="497"/>
        <item x="676"/>
        <item x="867"/>
        <item x="302"/>
        <item x="490"/>
        <item x="831"/>
        <item x="748"/>
        <item x="242"/>
        <item x="422"/>
        <item x="463"/>
        <item x="278"/>
        <item x="363"/>
        <item x="108"/>
        <item x="257"/>
        <item x="805"/>
        <item x="614"/>
        <item x="250"/>
        <item x="80"/>
        <item x="16"/>
        <item x="841"/>
        <item x="751"/>
        <item x="44"/>
        <item x="73"/>
        <item x="408"/>
        <item x="72"/>
        <item x="199"/>
        <item x="620"/>
        <item x="518"/>
        <item x="283"/>
        <item x="699"/>
        <item x="735"/>
        <item x="395"/>
        <item x="181"/>
        <item x="62"/>
        <item x="489"/>
        <item x="114"/>
        <item x="754"/>
        <item x="776"/>
        <item x="370"/>
        <item x="362"/>
        <item x="944"/>
        <item x="746"/>
        <item x="884"/>
        <item x="768"/>
        <item x="952"/>
        <item x="554"/>
        <item x="899"/>
        <item x="809"/>
        <item x="826"/>
        <item x="964"/>
        <item x="173"/>
        <item x="97"/>
        <item x="501"/>
        <item x="679"/>
        <item x="245"/>
        <item x="580"/>
        <item x="445"/>
        <item x="542"/>
        <item x="101"/>
        <item x="212"/>
        <item x="671"/>
        <item x="585"/>
        <item x="1"/>
        <item x="432"/>
        <item x="275"/>
        <item x="807"/>
        <item x="937"/>
        <item x="941"/>
        <item x="733"/>
        <item x="732"/>
        <item x="795"/>
        <item x="783"/>
        <item x="292"/>
        <item x="299"/>
        <item x="345"/>
        <item x="82"/>
        <item x="397"/>
        <item x="369"/>
        <item x="361"/>
        <item x="287"/>
        <item x="703"/>
        <item x="645"/>
        <item t="default"/>
      </items>
    </pivotField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7969BB-DC15-468B-BEEE-212ED4789A1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>
      <items count="986">
        <item x="0"/>
        <item x="100"/>
        <item x="50"/>
        <item x="248"/>
        <item x="446"/>
        <item x="298"/>
        <item x="420"/>
        <item x="364"/>
        <item x="850"/>
        <item x="897"/>
        <item x="568"/>
        <item x="709"/>
        <item x="657"/>
        <item x="665"/>
        <item x="819"/>
        <item x="403"/>
        <item x="714"/>
        <item x="268"/>
        <item x="726"/>
        <item x="277"/>
        <item x="283"/>
        <item x="171"/>
        <item x="902"/>
        <item x="324"/>
        <item x="854"/>
        <item x="122"/>
        <item x="970"/>
        <item x="247"/>
        <item x="563"/>
        <item x="549"/>
        <item x="969"/>
        <item x="745"/>
        <item x="352"/>
        <item x="900"/>
        <item x="753"/>
        <item x="264"/>
        <item x="415"/>
        <item x="43"/>
        <item x="690"/>
        <item x="466"/>
        <item x="98"/>
        <item x="493"/>
        <item x="729"/>
        <item x="604"/>
        <item x="638"/>
        <item x="130"/>
        <item x="972"/>
        <item x="710"/>
        <item x="791"/>
        <item x="208"/>
        <item x="521"/>
        <item x="453"/>
        <item x="410"/>
        <item x="447"/>
        <item x="67"/>
        <item x="660"/>
        <item x="837"/>
        <item x="58"/>
        <item x="388"/>
        <item x="349"/>
        <item x="735"/>
        <item x="146"/>
        <item x="517"/>
        <item x="442"/>
        <item x="367"/>
        <item x="640"/>
        <item x="223"/>
        <item x="262"/>
        <item x="411"/>
        <item x="684"/>
        <item x="622"/>
        <item x="59"/>
        <item x="325"/>
        <item x="492"/>
        <item x="930"/>
        <item x="741"/>
        <item x="117"/>
        <item x="774"/>
        <item x="8"/>
        <item x="894"/>
        <item x="523"/>
        <item x="152"/>
        <item x="216"/>
        <item x="645"/>
        <item x="102"/>
        <item x="394"/>
        <item x="312"/>
        <item x="183"/>
        <item x="57"/>
        <item x="907"/>
        <item x="486"/>
        <item x="731"/>
        <item x="759"/>
        <item x="861"/>
        <item x="817"/>
        <item x="185"/>
        <item x="269"/>
        <item x="792"/>
        <item x="888"/>
        <item x="52"/>
        <item x="844"/>
        <item x="784"/>
        <item x="723"/>
        <item x="618"/>
        <item x="177"/>
        <item x="766"/>
        <item x="828"/>
        <item x="762"/>
        <item x="931"/>
        <item x="341"/>
        <item x="770"/>
        <item x="982"/>
        <item x="291"/>
        <item x="482"/>
        <item x="918"/>
        <item x="826"/>
        <item x="971"/>
        <item x="565"/>
        <item x="112"/>
        <item x="33"/>
        <item x="26"/>
        <item x="602"/>
        <item x="191"/>
        <item x="439"/>
        <item x="197"/>
        <item x="42"/>
        <item x="293"/>
        <item x="501"/>
        <item x="162"/>
        <item x="668"/>
        <item x="511"/>
        <item x="440"/>
        <item x="740"/>
        <item x="966"/>
        <item x="278"/>
        <item x="934"/>
        <item x="869"/>
        <item x="451"/>
        <item x="744"/>
        <item x="863"/>
        <item x="498"/>
        <item x="190"/>
        <item x="95"/>
        <item x="184"/>
        <item x="322"/>
        <item x="906"/>
        <item x="271"/>
        <item x="546"/>
        <item x="320"/>
        <item x="639"/>
        <item x="495"/>
        <item x="32"/>
        <item x="249"/>
        <item x="258"/>
        <item x="311"/>
        <item x="24"/>
        <item x="460"/>
        <item x="233"/>
        <item x="180"/>
        <item x="218"/>
        <item x="538"/>
        <item x="297"/>
        <item x="670"/>
        <item x="471"/>
        <item x="286"/>
        <item x="672"/>
        <item x="287"/>
        <item x="83"/>
        <item x="211"/>
        <item x="908"/>
        <item x="274"/>
        <item x="600"/>
        <item x="738"/>
        <item x="947"/>
        <item x="374"/>
        <item x="473"/>
        <item x="872"/>
        <item x="182"/>
        <item x="520"/>
        <item x="381"/>
        <item x="412"/>
        <item x="346"/>
        <item x="78"/>
        <item x="299"/>
        <item x="755"/>
        <item x="950"/>
        <item x="307"/>
        <item x="846"/>
        <item x="572"/>
        <item x="870"/>
        <item x="875"/>
        <item x="392"/>
        <item x="167"/>
        <item x="174"/>
        <item x="797"/>
        <item x="389"/>
        <item x="860"/>
        <item x="213"/>
        <item x="666"/>
        <item x="315"/>
        <item x="240"/>
        <item x="683"/>
        <item x="481"/>
        <item x="795"/>
        <item x="981"/>
        <item x="201"/>
        <item x="763"/>
        <item x="941"/>
        <item x="241"/>
        <item x="591"/>
        <item x="808"/>
        <item x="132"/>
        <item x="948"/>
        <item x="946"/>
        <item x="582"/>
        <item x="292"/>
        <item x="823"/>
        <item x="115"/>
        <item x="435"/>
        <item x="164"/>
        <item x="534"/>
        <item x="707"/>
        <item x="789"/>
        <item x="503"/>
        <item x="658"/>
        <item x="54"/>
        <item x="893"/>
        <item x="644"/>
        <item x="19"/>
        <item x="328"/>
        <item x="178"/>
        <item x="937"/>
        <item x="606"/>
        <item x="786"/>
        <item x="235"/>
        <item x="49"/>
        <item x="18"/>
        <item x="450"/>
        <item x="852"/>
        <item x="976"/>
        <item x="397"/>
        <item x="46"/>
        <item x="916"/>
        <item x="192"/>
        <item x="935"/>
        <item x="135"/>
        <item x="136"/>
        <item x="147"/>
        <item x="892"/>
        <item x="588"/>
        <item x="357"/>
        <item x="667"/>
        <item x="390"/>
        <item x="414"/>
        <item x="348"/>
        <item x="878"/>
        <item x="742"/>
        <item x="331"/>
        <item x="125"/>
        <item x="422"/>
        <item x="377"/>
        <item x="47"/>
        <item x="220"/>
        <item x="673"/>
        <item x="800"/>
        <item x="575"/>
        <item x="79"/>
        <item x="31"/>
        <item x="393"/>
        <item x="557"/>
        <item x="94"/>
        <item x="527"/>
        <item x="480"/>
        <item x="310"/>
        <item x="630"/>
        <item x="890"/>
        <item x="260"/>
        <item x="355"/>
        <item x="747"/>
        <item x="406"/>
        <item x="123"/>
        <item x="555"/>
        <item x="382"/>
        <item x="648"/>
        <item x="371"/>
        <item x="584"/>
        <item x="889"/>
        <item x="317"/>
        <item x="702"/>
        <item x="610"/>
        <item x="467"/>
        <item x="417"/>
        <item x="472"/>
        <item x="207"/>
        <item x="944"/>
        <item x="780"/>
        <item x="490"/>
        <item x="917"/>
        <item x="581"/>
        <item x="109"/>
        <item x="272"/>
        <item x="195"/>
        <item x="433"/>
        <item x="680"/>
        <item x="265"/>
        <item x="914"/>
        <item x="222"/>
        <item x="151"/>
        <item x="567"/>
        <item x="281"/>
        <item x="776"/>
        <item x="787"/>
        <item x="504"/>
        <item x="842"/>
        <item x="436"/>
        <item x="598"/>
        <item x="48"/>
        <item x="627"/>
        <item x="508"/>
        <item x="974"/>
        <item x="316"/>
        <item x="760"/>
        <item x="560"/>
        <item x="526"/>
        <item x="326"/>
        <item x="418"/>
        <item x="455"/>
        <item x="261"/>
        <item x="576"/>
        <item x="552"/>
        <item x="880"/>
        <item x="754"/>
        <item x="843"/>
        <item x="437"/>
        <item x="785"/>
        <item x="891"/>
        <item x="232"/>
        <item x="432"/>
        <item x="951"/>
        <item x="219"/>
        <item x="887"/>
        <item x="756"/>
        <item x="165"/>
        <item x="530"/>
        <item x="80"/>
        <item x="798"/>
        <item x="628"/>
        <item x="984"/>
        <item x="399"/>
        <item x="454"/>
        <item x="617"/>
        <item x="556"/>
        <item x="101"/>
        <item x="676"/>
        <item x="74"/>
        <item x="266"/>
        <item x="694"/>
        <item x="608"/>
        <item x="76"/>
        <item x="253"/>
        <item x="536"/>
        <item x="39"/>
        <item x="848"/>
        <item x="857"/>
        <item x="881"/>
        <item x="925"/>
        <item x="160"/>
        <item x="599"/>
        <item x="904"/>
        <item x="90"/>
        <item x="463"/>
        <item x="259"/>
        <item x="871"/>
        <item x="957"/>
        <item x="62"/>
        <item x="811"/>
        <item x="635"/>
        <item x="161"/>
        <item x="650"/>
        <item x="768"/>
        <item x="956"/>
        <item x="510"/>
        <item x="68"/>
        <item x="181"/>
        <item x="176"/>
        <item x="647"/>
        <item x="474"/>
        <item x="368"/>
        <item x="139"/>
        <item x="53"/>
        <item x="372"/>
        <item x="314"/>
        <item x="360"/>
        <item x="646"/>
        <item x="497"/>
        <item x="544"/>
        <item x="625"/>
        <item x="150"/>
        <item x="788"/>
        <item x="434"/>
        <item x="558"/>
        <item x="246"/>
        <item x="6"/>
        <item x="562"/>
        <item x="401"/>
        <item x="209"/>
        <item x="141"/>
        <item x="541"/>
        <item x="717"/>
        <item x="65"/>
        <item x="586"/>
        <item x="86"/>
        <item x="204"/>
        <item x="737"/>
        <item x="282"/>
        <item x="960"/>
        <item x="28"/>
        <item x="215"/>
        <item x="752"/>
        <item x="531"/>
        <item x="597"/>
        <item x="514"/>
        <item x="594"/>
        <item x="413"/>
        <item x="688"/>
        <item x="378"/>
        <item x="10"/>
        <item x="424"/>
        <item x="836"/>
        <item x="120"/>
        <item x="512"/>
        <item x="441"/>
        <item x="553"/>
        <item x="202"/>
        <item x="230"/>
        <item x="611"/>
        <item x="525"/>
        <item x="528"/>
        <item x="356"/>
        <item x="254"/>
        <item x="830"/>
        <item x="334"/>
        <item x="70"/>
        <item x="579"/>
        <item x="803"/>
        <item x="818"/>
        <item x="824"/>
        <item x="7"/>
        <item x="465"/>
        <item x="915"/>
        <item x="821"/>
        <item x="227"/>
        <item x="96"/>
        <item x="319"/>
        <item x="691"/>
        <item x="295"/>
        <item x="426"/>
        <item x="708"/>
        <item x="814"/>
        <item x="305"/>
        <item x="244"/>
        <item x="140"/>
        <item x="573"/>
        <item x="727"/>
        <item x="345"/>
        <item x="502"/>
        <item x="686"/>
        <item x="396"/>
        <item x="376"/>
        <item x="103"/>
        <item x="457"/>
        <item x="226"/>
        <item x="578"/>
        <item x="595"/>
        <item x="585"/>
        <item x="746"/>
        <item x="899"/>
        <item x="809"/>
        <item x="655"/>
        <item x="131"/>
        <item x="592"/>
        <item x="491"/>
        <item x="767"/>
        <item x="772"/>
        <item x="280"/>
        <item x="416"/>
        <item x="624"/>
        <item x="36"/>
        <item x="699"/>
        <item x="400"/>
        <item x="663"/>
        <item x="459"/>
        <item x="238"/>
        <item x="243"/>
        <item x="21"/>
        <item x="677"/>
        <item x="193"/>
        <item x="569"/>
        <item x="119"/>
        <item x="620"/>
        <item x="365"/>
        <item x="149"/>
        <item x="296"/>
        <item x="343"/>
        <item x="816"/>
        <item x="629"/>
        <item x="428"/>
        <item x="873"/>
        <item x="868"/>
        <item x="56"/>
        <item x="375"/>
        <item x="263"/>
        <item x="203"/>
        <item x="685"/>
        <item x="519"/>
        <item x="506"/>
        <item x="487"/>
        <item x="777"/>
        <item x="155"/>
        <item x="589"/>
        <item x="681"/>
        <item x="475"/>
        <item x="953"/>
        <item x="290"/>
        <item x="64"/>
        <item x="110"/>
        <item x="927"/>
        <item x="359"/>
        <item x="574"/>
        <item x="782"/>
        <item x="621"/>
        <item x="943"/>
        <item x="256"/>
        <item x="704"/>
        <item x="9"/>
        <item x="856"/>
        <item x="548"/>
        <item x="841"/>
        <item x="593"/>
        <item x="279"/>
        <item x="25"/>
        <item x="210"/>
        <item x="304"/>
        <item x="720"/>
        <item x="661"/>
        <item x="793"/>
        <item x="607"/>
        <item x="398"/>
        <item x="156"/>
        <item x="874"/>
        <item x="758"/>
        <item x="933"/>
        <item x="623"/>
        <item x="336"/>
        <item x="166"/>
        <item x="615"/>
        <item x="198"/>
        <item x="779"/>
        <item x="72"/>
        <item x="815"/>
        <item x="980"/>
        <item x="187"/>
        <item x="444"/>
        <item x="701"/>
        <item x="438"/>
        <item x="285"/>
        <item x="380"/>
        <item x="40"/>
        <item x="783"/>
        <item x="242"/>
        <item x="38"/>
        <item x="773"/>
        <item x="605"/>
        <item x="5"/>
        <item x="234"/>
        <item x="921"/>
        <item x="107"/>
        <item x="154"/>
        <item x="840"/>
        <item x="805"/>
        <item x="652"/>
        <item x="879"/>
        <item x="237"/>
        <item x="973"/>
        <item x="478"/>
        <item x="289"/>
        <item x="634"/>
        <item x="654"/>
        <item x="885"/>
        <item x="145"/>
        <item x="339"/>
        <item x="952"/>
        <item x="539"/>
        <item x="488"/>
        <item x="329"/>
        <item x="849"/>
        <item x="962"/>
        <item x="847"/>
        <item x="903"/>
        <item x="838"/>
        <item x="876"/>
        <item x="257"/>
        <item x="168"/>
        <item x="423"/>
        <item x="370"/>
        <item x="542"/>
        <item x="361"/>
        <item x="675"/>
        <item x="404"/>
        <item x="771"/>
        <item x="127"/>
        <item x="559"/>
        <item x="750"/>
        <item x="159"/>
        <item x="845"/>
        <item x="659"/>
        <item x="77"/>
        <item x="200"/>
        <item x="898"/>
        <item x="596"/>
        <item x="867"/>
        <item x="494"/>
        <item x="587"/>
        <item x="128"/>
        <item x="138"/>
        <item x="922"/>
        <item x="543"/>
        <item x="302"/>
        <item x="323"/>
        <item x="839"/>
        <item x="564"/>
        <item x="968"/>
        <item x="612"/>
        <item x="425"/>
        <item x="651"/>
        <item x="350"/>
        <item x="601"/>
        <item x="251"/>
        <item x="719"/>
        <item x="273"/>
        <item x="967"/>
        <item x="862"/>
        <item x="831"/>
        <item x="802"/>
        <item x="179"/>
        <item x="61"/>
        <item x="196"/>
        <item x="270"/>
        <item x="456"/>
        <item x="229"/>
        <item x="169"/>
        <item x="321"/>
        <item x="697"/>
        <item x="529"/>
        <item x="87"/>
        <item x="429"/>
        <item x="671"/>
        <item x="82"/>
        <item x="796"/>
        <item x="829"/>
        <item x="483"/>
        <item x="812"/>
        <item x="825"/>
        <item x="910"/>
        <item x="858"/>
        <item x="337"/>
        <item x="469"/>
        <item x="932"/>
        <item x="865"/>
        <item x="421"/>
        <item x="513"/>
        <item x="369"/>
        <item x="712"/>
        <item x="949"/>
        <item x="725"/>
        <item x="964"/>
        <item x="15"/>
        <item x="60"/>
        <item x="34"/>
        <item x="22"/>
        <item x="945"/>
        <item x="721"/>
        <item x="609"/>
        <item x="71"/>
        <item x="353"/>
        <item x="518"/>
        <item x="711"/>
        <item x="75"/>
        <item x="642"/>
        <item x="443"/>
        <item x="790"/>
        <item x="613"/>
        <item x="144"/>
        <item x="129"/>
        <item x="379"/>
        <item x="116"/>
        <item x="212"/>
        <item x="764"/>
        <item x="751"/>
        <item x="923"/>
        <item x="449"/>
        <item x="333"/>
        <item x="479"/>
        <item x="728"/>
        <item x="700"/>
        <item x="301"/>
        <item x="133"/>
        <item x="405"/>
        <item x="637"/>
        <item x="221"/>
        <item x="979"/>
        <item x="386"/>
        <item x="853"/>
        <item x="522"/>
        <item x="743"/>
        <item x="330"/>
        <item x="294"/>
        <item x="656"/>
        <item x="813"/>
        <item x="338"/>
        <item x="104"/>
        <item x="913"/>
        <item x="385"/>
        <item x="89"/>
        <item x="387"/>
        <item x="55"/>
        <item x="275"/>
        <item x="126"/>
        <item x="749"/>
        <item x="590"/>
        <item x="810"/>
        <item x="217"/>
        <item x="703"/>
        <item x="614"/>
        <item x="884"/>
        <item x="430"/>
        <item x="524"/>
        <item x="255"/>
        <item x="713"/>
        <item x="85"/>
        <item x="583"/>
        <item x="199"/>
        <item x="99"/>
        <item x="954"/>
        <item x="715"/>
        <item x="919"/>
        <item x="718"/>
        <item x="961"/>
        <item x="696"/>
        <item x="81"/>
        <item x="1"/>
        <item x="540"/>
        <item x="616"/>
        <item x="535"/>
        <item x="928"/>
        <item x="905"/>
        <item x="832"/>
        <item x="716"/>
        <item x="509"/>
        <item x="827"/>
        <item x="926"/>
        <item x="959"/>
        <item x="619"/>
        <item x="373"/>
        <item x="963"/>
        <item x="570"/>
        <item x="29"/>
        <item x="533"/>
        <item x="566"/>
        <item x="14"/>
        <item x="137"/>
        <item x="303"/>
        <item x="938"/>
        <item x="351"/>
        <item x="822"/>
        <item x="45"/>
        <item x="118"/>
        <item x="462"/>
        <item x="942"/>
        <item x="113"/>
        <item x="452"/>
        <item x="134"/>
        <item x="505"/>
        <item x="153"/>
        <item x="106"/>
        <item x="366"/>
        <item x="807"/>
        <item x="186"/>
        <item x="674"/>
        <item x="35"/>
        <item x="724"/>
        <item x="580"/>
        <item x="547"/>
        <item x="653"/>
        <item x="252"/>
        <item x="276"/>
        <item x="231"/>
        <item x="765"/>
        <item x="687"/>
        <item x="383"/>
        <item x="206"/>
        <item x="695"/>
        <item x="940"/>
        <item x="419"/>
        <item x="955"/>
        <item x="781"/>
        <item x="340"/>
        <item x="851"/>
        <item x="643"/>
        <item x="245"/>
        <item x="507"/>
        <item x="224"/>
        <item x="448"/>
        <item x="142"/>
        <item x="571"/>
        <item x="859"/>
        <item x="300"/>
        <item x="649"/>
        <item x="205"/>
        <item x="51"/>
        <item x="308"/>
        <item x="632"/>
        <item x="395"/>
        <item x="4"/>
        <item x="476"/>
        <item x="732"/>
        <item x="407"/>
        <item x="228"/>
        <item x="342"/>
        <item x="499"/>
        <item x="2"/>
        <item x="977"/>
        <item x="384"/>
        <item x="172"/>
        <item x="288"/>
        <item x="939"/>
        <item x="669"/>
        <item x="909"/>
        <item x="983"/>
        <item x="318"/>
        <item x="445"/>
        <item x="464"/>
        <item x="484"/>
        <item x="978"/>
        <item x="835"/>
        <item x="267"/>
        <item x="736"/>
        <item x="124"/>
        <item x="489"/>
        <item x="327"/>
        <item x="775"/>
        <item x="515"/>
        <item x="239"/>
        <item x="706"/>
        <item x="833"/>
        <item x="936"/>
        <item x="188"/>
        <item x="678"/>
        <item x="896"/>
        <item x="551"/>
        <item x="12"/>
        <item x="778"/>
        <item x="886"/>
        <item x="866"/>
        <item x="855"/>
        <item x="470"/>
        <item x="603"/>
        <item x="864"/>
        <item x="698"/>
        <item x="3"/>
        <item x="911"/>
        <item x="105"/>
        <item x="641"/>
        <item x="354"/>
        <item x="636"/>
        <item x="730"/>
        <item x="882"/>
        <item x="631"/>
        <item x="313"/>
        <item x="958"/>
        <item x="347"/>
        <item x="92"/>
        <item x="214"/>
        <item x="431"/>
        <item x="477"/>
        <item x="554"/>
        <item x="170"/>
        <item x="550"/>
        <item x="427"/>
        <item x="236"/>
        <item x="143"/>
        <item x="362"/>
        <item x="408"/>
        <item x="468"/>
        <item x="820"/>
        <item x="532"/>
        <item x="929"/>
        <item x="901"/>
        <item x="158"/>
        <item x="883"/>
        <item x="799"/>
        <item x="769"/>
        <item x="13"/>
        <item x="912"/>
        <item x="924"/>
        <item x="73"/>
        <item x="148"/>
        <item x="23"/>
        <item x="363"/>
        <item x="189"/>
        <item x="309"/>
        <item x="834"/>
        <item x="965"/>
        <item x="20"/>
        <item x="37"/>
        <item x="335"/>
        <item x="877"/>
        <item x="250"/>
        <item x="284"/>
        <item x="804"/>
        <item x="516"/>
        <item x="682"/>
        <item x="761"/>
        <item x="27"/>
        <item x="97"/>
        <item x="975"/>
        <item x="679"/>
        <item x="633"/>
        <item x="41"/>
        <item x="920"/>
        <item x="44"/>
        <item x="108"/>
        <item x="895"/>
        <item x="577"/>
        <item x="458"/>
        <item x="757"/>
        <item x="17"/>
        <item x="662"/>
        <item x="163"/>
        <item x="93"/>
        <item x="409"/>
        <item x="358"/>
        <item x="705"/>
        <item x="794"/>
        <item x="733"/>
        <item x="66"/>
        <item x="111"/>
        <item x="225"/>
        <item x="689"/>
        <item x="306"/>
        <item x="194"/>
        <item x="537"/>
        <item x="114"/>
        <item x="485"/>
        <item x="91"/>
        <item x="748"/>
        <item x="545"/>
        <item x="121"/>
        <item x="175"/>
        <item x="344"/>
        <item x="461"/>
        <item x="16"/>
        <item x="391"/>
        <item x="88"/>
        <item x="734"/>
        <item x="722"/>
        <item x="739"/>
        <item x="402"/>
        <item x="693"/>
        <item x="332"/>
        <item x="664"/>
        <item x="806"/>
        <item x="84"/>
        <item x="626"/>
        <item x="63"/>
        <item x="561"/>
        <item x="692"/>
        <item x="500"/>
        <item x="69"/>
        <item x="173"/>
        <item x="30"/>
        <item x="11"/>
        <item x="801"/>
        <item x="157"/>
        <item x="496"/>
        <item t="default"/>
      </items>
    </pivotField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>
      <items count="8">
        <item x="2"/>
        <item x="0"/>
        <item x="5"/>
        <item x="3"/>
        <item x="6"/>
        <item x="4"/>
        <item x="1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8">
    <chartFormat chart="1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E8218C-CEB3-47F5-9AE2-575EE9B29384}" name="PivotTable3" cacheId="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25">
  <location ref="A4:E18" firstHeaderRow="1" firstDataRow="2" firstDataCol="1" rowPageCount="1" colPageCount="1"/>
  <pivotFields count="4">
    <pivotField axis="axisPage" allDrilled="1" subtotalTop="0" showAll="0" dataSourceSort="1" defaultSubtotal="0" defaultAttributeDrillState="1"/>
    <pivotField axis="axisCol" allDrilled="1" subtotalTop="0" showAll="0" dataSourceSort="1" defaultSubtotal="0" defaultAttributeDrillState="1">
      <items count="4">
        <item s="1" x="0"/>
        <item s="1" x="1"/>
        <item s="1" x="2"/>
        <item x="3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subtotalTop="0" showAll="0" defaultSubtota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1">
    <pageField fld="0" hier="18" name="[Range].[parent category].[All]" cap="All"/>
  </pageFields>
  <dataFields count="1">
    <dataField name="Count of outcome" fld="3" subtotal="count" baseField="0" baseItem="0"/>
  </dataFields>
  <chartFormats count="4">
    <chartFormat chart="24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4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4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4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Hierarchies count="33"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5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Excel_challenge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zoomScale="75" zoomScaleNormal="75" workbookViewId="0">
      <selection activeCell="A2" sqref="A2"/>
    </sheetView>
  </sheetViews>
  <sheetFormatPr defaultColWidth="11" defaultRowHeight="15.75" x14ac:dyDescent="0.25"/>
  <cols>
    <col min="1" max="1" width="6.5" bestFit="1" customWidth="1"/>
    <col min="2" max="2" width="25.375" customWidth="1"/>
    <col min="3" max="3" width="26.375" style="5" customWidth="1"/>
    <col min="4" max="4" width="8.5" bestFit="1" customWidth="1"/>
    <col min="5" max="5" width="11.75" bestFit="1" customWidth="1"/>
    <col min="6" max="6" width="13" style="8" customWidth="1"/>
    <col min="7" max="7" width="12.5" bestFit="1" customWidth="1"/>
    <col min="8" max="8" width="16" customWidth="1"/>
    <col min="9" max="9" width="17.5" style="7" customWidth="1"/>
    <col min="10" max="10" width="11.625" bestFit="1" customWidth="1"/>
    <col min="11" max="11" width="12.375" bestFit="1" customWidth="1"/>
    <col min="12" max="12" width="17" customWidth="1"/>
    <col min="13" max="13" width="12.25" bestFit="1" customWidth="1"/>
    <col min="14" max="15" width="20.875" customWidth="1"/>
    <col min="16" max="16" width="13.125" bestFit="1" customWidth="1"/>
    <col min="17" max="17" width="12.5" bestFit="1" customWidth="1"/>
    <col min="18" max="18" width="27.625" bestFit="1" customWidth="1"/>
    <col min="19" max="19" width="18.75" customWidth="1"/>
    <col min="20" max="21" width="1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3" t="s">
        <v>2029</v>
      </c>
      <c r="G1" s="1" t="s">
        <v>4</v>
      </c>
      <c r="H1" s="1" t="s">
        <v>5</v>
      </c>
      <c r="I1" s="4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2072</v>
      </c>
      <c r="O1" s="1" t="s">
        <v>2071</v>
      </c>
      <c r="P1" s="1" t="s">
        <v>10</v>
      </c>
      <c r="Q1" s="1" t="s">
        <v>11</v>
      </c>
      <c r="R1" s="1" t="s">
        <v>2028</v>
      </c>
      <c r="S1" s="1" t="s">
        <v>2032</v>
      </c>
      <c r="T1" s="1" t="s">
        <v>2031</v>
      </c>
    </row>
    <row r="2" spans="1:20" ht="31.5" x14ac:dyDescent="0.25">
      <c r="A2">
        <v>0</v>
      </c>
      <c r="B2" t="s">
        <v>12</v>
      </c>
      <c r="C2" s="5" t="s">
        <v>13</v>
      </c>
      <c r="D2">
        <v>100</v>
      </c>
      <c r="E2">
        <v>0</v>
      </c>
      <c r="F2" s="6">
        <f t="shared" ref="F2:F65" si="0">E2/D2*100</f>
        <v>0</v>
      </c>
      <c r="G2" t="s">
        <v>14</v>
      </c>
      <c r="H2">
        <v>0</v>
      </c>
      <c r="I2" s="6">
        <v>0</v>
      </c>
      <c r="J2" t="s">
        <v>15</v>
      </c>
      <c r="K2" t="s">
        <v>16</v>
      </c>
      <c r="L2">
        <v>1448690400</v>
      </c>
      <c r="M2">
        <v>1450159200</v>
      </c>
      <c r="N2" s="11">
        <f t="shared" ref="N2:N65" si="1">(((L2/60)/60)/24)+DATE(1970,1,1)</f>
        <v>42336.25</v>
      </c>
      <c r="O2" s="11">
        <f t="shared" ref="O2:O65" si="2"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_xlfn.TEXTSPLIT(R2,{",",",","/"})</f>
        <v>food</v>
      </c>
      <c r="T2" t="str">
        <v>food trucks</v>
      </c>
    </row>
    <row r="3" spans="1:20" ht="31.5" x14ac:dyDescent="0.25">
      <c r="A3">
        <v>1</v>
      </c>
      <c r="B3" t="s">
        <v>18</v>
      </c>
      <c r="C3" s="5" t="s">
        <v>19</v>
      </c>
      <c r="D3">
        <v>1400</v>
      </c>
      <c r="E3">
        <v>14560</v>
      </c>
      <c r="F3" s="6">
        <f t="shared" si="0"/>
        <v>1040</v>
      </c>
      <c r="G3" t="s">
        <v>20</v>
      </c>
      <c r="H3">
        <v>158</v>
      </c>
      <c r="I3" s="7">
        <f>(E3/H3)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1">
        <f t="shared" si="1"/>
        <v>41870.208333333336</v>
      </c>
      <c r="O3" s="11">
        <f t="shared" si="2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_xlfn.TEXTSPLIT(R3,{",",",","/"})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5" t="s">
        <v>25</v>
      </c>
      <c r="D4">
        <v>108400</v>
      </c>
      <c r="E4">
        <v>142523</v>
      </c>
      <c r="F4" s="6">
        <f t="shared" si="0"/>
        <v>131.4787822878229</v>
      </c>
      <c r="G4" t="s">
        <v>20</v>
      </c>
      <c r="H4">
        <v>1425</v>
      </c>
      <c r="I4" s="7">
        <f>(E4/H4)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11">
        <f t="shared" si="1"/>
        <v>41595.25</v>
      </c>
      <c r="O4" s="11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_xlfn.TEXTSPLIT(R4,{",",",","/"})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5" t="s">
        <v>30</v>
      </c>
      <c r="D5">
        <v>4200</v>
      </c>
      <c r="E5">
        <v>2477</v>
      </c>
      <c r="F5" s="6">
        <f t="shared" si="0"/>
        <v>58.976190476190467</v>
      </c>
      <c r="G5" t="s">
        <v>14</v>
      </c>
      <c r="H5">
        <v>24</v>
      </c>
      <c r="I5" s="7">
        <f>(E5/H5)</f>
        <v>103.20833333333333</v>
      </c>
      <c r="J5" t="s">
        <v>21</v>
      </c>
      <c r="K5" t="s">
        <v>22</v>
      </c>
      <c r="L5">
        <v>1565499600</v>
      </c>
      <c r="M5">
        <v>1568955600</v>
      </c>
      <c r="N5" s="11">
        <f t="shared" si="1"/>
        <v>43688.208333333328</v>
      </c>
      <c r="O5" s="11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_xlfn.TEXTSPLIT(R5,{",",",","/"})</f>
        <v>music</v>
      </c>
      <c r="T5" t="str">
        <v>rock</v>
      </c>
    </row>
    <row r="6" spans="1:20" x14ac:dyDescent="0.25">
      <c r="A6">
        <v>4</v>
      </c>
      <c r="B6" t="s">
        <v>31</v>
      </c>
      <c r="C6" s="5" t="s">
        <v>32</v>
      </c>
      <c r="D6">
        <v>7600</v>
      </c>
      <c r="E6">
        <v>5265</v>
      </c>
      <c r="F6" s="6">
        <f t="shared" si="0"/>
        <v>69.276315789473685</v>
      </c>
      <c r="G6" t="s">
        <v>14</v>
      </c>
      <c r="H6">
        <v>53</v>
      </c>
      <c r="I6" s="7">
        <f t="shared" ref="I6:I69" si="3">E6/H6</f>
        <v>99.339622641509436</v>
      </c>
      <c r="J6" t="s">
        <v>21</v>
      </c>
      <c r="K6" t="s">
        <v>22</v>
      </c>
      <c r="L6">
        <v>1547964000</v>
      </c>
      <c r="M6">
        <v>1548309600</v>
      </c>
      <c r="N6" s="11">
        <f t="shared" si="1"/>
        <v>43485.25</v>
      </c>
      <c r="O6" s="11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_xlfn.TEXTSPLIT(R6,{",",",","/"})</f>
        <v>theater</v>
      </c>
      <c r="T6" t="str">
        <v>plays</v>
      </c>
    </row>
    <row r="7" spans="1:20" ht="31.5" x14ac:dyDescent="0.25">
      <c r="A7">
        <v>5</v>
      </c>
      <c r="B7" t="s">
        <v>34</v>
      </c>
      <c r="C7" s="5" t="s">
        <v>35</v>
      </c>
      <c r="D7">
        <v>7600</v>
      </c>
      <c r="E7">
        <v>13195</v>
      </c>
      <c r="F7" s="6">
        <f t="shared" si="0"/>
        <v>173.61842105263159</v>
      </c>
      <c r="G7" t="s">
        <v>20</v>
      </c>
      <c r="H7">
        <v>174</v>
      </c>
      <c r="I7" s="7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1">
        <f t="shared" si="1"/>
        <v>41149.208333333336</v>
      </c>
      <c r="O7" s="11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_xlfn.TEXTSPLIT(R7,{",",",","/"})</f>
        <v>theater</v>
      </c>
      <c r="T7" t="str">
        <v>plays</v>
      </c>
    </row>
    <row r="8" spans="1:20" ht="31.5" x14ac:dyDescent="0.25">
      <c r="A8">
        <v>6</v>
      </c>
      <c r="B8" t="s">
        <v>38</v>
      </c>
      <c r="C8" s="5" t="s">
        <v>39</v>
      </c>
      <c r="D8">
        <v>5200</v>
      </c>
      <c r="E8">
        <v>1090</v>
      </c>
      <c r="F8" s="6">
        <f t="shared" si="0"/>
        <v>20.961538461538463</v>
      </c>
      <c r="G8" t="s">
        <v>14</v>
      </c>
      <c r="H8">
        <v>18</v>
      </c>
      <c r="I8" s="7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1">
        <f t="shared" si="1"/>
        <v>42991.208333333328</v>
      </c>
      <c r="O8" s="11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_xlfn.TEXTSPLIT(R8,{",",",","/"})</f>
        <v>film &amp; video</v>
      </c>
      <c r="T8" t="str">
        <v>documentary</v>
      </c>
    </row>
    <row r="9" spans="1:20" ht="31.5" x14ac:dyDescent="0.25">
      <c r="A9">
        <v>7</v>
      </c>
      <c r="B9" t="s">
        <v>43</v>
      </c>
      <c r="C9" s="5" t="s">
        <v>44</v>
      </c>
      <c r="D9">
        <v>4500</v>
      </c>
      <c r="E9">
        <v>14741</v>
      </c>
      <c r="F9" s="6">
        <f t="shared" si="0"/>
        <v>327.57777777777778</v>
      </c>
      <c r="G9" t="s">
        <v>20</v>
      </c>
      <c r="H9">
        <v>227</v>
      </c>
      <c r="I9" s="7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1">
        <f t="shared" si="1"/>
        <v>42229.208333333328</v>
      </c>
      <c r="O9" s="11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_xlfn.TEXTSPLIT(R9,{",",",","/"})</f>
        <v>theater</v>
      </c>
      <c r="T9" t="str">
        <v>plays</v>
      </c>
    </row>
    <row r="10" spans="1:20" ht="31.5" x14ac:dyDescent="0.25">
      <c r="A10">
        <v>8</v>
      </c>
      <c r="B10" t="s">
        <v>45</v>
      </c>
      <c r="C10" s="5" t="s">
        <v>46</v>
      </c>
      <c r="D10">
        <v>110100</v>
      </c>
      <c r="E10">
        <v>21946</v>
      </c>
      <c r="F10" s="6">
        <f t="shared" si="0"/>
        <v>19.932788374205266</v>
      </c>
      <c r="G10" t="s">
        <v>47</v>
      </c>
      <c r="H10">
        <v>708</v>
      </c>
      <c r="I10" s="7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1">
        <f t="shared" si="1"/>
        <v>40399.208333333336</v>
      </c>
      <c r="O10" s="11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_xlfn.TEXTSPLIT(R10,{",",",","/"})</f>
        <v>theater</v>
      </c>
      <c r="T10" t="str">
        <v>plays</v>
      </c>
    </row>
    <row r="11" spans="1:20" ht="31.5" x14ac:dyDescent="0.25">
      <c r="A11">
        <v>9</v>
      </c>
      <c r="B11" t="s">
        <v>48</v>
      </c>
      <c r="C11" s="5" t="s">
        <v>49</v>
      </c>
      <c r="D11">
        <v>6200</v>
      </c>
      <c r="E11">
        <v>3208</v>
      </c>
      <c r="F11" s="6">
        <f t="shared" si="0"/>
        <v>51.741935483870968</v>
      </c>
      <c r="G11" t="s">
        <v>14</v>
      </c>
      <c r="H11">
        <v>44</v>
      </c>
      <c r="I11" s="7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1">
        <f t="shared" si="1"/>
        <v>41536.208333333336</v>
      </c>
      <c r="O11" s="11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_xlfn.TEXTSPLIT(R11,{",",",","/"})</f>
        <v>music</v>
      </c>
      <c r="T11" t="str">
        <v>electric music</v>
      </c>
    </row>
    <row r="12" spans="1:20" ht="31.5" x14ac:dyDescent="0.25">
      <c r="A12">
        <v>10</v>
      </c>
      <c r="B12" t="s">
        <v>51</v>
      </c>
      <c r="C12" s="5" t="s">
        <v>52</v>
      </c>
      <c r="D12">
        <v>5200</v>
      </c>
      <c r="E12">
        <v>13838</v>
      </c>
      <c r="F12" s="6">
        <f t="shared" si="0"/>
        <v>266.11538461538464</v>
      </c>
      <c r="G12" t="s">
        <v>20</v>
      </c>
      <c r="H12">
        <v>220</v>
      </c>
      <c r="I12" s="7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11">
        <f t="shared" si="1"/>
        <v>40404.208333333336</v>
      </c>
      <c r="O12" s="11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_xlfn.TEXTSPLIT(R12,{",",",","/"})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5" t="s">
        <v>55</v>
      </c>
      <c r="D13">
        <v>6300</v>
      </c>
      <c r="E13">
        <v>3030</v>
      </c>
      <c r="F13" s="6">
        <f t="shared" si="0"/>
        <v>48.095238095238095</v>
      </c>
      <c r="G13" t="s">
        <v>14</v>
      </c>
      <c r="H13">
        <v>27</v>
      </c>
      <c r="I13" s="7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1">
        <f t="shared" si="1"/>
        <v>40442.208333333336</v>
      </c>
      <c r="O13" s="11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_xlfn.TEXTSPLIT(R13,{",",",","/"})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5" t="s">
        <v>57</v>
      </c>
      <c r="D14">
        <v>6300</v>
      </c>
      <c r="E14">
        <v>5629</v>
      </c>
      <c r="F14" s="6">
        <f t="shared" si="0"/>
        <v>89.349206349206341</v>
      </c>
      <c r="G14" t="s">
        <v>14</v>
      </c>
      <c r="H14">
        <v>55</v>
      </c>
      <c r="I14" s="7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1">
        <f t="shared" si="1"/>
        <v>43760.208333333328</v>
      </c>
      <c r="O14" s="11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_xlfn.TEXTSPLIT(R14,{",",",","/"})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5" t="s">
        <v>59</v>
      </c>
      <c r="D15">
        <v>4200</v>
      </c>
      <c r="E15">
        <v>10295</v>
      </c>
      <c r="F15" s="6">
        <f t="shared" si="0"/>
        <v>245.11904761904765</v>
      </c>
      <c r="G15" t="s">
        <v>20</v>
      </c>
      <c r="H15">
        <v>98</v>
      </c>
      <c r="I15" s="7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1">
        <f t="shared" si="1"/>
        <v>42532.208333333328</v>
      </c>
      <c r="O15" s="11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_xlfn.TEXTSPLIT(R15,{",",",","/"})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5" t="s">
        <v>62</v>
      </c>
      <c r="D16">
        <v>28200</v>
      </c>
      <c r="E16">
        <v>18829</v>
      </c>
      <c r="F16" s="6">
        <f t="shared" si="0"/>
        <v>66.769503546099301</v>
      </c>
      <c r="G16" t="s">
        <v>14</v>
      </c>
      <c r="H16">
        <v>200</v>
      </c>
      <c r="I16" s="7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1">
        <f t="shared" si="1"/>
        <v>40974.25</v>
      </c>
      <c r="O16" s="11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_xlfn.TEXTSPLIT(R16,{",",",","/"})</f>
        <v>music</v>
      </c>
      <c r="T16" t="str">
        <v>indie rock</v>
      </c>
    </row>
    <row r="17" spans="1:20" ht="31.5" x14ac:dyDescent="0.25">
      <c r="A17">
        <v>15</v>
      </c>
      <c r="B17" t="s">
        <v>63</v>
      </c>
      <c r="C17" s="5" t="s">
        <v>64</v>
      </c>
      <c r="D17">
        <v>81200</v>
      </c>
      <c r="E17">
        <v>38414</v>
      </c>
      <c r="F17" s="6">
        <f t="shared" si="0"/>
        <v>47.307881773399011</v>
      </c>
      <c r="G17" t="s">
        <v>14</v>
      </c>
      <c r="H17">
        <v>452</v>
      </c>
      <c r="I17" s="7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1">
        <f t="shared" si="1"/>
        <v>43809.25</v>
      </c>
      <c r="O17" s="11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_xlfn.TEXTSPLIT(R17,{",",",","/"})</f>
        <v>technology</v>
      </c>
      <c r="T17" t="str">
        <v>wearables</v>
      </c>
    </row>
    <row r="18" spans="1:20" ht="31.5" x14ac:dyDescent="0.25">
      <c r="A18">
        <v>16</v>
      </c>
      <c r="B18" t="s">
        <v>66</v>
      </c>
      <c r="C18" s="5" t="s">
        <v>67</v>
      </c>
      <c r="D18">
        <v>1700</v>
      </c>
      <c r="E18">
        <v>11041</v>
      </c>
      <c r="F18" s="6">
        <f t="shared" si="0"/>
        <v>649.47058823529414</v>
      </c>
      <c r="G18" t="s">
        <v>20</v>
      </c>
      <c r="H18">
        <v>100</v>
      </c>
      <c r="I18" s="7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11">
        <f t="shared" si="1"/>
        <v>41661.25</v>
      </c>
      <c r="O18" s="11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_xlfn.TEXTSPLIT(R18,{",",",","/"})</f>
        <v>publishing</v>
      </c>
      <c r="T18" t="str">
        <v>nonfiction</v>
      </c>
    </row>
    <row r="19" spans="1:20" ht="31.5" x14ac:dyDescent="0.25">
      <c r="A19">
        <v>17</v>
      </c>
      <c r="B19" t="s">
        <v>69</v>
      </c>
      <c r="C19" s="5" t="s">
        <v>70</v>
      </c>
      <c r="D19">
        <v>84600</v>
      </c>
      <c r="E19">
        <v>134845</v>
      </c>
      <c r="F19" s="6">
        <f t="shared" si="0"/>
        <v>159.39125295508273</v>
      </c>
      <c r="G19" t="s">
        <v>20</v>
      </c>
      <c r="H19">
        <v>1249</v>
      </c>
      <c r="I19" s="7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1">
        <f t="shared" si="1"/>
        <v>40555.25</v>
      </c>
      <c r="O19" s="11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_xlfn.TEXTSPLIT(R19,{",",",","/"})</f>
        <v>film &amp; video</v>
      </c>
      <c r="T19" t="str">
        <v>animation</v>
      </c>
    </row>
    <row r="20" spans="1:20" ht="31.5" x14ac:dyDescent="0.25">
      <c r="A20">
        <v>18</v>
      </c>
      <c r="B20" t="s">
        <v>72</v>
      </c>
      <c r="C20" s="5" t="s">
        <v>73</v>
      </c>
      <c r="D20">
        <v>9100</v>
      </c>
      <c r="E20">
        <v>6089</v>
      </c>
      <c r="F20" s="6">
        <f t="shared" si="0"/>
        <v>66.912087912087912</v>
      </c>
      <c r="G20" t="s">
        <v>74</v>
      </c>
      <c r="H20">
        <v>135</v>
      </c>
      <c r="I20" s="7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1">
        <f t="shared" si="1"/>
        <v>43351.208333333328</v>
      </c>
      <c r="O20" s="11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_xlfn.TEXTSPLIT(R20,{",",",","/"})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5" t="s">
        <v>76</v>
      </c>
      <c r="D21">
        <v>62500</v>
      </c>
      <c r="E21">
        <v>30331</v>
      </c>
      <c r="F21" s="6">
        <f t="shared" si="0"/>
        <v>48.529600000000002</v>
      </c>
      <c r="G21" t="s">
        <v>14</v>
      </c>
      <c r="H21">
        <v>674</v>
      </c>
      <c r="I21" s="7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1">
        <f t="shared" si="1"/>
        <v>43528.25</v>
      </c>
      <c r="O21" s="11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_xlfn.TEXTSPLIT(R21,{",",",","/"})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5" t="s">
        <v>78</v>
      </c>
      <c r="D22">
        <v>131800</v>
      </c>
      <c r="E22">
        <v>147936</v>
      </c>
      <c r="F22" s="6">
        <f t="shared" si="0"/>
        <v>112.24279210925646</v>
      </c>
      <c r="G22" t="s">
        <v>20</v>
      </c>
      <c r="H22">
        <v>1396</v>
      </c>
      <c r="I22" s="7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1">
        <f t="shared" si="1"/>
        <v>41848.208333333336</v>
      </c>
      <c r="O22" s="11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_xlfn.TEXTSPLIT(R22,{",",",","/"})</f>
        <v>film &amp; video</v>
      </c>
      <c r="T22" t="str">
        <v>drama</v>
      </c>
    </row>
    <row r="23" spans="1:20" ht="31.5" x14ac:dyDescent="0.25">
      <c r="A23">
        <v>21</v>
      </c>
      <c r="B23" t="s">
        <v>79</v>
      </c>
      <c r="C23" s="5" t="s">
        <v>80</v>
      </c>
      <c r="D23">
        <v>94000</v>
      </c>
      <c r="E23">
        <v>38533</v>
      </c>
      <c r="F23" s="6">
        <f t="shared" si="0"/>
        <v>40.992553191489364</v>
      </c>
      <c r="G23" t="s">
        <v>14</v>
      </c>
      <c r="H23">
        <v>558</v>
      </c>
      <c r="I23" s="7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1">
        <f t="shared" si="1"/>
        <v>40770.208333333336</v>
      </c>
      <c r="O23" s="11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_xlfn.TEXTSPLIT(R23,{",",",","/"})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5" t="s">
        <v>82</v>
      </c>
      <c r="D24">
        <v>59100</v>
      </c>
      <c r="E24">
        <v>75690</v>
      </c>
      <c r="F24" s="6">
        <f t="shared" si="0"/>
        <v>128.07106598984771</v>
      </c>
      <c r="G24" t="s">
        <v>20</v>
      </c>
      <c r="H24">
        <v>890</v>
      </c>
      <c r="I24" s="7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1">
        <f t="shared" si="1"/>
        <v>43193.208333333328</v>
      </c>
      <c r="O24" s="11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_xlfn.TEXTSPLIT(R24,{",",",","/"})</f>
        <v>theater</v>
      </c>
      <c r="T24" t="str">
        <v>plays</v>
      </c>
    </row>
    <row r="25" spans="1:20" ht="31.5" x14ac:dyDescent="0.25">
      <c r="A25">
        <v>23</v>
      </c>
      <c r="B25" t="s">
        <v>83</v>
      </c>
      <c r="C25" s="5" t="s">
        <v>84</v>
      </c>
      <c r="D25">
        <v>4500</v>
      </c>
      <c r="E25">
        <v>14942</v>
      </c>
      <c r="F25" s="6">
        <f t="shared" si="0"/>
        <v>332.04444444444448</v>
      </c>
      <c r="G25" t="s">
        <v>20</v>
      </c>
      <c r="H25">
        <v>142</v>
      </c>
      <c r="I25" s="7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1">
        <f t="shared" si="1"/>
        <v>43510.25</v>
      </c>
      <c r="O25" s="11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_xlfn.TEXTSPLIT(R25,{",",",","/"})</f>
        <v>film &amp; video</v>
      </c>
      <c r="T25" t="str">
        <v>documentary</v>
      </c>
    </row>
    <row r="26" spans="1:20" ht="31.5" x14ac:dyDescent="0.25">
      <c r="A26">
        <v>24</v>
      </c>
      <c r="B26" t="s">
        <v>85</v>
      </c>
      <c r="C26" s="5" t="s">
        <v>86</v>
      </c>
      <c r="D26">
        <v>92400</v>
      </c>
      <c r="E26">
        <v>104257</v>
      </c>
      <c r="F26" s="6">
        <f t="shared" si="0"/>
        <v>112.83225108225108</v>
      </c>
      <c r="G26" t="s">
        <v>20</v>
      </c>
      <c r="H26">
        <v>2673</v>
      </c>
      <c r="I26" s="7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1">
        <f t="shared" si="1"/>
        <v>41811.208333333336</v>
      </c>
      <c r="O26" s="11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_xlfn.TEXTSPLIT(R26,{",",",","/"})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5" t="s">
        <v>88</v>
      </c>
      <c r="D27">
        <v>5500</v>
      </c>
      <c r="E27">
        <v>11904</v>
      </c>
      <c r="F27" s="6">
        <f t="shared" si="0"/>
        <v>216.43636363636364</v>
      </c>
      <c r="G27" t="s">
        <v>20</v>
      </c>
      <c r="H27">
        <v>163</v>
      </c>
      <c r="I27" s="7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1">
        <f t="shared" si="1"/>
        <v>40681.208333333336</v>
      </c>
      <c r="O27" s="11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_xlfn.TEXTSPLIT(R27,{",",",","/"})</f>
        <v>games</v>
      </c>
      <c r="T27" t="str">
        <v>video games</v>
      </c>
    </row>
    <row r="28" spans="1:20" ht="31.5" x14ac:dyDescent="0.25">
      <c r="A28">
        <v>26</v>
      </c>
      <c r="B28" t="s">
        <v>90</v>
      </c>
      <c r="C28" s="5" t="s">
        <v>91</v>
      </c>
      <c r="D28">
        <v>107500</v>
      </c>
      <c r="E28">
        <v>51814</v>
      </c>
      <c r="F28" s="6">
        <f t="shared" si="0"/>
        <v>48.199069767441863</v>
      </c>
      <c r="G28" t="s">
        <v>74</v>
      </c>
      <c r="H28">
        <v>1480</v>
      </c>
      <c r="I28" s="7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1">
        <f t="shared" si="1"/>
        <v>43312.208333333328</v>
      </c>
      <c r="O28" s="11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_xlfn.TEXTSPLIT(R28,{",",",","/"})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5" t="s">
        <v>93</v>
      </c>
      <c r="D29">
        <v>2000</v>
      </c>
      <c r="E29">
        <v>1599</v>
      </c>
      <c r="F29" s="6">
        <f t="shared" si="0"/>
        <v>79.95</v>
      </c>
      <c r="G29" t="s">
        <v>14</v>
      </c>
      <c r="H29">
        <v>15</v>
      </c>
      <c r="I29" s="7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11">
        <f t="shared" si="1"/>
        <v>42280.208333333328</v>
      </c>
      <c r="O29" s="11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_xlfn.TEXTSPLIT(R29,{",",",","/"})</f>
        <v>music</v>
      </c>
      <c r="T29" t="str">
        <v>rock</v>
      </c>
    </row>
    <row r="30" spans="1:20" x14ac:dyDescent="0.25">
      <c r="A30">
        <v>28</v>
      </c>
      <c r="B30" t="s">
        <v>94</v>
      </c>
      <c r="C30" s="5" t="s">
        <v>95</v>
      </c>
      <c r="D30">
        <v>130800</v>
      </c>
      <c r="E30">
        <v>137635</v>
      </c>
      <c r="F30" s="6">
        <f t="shared" si="0"/>
        <v>105.22553516819573</v>
      </c>
      <c r="G30" t="s">
        <v>20</v>
      </c>
      <c r="H30">
        <v>2220</v>
      </c>
      <c r="I30" s="7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1">
        <f t="shared" si="1"/>
        <v>40218.25</v>
      </c>
      <c r="O30" s="11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_xlfn.TEXTSPLIT(R30,{",",",","/"})</f>
        <v>theater</v>
      </c>
      <c r="T30" t="str">
        <v>plays</v>
      </c>
    </row>
    <row r="31" spans="1:20" ht="31.5" x14ac:dyDescent="0.25">
      <c r="A31">
        <v>29</v>
      </c>
      <c r="B31" t="s">
        <v>96</v>
      </c>
      <c r="C31" s="5" t="s">
        <v>97</v>
      </c>
      <c r="D31">
        <v>45900</v>
      </c>
      <c r="E31">
        <v>150965</v>
      </c>
      <c r="F31" s="6">
        <f t="shared" si="0"/>
        <v>328.89978213507629</v>
      </c>
      <c r="G31" t="s">
        <v>20</v>
      </c>
      <c r="H31">
        <v>1606</v>
      </c>
      <c r="I31" s="7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1">
        <f t="shared" si="1"/>
        <v>43301.208333333328</v>
      </c>
      <c r="O31" s="11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_xlfn.TEXTSPLIT(R31,{",",",","/"})</f>
        <v>film &amp; video</v>
      </c>
      <c r="T31" t="str">
        <v>shorts</v>
      </c>
    </row>
    <row r="32" spans="1:20" ht="31.5" x14ac:dyDescent="0.25">
      <c r="A32">
        <v>30</v>
      </c>
      <c r="B32" t="s">
        <v>101</v>
      </c>
      <c r="C32" s="5" t="s">
        <v>102</v>
      </c>
      <c r="D32">
        <v>9000</v>
      </c>
      <c r="E32">
        <v>14455</v>
      </c>
      <c r="F32" s="6">
        <f t="shared" si="0"/>
        <v>160.61111111111111</v>
      </c>
      <c r="G32" t="s">
        <v>20</v>
      </c>
      <c r="H32">
        <v>129</v>
      </c>
      <c r="I32" s="7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1">
        <f t="shared" si="1"/>
        <v>43609.208333333328</v>
      </c>
      <c r="O32" s="11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_xlfn.TEXTSPLIT(R32,{",",",","/"})</f>
        <v>film &amp; video</v>
      </c>
      <c r="T32" t="str">
        <v>animation</v>
      </c>
    </row>
    <row r="33" spans="1:20" ht="31.5" x14ac:dyDescent="0.25">
      <c r="A33">
        <v>31</v>
      </c>
      <c r="B33" t="s">
        <v>103</v>
      </c>
      <c r="C33" s="5" t="s">
        <v>104</v>
      </c>
      <c r="D33">
        <v>3500</v>
      </c>
      <c r="E33">
        <v>10850</v>
      </c>
      <c r="F33" s="6">
        <f t="shared" si="0"/>
        <v>310</v>
      </c>
      <c r="G33" t="s">
        <v>20</v>
      </c>
      <c r="H33">
        <v>226</v>
      </c>
      <c r="I33" s="7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1">
        <f t="shared" si="1"/>
        <v>42374.25</v>
      </c>
      <c r="O33" s="11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_xlfn.TEXTSPLIT(R33,{",",",","/"})</f>
        <v>games</v>
      </c>
      <c r="T33" t="str">
        <v>video games</v>
      </c>
    </row>
    <row r="34" spans="1:20" ht="31.5" x14ac:dyDescent="0.25">
      <c r="A34">
        <v>32</v>
      </c>
      <c r="B34" t="s">
        <v>105</v>
      </c>
      <c r="C34" s="5" t="s">
        <v>106</v>
      </c>
      <c r="D34">
        <v>101000</v>
      </c>
      <c r="E34">
        <v>87676</v>
      </c>
      <c r="F34" s="6">
        <f t="shared" si="0"/>
        <v>86.807920792079202</v>
      </c>
      <c r="G34" t="s">
        <v>14</v>
      </c>
      <c r="H34">
        <v>2307</v>
      </c>
      <c r="I34" s="7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1">
        <f t="shared" si="1"/>
        <v>43110.25</v>
      </c>
      <c r="O34" s="11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_xlfn.TEXTSPLIT(R34,{",",",","/"})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5" t="s">
        <v>110</v>
      </c>
      <c r="D35">
        <v>50200</v>
      </c>
      <c r="E35">
        <v>189666</v>
      </c>
      <c r="F35" s="6">
        <f t="shared" si="0"/>
        <v>377.82071713147411</v>
      </c>
      <c r="G35" t="s">
        <v>20</v>
      </c>
      <c r="H35">
        <v>5419</v>
      </c>
      <c r="I35" s="7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1">
        <f t="shared" si="1"/>
        <v>41917.208333333336</v>
      </c>
      <c r="O35" s="11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_xlfn.TEXTSPLIT(R35,{",",",","/"})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5" t="s">
        <v>112</v>
      </c>
      <c r="D36">
        <v>9300</v>
      </c>
      <c r="E36">
        <v>14025</v>
      </c>
      <c r="F36" s="6">
        <f t="shared" si="0"/>
        <v>150.80645161290323</v>
      </c>
      <c r="G36" t="s">
        <v>20</v>
      </c>
      <c r="H36">
        <v>165</v>
      </c>
      <c r="I36" s="7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11">
        <f t="shared" si="1"/>
        <v>42817.208333333328</v>
      </c>
      <c r="O36" s="11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_xlfn.TEXTSPLIT(R36,{",",",","/"})</f>
        <v>film &amp; video</v>
      </c>
      <c r="T36" t="str">
        <v>documentary</v>
      </c>
    </row>
    <row r="37" spans="1:20" ht="31.5" x14ac:dyDescent="0.25">
      <c r="A37">
        <v>35</v>
      </c>
      <c r="B37" t="s">
        <v>113</v>
      </c>
      <c r="C37" s="5" t="s">
        <v>114</v>
      </c>
      <c r="D37">
        <v>125500</v>
      </c>
      <c r="E37">
        <v>188628</v>
      </c>
      <c r="F37" s="6">
        <f t="shared" si="0"/>
        <v>150.30119521912351</v>
      </c>
      <c r="G37" t="s">
        <v>20</v>
      </c>
      <c r="H37">
        <v>1965</v>
      </c>
      <c r="I37" s="7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1">
        <f t="shared" si="1"/>
        <v>43484.25</v>
      </c>
      <c r="O37" s="11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_xlfn.TEXTSPLIT(R37,{",",",","/"})</f>
        <v>film &amp; video</v>
      </c>
      <c r="T37" t="str">
        <v>drama</v>
      </c>
    </row>
    <row r="38" spans="1:20" ht="31.5" x14ac:dyDescent="0.25">
      <c r="A38">
        <v>36</v>
      </c>
      <c r="B38" t="s">
        <v>115</v>
      </c>
      <c r="C38" s="5" t="s">
        <v>116</v>
      </c>
      <c r="D38">
        <v>700</v>
      </c>
      <c r="E38">
        <v>1101</v>
      </c>
      <c r="F38" s="6">
        <f t="shared" si="0"/>
        <v>157.28571428571431</v>
      </c>
      <c r="G38" t="s">
        <v>20</v>
      </c>
      <c r="H38">
        <v>16</v>
      </c>
      <c r="I38" s="7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11">
        <f t="shared" si="1"/>
        <v>40600.25</v>
      </c>
      <c r="O38" s="11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_xlfn.TEXTSPLIT(R38,{",",",","/"})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5" t="s">
        <v>118</v>
      </c>
      <c r="D39">
        <v>8100</v>
      </c>
      <c r="E39">
        <v>11339</v>
      </c>
      <c r="F39" s="6">
        <f t="shared" si="0"/>
        <v>139.98765432098764</v>
      </c>
      <c r="G39" t="s">
        <v>20</v>
      </c>
      <c r="H39">
        <v>107</v>
      </c>
      <c r="I39" s="7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1">
        <f t="shared" si="1"/>
        <v>43744.208333333328</v>
      </c>
      <c r="O39" s="11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_xlfn.TEXTSPLIT(R39,{",",",","/"})</f>
        <v>publishing</v>
      </c>
      <c r="T39" t="str">
        <v>fiction</v>
      </c>
    </row>
    <row r="40" spans="1:20" ht="31.5" x14ac:dyDescent="0.25">
      <c r="A40">
        <v>38</v>
      </c>
      <c r="B40" t="s">
        <v>120</v>
      </c>
      <c r="C40" s="5" t="s">
        <v>121</v>
      </c>
      <c r="D40">
        <v>3100</v>
      </c>
      <c r="E40">
        <v>10085</v>
      </c>
      <c r="F40" s="6">
        <f t="shared" si="0"/>
        <v>325.32258064516128</v>
      </c>
      <c r="G40" t="s">
        <v>20</v>
      </c>
      <c r="H40">
        <v>134</v>
      </c>
      <c r="I40" s="7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1">
        <f t="shared" si="1"/>
        <v>40469.208333333336</v>
      </c>
      <c r="O40" s="11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_xlfn.TEXTSPLIT(R40,{",",",","/"})</f>
        <v>photography</v>
      </c>
      <c r="T40" t="str">
        <v>photography books</v>
      </c>
    </row>
    <row r="41" spans="1:20" ht="31.5" x14ac:dyDescent="0.25">
      <c r="A41">
        <v>39</v>
      </c>
      <c r="B41" t="s">
        <v>123</v>
      </c>
      <c r="C41" s="5" t="s">
        <v>124</v>
      </c>
      <c r="D41">
        <v>9900</v>
      </c>
      <c r="E41">
        <v>5027</v>
      </c>
      <c r="F41" s="6">
        <f t="shared" si="0"/>
        <v>50.777777777777779</v>
      </c>
      <c r="G41" t="s">
        <v>14</v>
      </c>
      <c r="H41">
        <v>88</v>
      </c>
      <c r="I41" s="7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11">
        <f t="shared" si="1"/>
        <v>41330.25</v>
      </c>
      <c r="O41" s="11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_xlfn.TEXTSPLIT(R41,{",",",","/"})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5" t="s">
        <v>126</v>
      </c>
      <c r="D42">
        <v>8800</v>
      </c>
      <c r="E42">
        <v>14878</v>
      </c>
      <c r="F42" s="6">
        <f t="shared" si="0"/>
        <v>169.06818181818181</v>
      </c>
      <c r="G42" t="s">
        <v>20</v>
      </c>
      <c r="H42">
        <v>198</v>
      </c>
      <c r="I42" s="7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1">
        <f t="shared" si="1"/>
        <v>40334.208333333336</v>
      </c>
      <c r="O42" s="11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_xlfn.TEXTSPLIT(R42,{",",",","/"})</f>
        <v>technology</v>
      </c>
      <c r="T42" t="str">
        <v>wearables</v>
      </c>
    </row>
    <row r="43" spans="1:20" ht="31.5" x14ac:dyDescent="0.25">
      <c r="A43">
        <v>41</v>
      </c>
      <c r="B43" t="s">
        <v>127</v>
      </c>
      <c r="C43" s="5" t="s">
        <v>128</v>
      </c>
      <c r="D43">
        <v>5600</v>
      </c>
      <c r="E43">
        <v>11924</v>
      </c>
      <c r="F43" s="6">
        <f t="shared" si="0"/>
        <v>212.92857142857144</v>
      </c>
      <c r="G43" t="s">
        <v>20</v>
      </c>
      <c r="H43">
        <v>111</v>
      </c>
      <c r="I43" s="7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1">
        <f t="shared" si="1"/>
        <v>41156.208333333336</v>
      </c>
      <c r="O43" s="11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_xlfn.TEXTSPLIT(R43,{",",",","/"})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5" t="s">
        <v>130</v>
      </c>
      <c r="D44">
        <v>1800</v>
      </c>
      <c r="E44">
        <v>7991</v>
      </c>
      <c r="F44" s="6">
        <f t="shared" si="0"/>
        <v>443.94444444444446</v>
      </c>
      <c r="G44" t="s">
        <v>20</v>
      </c>
      <c r="H44">
        <v>222</v>
      </c>
      <c r="I44" s="7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1">
        <f t="shared" si="1"/>
        <v>40728.208333333336</v>
      </c>
      <c r="O44" s="11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_xlfn.TEXTSPLIT(R44,{",",",","/"})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5" t="s">
        <v>132</v>
      </c>
      <c r="D45">
        <v>90200</v>
      </c>
      <c r="E45">
        <v>167717</v>
      </c>
      <c r="F45" s="6">
        <f t="shared" si="0"/>
        <v>185.9390243902439</v>
      </c>
      <c r="G45" t="s">
        <v>20</v>
      </c>
      <c r="H45">
        <v>6212</v>
      </c>
      <c r="I45" s="7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1">
        <f t="shared" si="1"/>
        <v>41844.208333333336</v>
      </c>
      <c r="O45" s="11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_xlfn.TEXTSPLIT(R45,{",",",","/"})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5" t="s">
        <v>135</v>
      </c>
      <c r="D46">
        <v>1600</v>
      </c>
      <c r="E46">
        <v>10541</v>
      </c>
      <c r="F46" s="6">
        <f t="shared" si="0"/>
        <v>658.8125</v>
      </c>
      <c r="G46" t="s">
        <v>20</v>
      </c>
      <c r="H46">
        <v>98</v>
      </c>
      <c r="I46" s="7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1">
        <f t="shared" si="1"/>
        <v>43541.208333333328</v>
      </c>
      <c r="O46" s="11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_xlfn.TEXTSPLIT(R46,{",",",","/"})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5" t="s">
        <v>137</v>
      </c>
      <c r="D47">
        <v>9500</v>
      </c>
      <c r="E47">
        <v>4530</v>
      </c>
      <c r="F47" s="6">
        <f t="shared" si="0"/>
        <v>47.684210526315788</v>
      </c>
      <c r="G47" t="s">
        <v>14</v>
      </c>
      <c r="H47">
        <v>48</v>
      </c>
      <c r="I47" s="7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11">
        <f t="shared" si="1"/>
        <v>42676.208333333328</v>
      </c>
      <c r="O47" s="11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_xlfn.TEXTSPLIT(R47,{",",",","/"})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5" t="s">
        <v>139</v>
      </c>
      <c r="D48">
        <v>3700</v>
      </c>
      <c r="E48">
        <v>4247</v>
      </c>
      <c r="F48" s="6">
        <f t="shared" si="0"/>
        <v>114.78378378378378</v>
      </c>
      <c r="G48" t="s">
        <v>20</v>
      </c>
      <c r="H48">
        <v>92</v>
      </c>
      <c r="I48" s="7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1">
        <f t="shared" si="1"/>
        <v>40367.208333333336</v>
      </c>
      <c r="O48" s="11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_xlfn.TEXTSPLIT(R48,{",",",","/"})</f>
        <v>music</v>
      </c>
      <c r="T48" t="str">
        <v>rock</v>
      </c>
    </row>
    <row r="49" spans="1:20" ht="31.5" x14ac:dyDescent="0.25">
      <c r="A49">
        <v>47</v>
      </c>
      <c r="B49" t="s">
        <v>140</v>
      </c>
      <c r="C49" s="5" t="s">
        <v>141</v>
      </c>
      <c r="D49">
        <v>1500</v>
      </c>
      <c r="E49">
        <v>7129</v>
      </c>
      <c r="F49" s="6">
        <f t="shared" si="0"/>
        <v>475.26666666666665</v>
      </c>
      <c r="G49" t="s">
        <v>20</v>
      </c>
      <c r="H49">
        <v>149</v>
      </c>
      <c r="I49" s="7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1">
        <f t="shared" si="1"/>
        <v>41727.208333333336</v>
      </c>
      <c r="O49" s="11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_xlfn.TEXTSPLIT(R49,{",",",","/"})</f>
        <v>theater</v>
      </c>
      <c r="T49" t="str">
        <v>plays</v>
      </c>
    </row>
    <row r="50" spans="1:20" ht="31.5" x14ac:dyDescent="0.25">
      <c r="A50">
        <v>48</v>
      </c>
      <c r="B50" t="s">
        <v>142</v>
      </c>
      <c r="C50" s="5" t="s">
        <v>143</v>
      </c>
      <c r="D50">
        <v>33300</v>
      </c>
      <c r="E50">
        <v>128862</v>
      </c>
      <c r="F50" s="6">
        <f t="shared" si="0"/>
        <v>386.97297297297297</v>
      </c>
      <c r="G50" t="s">
        <v>20</v>
      </c>
      <c r="H50">
        <v>2431</v>
      </c>
      <c r="I50" s="7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1">
        <f t="shared" si="1"/>
        <v>42180.208333333328</v>
      </c>
      <c r="O50" s="11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_xlfn.TEXTSPLIT(R50,{",",",","/"})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5" t="s">
        <v>145</v>
      </c>
      <c r="D51">
        <v>7200</v>
      </c>
      <c r="E51">
        <v>13653</v>
      </c>
      <c r="F51" s="6">
        <f t="shared" si="0"/>
        <v>189.625</v>
      </c>
      <c r="G51" t="s">
        <v>20</v>
      </c>
      <c r="H51">
        <v>303</v>
      </c>
      <c r="I51" s="7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1">
        <f t="shared" si="1"/>
        <v>43758.208333333328</v>
      </c>
      <c r="O51" s="11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_xlfn.TEXTSPLIT(R51,{",",",","/"})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5" t="s">
        <v>147</v>
      </c>
      <c r="D52">
        <v>100</v>
      </c>
      <c r="E52">
        <v>2</v>
      </c>
      <c r="F52" s="6">
        <f t="shared" si="0"/>
        <v>2</v>
      </c>
      <c r="G52" t="s">
        <v>14</v>
      </c>
      <c r="H52">
        <v>1</v>
      </c>
      <c r="I52" s="7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11">
        <f t="shared" si="1"/>
        <v>41487.208333333336</v>
      </c>
      <c r="O52" s="11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_xlfn.TEXTSPLIT(R52,{",",",","/"})</f>
        <v>music</v>
      </c>
      <c r="T52" t="str">
        <v>metal</v>
      </c>
    </row>
    <row r="53" spans="1:20" ht="31.5" x14ac:dyDescent="0.25">
      <c r="A53">
        <v>51</v>
      </c>
      <c r="B53" t="s">
        <v>149</v>
      </c>
      <c r="C53" s="5" t="s">
        <v>150</v>
      </c>
      <c r="D53">
        <v>158100</v>
      </c>
      <c r="E53">
        <v>145243</v>
      </c>
      <c r="F53" s="6">
        <f t="shared" si="0"/>
        <v>91.867805186590772</v>
      </c>
      <c r="G53" t="s">
        <v>14</v>
      </c>
      <c r="H53">
        <v>1467</v>
      </c>
      <c r="I53" s="7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1">
        <f t="shared" si="1"/>
        <v>40995.208333333336</v>
      </c>
      <c r="O53" s="11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_xlfn.TEXTSPLIT(R53,{",",",","/"})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5" t="s">
        <v>152</v>
      </c>
      <c r="D54">
        <v>7200</v>
      </c>
      <c r="E54">
        <v>2459</v>
      </c>
      <c r="F54" s="6">
        <f t="shared" si="0"/>
        <v>34.152777777777779</v>
      </c>
      <c r="G54" t="s">
        <v>14</v>
      </c>
      <c r="H54">
        <v>75</v>
      </c>
      <c r="I54" s="7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1">
        <f t="shared" si="1"/>
        <v>40436.208333333336</v>
      </c>
      <c r="O54" s="11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_xlfn.TEXTSPLIT(R54,{",",",","/"})</f>
        <v>theater</v>
      </c>
      <c r="T54" t="str">
        <v>plays</v>
      </c>
    </row>
    <row r="55" spans="1:20" ht="31.5" x14ac:dyDescent="0.25">
      <c r="A55">
        <v>53</v>
      </c>
      <c r="B55" t="s">
        <v>153</v>
      </c>
      <c r="C55" s="5" t="s">
        <v>154</v>
      </c>
      <c r="D55">
        <v>8800</v>
      </c>
      <c r="E55">
        <v>12356</v>
      </c>
      <c r="F55" s="6">
        <f t="shared" si="0"/>
        <v>140.40909090909091</v>
      </c>
      <c r="G55" t="s">
        <v>20</v>
      </c>
      <c r="H55">
        <v>209</v>
      </c>
      <c r="I55" s="7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1">
        <f t="shared" si="1"/>
        <v>41779.208333333336</v>
      </c>
      <c r="O55" s="11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_xlfn.TEXTSPLIT(R55,{",",",","/"})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5" t="s">
        <v>156</v>
      </c>
      <c r="D56">
        <v>6000</v>
      </c>
      <c r="E56">
        <v>5392</v>
      </c>
      <c r="F56" s="6">
        <f t="shared" si="0"/>
        <v>89.86666666666666</v>
      </c>
      <c r="G56" t="s">
        <v>14</v>
      </c>
      <c r="H56">
        <v>120</v>
      </c>
      <c r="I56" s="7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1">
        <f t="shared" si="1"/>
        <v>43170.25</v>
      </c>
      <c r="O56" s="11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_xlfn.TEXTSPLIT(R56,{",",",","/"})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5" t="s">
        <v>158</v>
      </c>
      <c r="D57">
        <v>6600</v>
      </c>
      <c r="E57">
        <v>11746</v>
      </c>
      <c r="F57" s="6">
        <f t="shared" si="0"/>
        <v>177.96969696969697</v>
      </c>
      <c r="G57" t="s">
        <v>20</v>
      </c>
      <c r="H57">
        <v>131</v>
      </c>
      <c r="I57" s="7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1">
        <f t="shared" si="1"/>
        <v>43311.208333333328</v>
      </c>
      <c r="O57" s="11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_xlfn.TEXTSPLIT(R57,{",",",","/"})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5" t="s">
        <v>161</v>
      </c>
      <c r="D58">
        <v>8000</v>
      </c>
      <c r="E58">
        <v>11493</v>
      </c>
      <c r="F58" s="6">
        <f t="shared" si="0"/>
        <v>143.66249999999999</v>
      </c>
      <c r="G58" t="s">
        <v>20</v>
      </c>
      <c r="H58">
        <v>164</v>
      </c>
      <c r="I58" s="7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1">
        <f t="shared" si="1"/>
        <v>42014.25</v>
      </c>
      <c r="O58" s="11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_xlfn.TEXTSPLIT(R58,{",",",","/"})</f>
        <v>technology</v>
      </c>
      <c r="T58" t="str">
        <v>wearables</v>
      </c>
    </row>
    <row r="59" spans="1:20" ht="31.5" x14ac:dyDescent="0.25">
      <c r="A59">
        <v>57</v>
      </c>
      <c r="B59" t="s">
        <v>162</v>
      </c>
      <c r="C59" s="5" t="s">
        <v>163</v>
      </c>
      <c r="D59">
        <v>2900</v>
      </c>
      <c r="E59">
        <v>6243</v>
      </c>
      <c r="F59" s="6">
        <f t="shared" si="0"/>
        <v>215.27586206896552</v>
      </c>
      <c r="G59" t="s">
        <v>20</v>
      </c>
      <c r="H59">
        <v>201</v>
      </c>
      <c r="I59" s="7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1">
        <f t="shared" si="1"/>
        <v>42979.208333333328</v>
      </c>
      <c r="O59" s="11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_xlfn.TEXTSPLIT(R59,{",",",","/"})</f>
        <v>games</v>
      </c>
      <c r="T59" t="str">
        <v>video games</v>
      </c>
    </row>
    <row r="60" spans="1:20" ht="31.5" x14ac:dyDescent="0.25">
      <c r="A60">
        <v>58</v>
      </c>
      <c r="B60" t="s">
        <v>164</v>
      </c>
      <c r="C60" s="5" t="s">
        <v>165</v>
      </c>
      <c r="D60">
        <v>2700</v>
      </c>
      <c r="E60">
        <v>6132</v>
      </c>
      <c r="F60" s="6">
        <f t="shared" si="0"/>
        <v>227.11111111111114</v>
      </c>
      <c r="G60" t="s">
        <v>20</v>
      </c>
      <c r="H60">
        <v>211</v>
      </c>
      <c r="I60" s="7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1">
        <f t="shared" si="1"/>
        <v>42268.208333333328</v>
      </c>
      <c r="O60" s="11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_xlfn.TEXTSPLIT(R60,{",",",","/"})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5" t="s">
        <v>167</v>
      </c>
      <c r="D61">
        <v>1400</v>
      </c>
      <c r="E61">
        <v>3851</v>
      </c>
      <c r="F61" s="6">
        <f t="shared" si="0"/>
        <v>275.07142857142861</v>
      </c>
      <c r="G61" t="s">
        <v>20</v>
      </c>
      <c r="H61">
        <v>128</v>
      </c>
      <c r="I61" s="7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11">
        <f t="shared" si="1"/>
        <v>42898.208333333328</v>
      </c>
      <c r="O61" s="11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_xlfn.TEXTSPLIT(R61,{",",",","/"})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5" t="s">
        <v>169</v>
      </c>
      <c r="D62">
        <v>94200</v>
      </c>
      <c r="E62">
        <v>135997</v>
      </c>
      <c r="F62" s="6">
        <f t="shared" si="0"/>
        <v>144.37048832271762</v>
      </c>
      <c r="G62" t="s">
        <v>20</v>
      </c>
      <c r="H62">
        <v>1600</v>
      </c>
      <c r="I62" s="7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1">
        <f t="shared" si="1"/>
        <v>41107.208333333336</v>
      </c>
      <c r="O62" s="11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_xlfn.TEXTSPLIT(R62,{",",",","/"})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5" t="s">
        <v>171</v>
      </c>
      <c r="D63">
        <v>199200</v>
      </c>
      <c r="E63">
        <v>184750</v>
      </c>
      <c r="F63" s="6">
        <f t="shared" si="0"/>
        <v>92.74598393574297</v>
      </c>
      <c r="G63" t="s">
        <v>14</v>
      </c>
      <c r="H63">
        <v>2253</v>
      </c>
      <c r="I63" s="7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1">
        <f t="shared" si="1"/>
        <v>40595.25</v>
      </c>
      <c r="O63" s="11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_xlfn.TEXTSPLIT(R63,{",",",","/"})</f>
        <v>theater</v>
      </c>
      <c r="T63" t="str">
        <v>plays</v>
      </c>
    </row>
    <row r="64" spans="1:20" ht="31.5" x14ac:dyDescent="0.25">
      <c r="A64">
        <v>62</v>
      </c>
      <c r="B64" t="s">
        <v>172</v>
      </c>
      <c r="C64" s="5" t="s">
        <v>173</v>
      </c>
      <c r="D64">
        <v>2000</v>
      </c>
      <c r="E64">
        <v>14452</v>
      </c>
      <c r="F64" s="6">
        <f t="shared" si="0"/>
        <v>722.6</v>
      </c>
      <c r="G64" t="s">
        <v>20</v>
      </c>
      <c r="H64">
        <v>249</v>
      </c>
      <c r="I64" s="7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1">
        <f t="shared" si="1"/>
        <v>42160.208333333328</v>
      </c>
      <c r="O64" s="11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_xlfn.TEXTSPLIT(R64,{",",",","/"})</f>
        <v>technology</v>
      </c>
      <c r="T64" t="str">
        <v>web</v>
      </c>
    </row>
    <row r="65" spans="1:20" ht="31.5" x14ac:dyDescent="0.25">
      <c r="A65">
        <v>63</v>
      </c>
      <c r="B65" t="s">
        <v>174</v>
      </c>
      <c r="C65" s="5" t="s">
        <v>175</v>
      </c>
      <c r="D65">
        <v>4700</v>
      </c>
      <c r="E65">
        <v>557</v>
      </c>
      <c r="F65" s="6">
        <f t="shared" si="0"/>
        <v>11.851063829787234</v>
      </c>
      <c r="G65" t="s">
        <v>14</v>
      </c>
      <c r="H65">
        <v>5</v>
      </c>
      <c r="I65" s="7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11">
        <f t="shared" si="1"/>
        <v>42853.208333333328</v>
      </c>
      <c r="O65" s="11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_xlfn.TEXTSPLIT(R65,{",",",","/"})</f>
        <v>theater</v>
      </c>
      <c r="T65" t="str">
        <v>plays</v>
      </c>
    </row>
    <row r="66" spans="1:20" ht="31.5" x14ac:dyDescent="0.25">
      <c r="A66">
        <v>64</v>
      </c>
      <c r="B66" t="s">
        <v>176</v>
      </c>
      <c r="C66" s="5" t="s">
        <v>177</v>
      </c>
      <c r="D66">
        <v>2800</v>
      </c>
      <c r="E66">
        <v>2734</v>
      </c>
      <c r="F66" s="6">
        <f t="shared" ref="F66:F129" si="4">E66/D66*100</f>
        <v>97.642857142857139</v>
      </c>
      <c r="G66" t="s">
        <v>14</v>
      </c>
      <c r="H66">
        <v>38</v>
      </c>
      <c r="I66" s="7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1">
        <f t="shared" ref="N66:N129" si="5">(((L66/60)/60)/24)+DATE(1970,1,1)</f>
        <v>43283.208333333328</v>
      </c>
      <c r="O66" s="11">
        <f t="shared" ref="O66:O129" si="6">(((M66/60)/60)/24)+DATE(1970,1,1)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_xlfn.TEXTSPLIT(R66,{",",",","/"})</f>
        <v>technology</v>
      </c>
      <c r="T66" t="str">
        <v>web</v>
      </c>
    </row>
    <row r="67" spans="1:20" ht="31.5" x14ac:dyDescent="0.25">
      <c r="A67">
        <v>65</v>
      </c>
      <c r="B67" t="s">
        <v>178</v>
      </c>
      <c r="C67" s="5" t="s">
        <v>179</v>
      </c>
      <c r="D67">
        <v>6100</v>
      </c>
      <c r="E67">
        <v>14405</v>
      </c>
      <c r="F67" s="6">
        <f t="shared" si="4"/>
        <v>236.14754098360655</v>
      </c>
      <c r="G67" t="s">
        <v>20</v>
      </c>
      <c r="H67">
        <v>236</v>
      </c>
      <c r="I67" s="7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1">
        <f t="shared" si="5"/>
        <v>40570.25</v>
      </c>
      <c r="O67" s="11">
        <f t="shared" si="6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_xlfn.TEXTSPLIT(R67,{",",",","/"})</f>
        <v>theater</v>
      </c>
      <c r="T67" t="str">
        <v>plays</v>
      </c>
    </row>
    <row r="68" spans="1:20" ht="31.5" x14ac:dyDescent="0.25">
      <c r="A68">
        <v>66</v>
      </c>
      <c r="B68" t="s">
        <v>180</v>
      </c>
      <c r="C68" s="5" t="s">
        <v>181</v>
      </c>
      <c r="D68">
        <v>2900</v>
      </c>
      <c r="E68">
        <v>1307</v>
      </c>
      <c r="F68" s="6">
        <f t="shared" si="4"/>
        <v>45.068965517241381</v>
      </c>
      <c r="G68" t="s">
        <v>14</v>
      </c>
      <c r="H68">
        <v>12</v>
      </c>
      <c r="I68" s="7">
        <f t="shared" si="3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1">
        <f t="shared" si="5"/>
        <v>42102.208333333328</v>
      </c>
      <c r="O68" s="11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_xlfn.TEXTSPLIT(R68,{",",",","/"})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5" t="s">
        <v>183</v>
      </c>
      <c r="D69">
        <v>72600</v>
      </c>
      <c r="E69">
        <v>117892</v>
      </c>
      <c r="F69" s="6">
        <f t="shared" si="4"/>
        <v>162.38567493112947</v>
      </c>
      <c r="G69" t="s">
        <v>20</v>
      </c>
      <c r="H69">
        <v>4065</v>
      </c>
      <c r="I69" s="7">
        <f t="shared" si="3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1">
        <f t="shared" si="5"/>
        <v>40203.25</v>
      </c>
      <c r="O69" s="11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_xlfn.TEXTSPLIT(R69,{",",",","/"})</f>
        <v>technology</v>
      </c>
      <c r="T69" t="str">
        <v>wearables</v>
      </c>
    </row>
    <row r="70" spans="1:20" ht="31.5" x14ac:dyDescent="0.25">
      <c r="A70">
        <v>68</v>
      </c>
      <c r="B70" t="s">
        <v>184</v>
      </c>
      <c r="C70" s="5" t="s">
        <v>185</v>
      </c>
      <c r="D70">
        <v>5700</v>
      </c>
      <c r="E70">
        <v>14508</v>
      </c>
      <c r="F70" s="6">
        <f t="shared" si="4"/>
        <v>254.52631578947367</v>
      </c>
      <c r="G70" t="s">
        <v>20</v>
      </c>
      <c r="H70">
        <v>246</v>
      </c>
      <c r="I70" s="7">
        <f t="shared" ref="I70:I133" si="7">E70/H70</f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1">
        <f t="shared" si="5"/>
        <v>42943.208333333328</v>
      </c>
      <c r="O70" s="11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_xlfn.TEXTSPLIT(R70,{",",",","/"})</f>
        <v>theater</v>
      </c>
      <c r="T70" t="str">
        <v>plays</v>
      </c>
    </row>
    <row r="71" spans="1:20" ht="31.5" x14ac:dyDescent="0.25">
      <c r="A71">
        <v>69</v>
      </c>
      <c r="B71" t="s">
        <v>186</v>
      </c>
      <c r="C71" s="5" t="s">
        <v>187</v>
      </c>
      <c r="D71">
        <v>7900</v>
      </c>
      <c r="E71">
        <v>1901</v>
      </c>
      <c r="F71" s="6">
        <f t="shared" si="4"/>
        <v>24.063291139240505</v>
      </c>
      <c r="G71" t="s">
        <v>74</v>
      </c>
      <c r="H71">
        <v>17</v>
      </c>
      <c r="I71" s="7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1">
        <f t="shared" si="5"/>
        <v>40531.25</v>
      </c>
      <c r="O71" s="11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_xlfn.TEXTSPLIT(R71,{",",",","/"})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5" t="s">
        <v>189</v>
      </c>
      <c r="D72">
        <v>128000</v>
      </c>
      <c r="E72">
        <v>158389</v>
      </c>
      <c r="F72" s="6">
        <f t="shared" si="4"/>
        <v>123.74140625000001</v>
      </c>
      <c r="G72" t="s">
        <v>20</v>
      </c>
      <c r="H72">
        <v>2475</v>
      </c>
      <c r="I72" s="7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1">
        <f t="shared" si="5"/>
        <v>40484.208333333336</v>
      </c>
      <c r="O72" s="11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_xlfn.TEXTSPLIT(R72,{",",",","/"})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5" t="s">
        <v>191</v>
      </c>
      <c r="D73">
        <v>6000</v>
      </c>
      <c r="E73">
        <v>6484</v>
      </c>
      <c r="F73" s="6">
        <f t="shared" si="4"/>
        <v>108.06666666666666</v>
      </c>
      <c r="G73" t="s">
        <v>20</v>
      </c>
      <c r="H73">
        <v>76</v>
      </c>
      <c r="I73" s="7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1">
        <f t="shared" si="5"/>
        <v>43799.25</v>
      </c>
      <c r="O73" s="11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_xlfn.TEXTSPLIT(R73,{",",",","/"})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5" t="s">
        <v>193</v>
      </c>
      <c r="D74">
        <v>600</v>
      </c>
      <c r="E74">
        <v>4022</v>
      </c>
      <c r="F74" s="6">
        <f t="shared" si="4"/>
        <v>670.33333333333326</v>
      </c>
      <c r="G74" t="s">
        <v>20</v>
      </c>
      <c r="H74">
        <v>54</v>
      </c>
      <c r="I74" s="7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1">
        <f t="shared" si="5"/>
        <v>42186.208333333328</v>
      </c>
      <c r="O74" s="11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_xlfn.TEXTSPLIT(R74,{",",",","/"})</f>
        <v>film &amp; video</v>
      </c>
      <c r="T74" t="str">
        <v>animation</v>
      </c>
    </row>
    <row r="75" spans="1:20" ht="31.5" x14ac:dyDescent="0.25">
      <c r="A75">
        <v>73</v>
      </c>
      <c r="B75" t="s">
        <v>194</v>
      </c>
      <c r="C75" s="5" t="s">
        <v>195</v>
      </c>
      <c r="D75">
        <v>1400</v>
      </c>
      <c r="E75">
        <v>9253</v>
      </c>
      <c r="F75" s="6">
        <f t="shared" si="4"/>
        <v>660.92857142857144</v>
      </c>
      <c r="G75" t="s">
        <v>20</v>
      </c>
      <c r="H75">
        <v>88</v>
      </c>
      <c r="I75" s="7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1">
        <f t="shared" si="5"/>
        <v>42701.25</v>
      </c>
      <c r="O75" s="11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_xlfn.TEXTSPLIT(R75,{",",",","/"})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5" t="s">
        <v>197</v>
      </c>
      <c r="D76">
        <v>3900</v>
      </c>
      <c r="E76">
        <v>4776</v>
      </c>
      <c r="F76" s="6">
        <f t="shared" si="4"/>
        <v>122.46153846153847</v>
      </c>
      <c r="G76" t="s">
        <v>20</v>
      </c>
      <c r="H76">
        <v>85</v>
      </c>
      <c r="I76" s="7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1">
        <f t="shared" si="5"/>
        <v>42456.208333333328</v>
      </c>
      <c r="O76" s="11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_xlfn.TEXTSPLIT(R76,{",",",","/"})</f>
        <v>music</v>
      </c>
      <c r="T76" t="str">
        <v>metal</v>
      </c>
    </row>
    <row r="77" spans="1:20" ht="31.5" x14ac:dyDescent="0.25">
      <c r="A77">
        <v>75</v>
      </c>
      <c r="B77" t="s">
        <v>198</v>
      </c>
      <c r="C77" s="5" t="s">
        <v>199</v>
      </c>
      <c r="D77">
        <v>9700</v>
      </c>
      <c r="E77">
        <v>14606</v>
      </c>
      <c r="F77" s="6">
        <f t="shared" si="4"/>
        <v>150.57731958762886</v>
      </c>
      <c r="G77" t="s">
        <v>20</v>
      </c>
      <c r="H77">
        <v>170</v>
      </c>
      <c r="I77" s="7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1">
        <f t="shared" si="5"/>
        <v>43296.208333333328</v>
      </c>
      <c r="O77" s="11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_xlfn.TEXTSPLIT(R77,{",",",","/"})</f>
        <v>photography</v>
      </c>
      <c r="T77" t="str">
        <v>photography books</v>
      </c>
    </row>
    <row r="78" spans="1:20" ht="31.5" x14ac:dyDescent="0.25">
      <c r="A78">
        <v>76</v>
      </c>
      <c r="B78" t="s">
        <v>200</v>
      </c>
      <c r="C78" s="5" t="s">
        <v>201</v>
      </c>
      <c r="D78">
        <v>122900</v>
      </c>
      <c r="E78">
        <v>95993</v>
      </c>
      <c r="F78" s="6">
        <f t="shared" si="4"/>
        <v>78.106590724165997</v>
      </c>
      <c r="G78" t="s">
        <v>14</v>
      </c>
      <c r="H78">
        <v>1684</v>
      </c>
      <c r="I78" s="7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1">
        <f t="shared" si="5"/>
        <v>42027.25</v>
      </c>
      <c r="O78" s="11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_xlfn.TEXTSPLIT(R78,{",",",","/"})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5" t="s">
        <v>203</v>
      </c>
      <c r="D79">
        <v>9500</v>
      </c>
      <c r="E79">
        <v>4460</v>
      </c>
      <c r="F79" s="6">
        <f t="shared" si="4"/>
        <v>46.94736842105263</v>
      </c>
      <c r="G79" t="s">
        <v>14</v>
      </c>
      <c r="H79">
        <v>56</v>
      </c>
      <c r="I79" s="7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1">
        <f t="shared" si="5"/>
        <v>40448.208333333336</v>
      </c>
      <c r="O79" s="11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_xlfn.TEXTSPLIT(R79,{",",",","/"})</f>
        <v>film &amp; video</v>
      </c>
      <c r="T79" t="str">
        <v>animation</v>
      </c>
    </row>
    <row r="80" spans="1:20" ht="31.5" x14ac:dyDescent="0.25">
      <c r="A80">
        <v>78</v>
      </c>
      <c r="B80" t="s">
        <v>204</v>
      </c>
      <c r="C80" s="5" t="s">
        <v>205</v>
      </c>
      <c r="D80">
        <v>4500</v>
      </c>
      <c r="E80">
        <v>13536</v>
      </c>
      <c r="F80" s="6">
        <f t="shared" si="4"/>
        <v>300.8</v>
      </c>
      <c r="G80" t="s">
        <v>20</v>
      </c>
      <c r="H80">
        <v>330</v>
      </c>
      <c r="I80" s="7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1">
        <f t="shared" si="5"/>
        <v>43206.208333333328</v>
      </c>
      <c r="O80" s="11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_xlfn.TEXTSPLIT(R80,{",",",","/"})</f>
        <v>publishing</v>
      </c>
      <c r="T80" t="str">
        <v>translations</v>
      </c>
    </row>
    <row r="81" spans="1:20" ht="31.5" x14ac:dyDescent="0.25">
      <c r="A81">
        <v>79</v>
      </c>
      <c r="B81" t="s">
        <v>207</v>
      </c>
      <c r="C81" s="5" t="s">
        <v>208</v>
      </c>
      <c r="D81">
        <v>57800</v>
      </c>
      <c r="E81">
        <v>40228</v>
      </c>
      <c r="F81" s="6">
        <f t="shared" si="4"/>
        <v>69.598615916955026</v>
      </c>
      <c r="G81" t="s">
        <v>14</v>
      </c>
      <c r="H81">
        <v>838</v>
      </c>
      <c r="I81" s="7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1">
        <f t="shared" si="5"/>
        <v>43267.208333333328</v>
      </c>
      <c r="O81" s="11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_xlfn.TEXTSPLIT(R81,{",",",","/"})</f>
        <v>theater</v>
      </c>
      <c r="T81" t="str">
        <v>plays</v>
      </c>
    </row>
    <row r="82" spans="1:20" ht="31.5" x14ac:dyDescent="0.25">
      <c r="A82">
        <v>80</v>
      </c>
      <c r="B82" t="s">
        <v>209</v>
      </c>
      <c r="C82" s="5" t="s">
        <v>210</v>
      </c>
      <c r="D82">
        <v>1100</v>
      </c>
      <c r="E82">
        <v>7012</v>
      </c>
      <c r="F82" s="6">
        <f t="shared" si="4"/>
        <v>637.4545454545455</v>
      </c>
      <c r="G82" t="s">
        <v>20</v>
      </c>
      <c r="H82">
        <v>127</v>
      </c>
      <c r="I82" s="7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1">
        <f t="shared" si="5"/>
        <v>42976.208333333328</v>
      </c>
      <c r="O82" s="11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_xlfn.TEXTSPLIT(R82,{",",",","/"})</f>
        <v>games</v>
      </c>
      <c r="T82" t="str">
        <v>video games</v>
      </c>
    </row>
    <row r="83" spans="1:20" ht="31.5" x14ac:dyDescent="0.25">
      <c r="A83">
        <v>81</v>
      </c>
      <c r="B83" t="s">
        <v>211</v>
      </c>
      <c r="C83" s="5" t="s">
        <v>212</v>
      </c>
      <c r="D83">
        <v>16800</v>
      </c>
      <c r="E83">
        <v>37857</v>
      </c>
      <c r="F83" s="6">
        <f t="shared" si="4"/>
        <v>225.33928571428569</v>
      </c>
      <c r="G83" t="s">
        <v>20</v>
      </c>
      <c r="H83">
        <v>411</v>
      </c>
      <c r="I83" s="7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1">
        <f t="shared" si="5"/>
        <v>43062.25</v>
      </c>
      <c r="O83" s="11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_xlfn.TEXTSPLIT(R83,{",",",","/"})</f>
        <v>music</v>
      </c>
      <c r="T83" t="str">
        <v>rock</v>
      </c>
    </row>
    <row r="84" spans="1:20" ht="31.5" x14ac:dyDescent="0.25">
      <c r="A84">
        <v>82</v>
      </c>
      <c r="B84" t="s">
        <v>213</v>
      </c>
      <c r="C84" s="5" t="s">
        <v>214</v>
      </c>
      <c r="D84">
        <v>1000</v>
      </c>
      <c r="E84">
        <v>14973</v>
      </c>
      <c r="F84" s="6">
        <f t="shared" si="4"/>
        <v>1497.3000000000002</v>
      </c>
      <c r="G84" t="s">
        <v>20</v>
      </c>
      <c r="H84">
        <v>180</v>
      </c>
      <c r="I84" s="7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1">
        <f t="shared" si="5"/>
        <v>43482.25</v>
      </c>
      <c r="O84" s="11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_xlfn.TEXTSPLIT(R84,{",",",","/"})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5" t="s">
        <v>216</v>
      </c>
      <c r="D85">
        <v>106400</v>
      </c>
      <c r="E85">
        <v>39996</v>
      </c>
      <c r="F85" s="6">
        <f t="shared" si="4"/>
        <v>37.590225563909776</v>
      </c>
      <c r="G85" t="s">
        <v>14</v>
      </c>
      <c r="H85">
        <v>1000</v>
      </c>
      <c r="I85" s="7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1">
        <f t="shared" si="5"/>
        <v>42579.208333333328</v>
      </c>
      <c r="O85" s="11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_xlfn.TEXTSPLIT(R85,{",",",","/"})</f>
        <v>music</v>
      </c>
      <c r="T85" t="str">
        <v>electric music</v>
      </c>
    </row>
    <row r="86" spans="1:20" ht="31.5" x14ac:dyDescent="0.25">
      <c r="A86">
        <v>84</v>
      </c>
      <c r="B86" t="s">
        <v>217</v>
      </c>
      <c r="C86" s="5" t="s">
        <v>218</v>
      </c>
      <c r="D86">
        <v>31400</v>
      </c>
      <c r="E86">
        <v>41564</v>
      </c>
      <c r="F86" s="6">
        <f t="shared" si="4"/>
        <v>132.36942675159236</v>
      </c>
      <c r="G86" t="s">
        <v>20</v>
      </c>
      <c r="H86">
        <v>374</v>
      </c>
      <c r="I86" s="7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1">
        <f t="shared" si="5"/>
        <v>41118.208333333336</v>
      </c>
      <c r="O86" s="11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_xlfn.TEXTSPLIT(R86,{",",",","/"})</f>
        <v>technology</v>
      </c>
      <c r="T86" t="str">
        <v>wearables</v>
      </c>
    </row>
    <row r="87" spans="1:20" ht="31.5" x14ac:dyDescent="0.25">
      <c r="A87">
        <v>85</v>
      </c>
      <c r="B87" t="s">
        <v>219</v>
      </c>
      <c r="C87" s="5" t="s">
        <v>220</v>
      </c>
      <c r="D87">
        <v>4900</v>
      </c>
      <c r="E87">
        <v>6430</v>
      </c>
      <c r="F87" s="6">
        <f t="shared" si="4"/>
        <v>131.22448979591837</v>
      </c>
      <c r="G87" t="s">
        <v>20</v>
      </c>
      <c r="H87">
        <v>71</v>
      </c>
      <c r="I87" s="7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1">
        <f t="shared" si="5"/>
        <v>40797.208333333336</v>
      </c>
      <c r="O87" s="11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_xlfn.TEXTSPLIT(R87,{",",",","/"})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5" t="s">
        <v>222</v>
      </c>
      <c r="D88">
        <v>7400</v>
      </c>
      <c r="E88">
        <v>12405</v>
      </c>
      <c r="F88" s="6">
        <f t="shared" si="4"/>
        <v>167.63513513513513</v>
      </c>
      <c r="G88" t="s">
        <v>20</v>
      </c>
      <c r="H88">
        <v>203</v>
      </c>
      <c r="I88" s="7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1">
        <f t="shared" si="5"/>
        <v>42128.208333333328</v>
      </c>
      <c r="O88" s="11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_xlfn.TEXTSPLIT(R88,{",",",","/"})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5" t="s">
        <v>224</v>
      </c>
      <c r="D89">
        <v>198500</v>
      </c>
      <c r="E89">
        <v>123040</v>
      </c>
      <c r="F89" s="6">
        <f t="shared" si="4"/>
        <v>61.984886649874063</v>
      </c>
      <c r="G89" t="s">
        <v>14</v>
      </c>
      <c r="H89">
        <v>1482</v>
      </c>
      <c r="I89" s="7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1">
        <f t="shared" si="5"/>
        <v>40610.25</v>
      </c>
      <c r="O89" s="11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_xlfn.TEXTSPLIT(R89,{",",",","/"})</f>
        <v>music</v>
      </c>
      <c r="T89" t="str">
        <v>rock</v>
      </c>
    </row>
    <row r="90" spans="1:20" ht="31.5" x14ac:dyDescent="0.25">
      <c r="A90">
        <v>88</v>
      </c>
      <c r="B90" t="s">
        <v>225</v>
      </c>
      <c r="C90" s="5" t="s">
        <v>226</v>
      </c>
      <c r="D90">
        <v>4800</v>
      </c>
      <c r="E90">
        <v>12516</v>
      </c>
      <c r="F90" s="6">
        <f t="shared" si="4"/>
        <v>260.75</v>
      </c>
      <c r="G90" t="s">
        <v>20</v>
      </c>
      <c r="H90">
        <v>113</v>
      </c>
      <c r="I90" s="7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1">
        <f t="shared" si="5"/>
        <v>42110.208333333328</v>
      </c>
      <c r="O90" s="11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_xlfn.TEXTSPLIT(R90,{",",",","/"})</f>
        <v>publishing</v>
      </c>
      <c r="T90" t="str">
        <v>translations</v>
      </c>
    </row>
    <row r="91" spans="1:20" ht="31.5" x14ac:dyDescent="0.25">
      <c r="A91">
        <v>89</v>
      </c>
      <c r="B91" t="s">
        <v>227</v>
      </c>
      <c r="C91" s="5" t="s">
        <v>228</v>
      </c>
      <c r="D91">
        <v>3400</v>
      </c>
      <c r="E91">
        <v>8588</v>
      </c>
      <c r="F91" s="6">
        <f t="shared" si="4"/>
        <v>252.58823529411765</v>
      </c>
      <c r="G91" t="s">
        <v>20</v>
      </c>
      <c r="H91">
        <v>96</v>
      </c>
      <c r="I91" s="7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1">
        <f t="shared" si="5"/>
        <v>40283.208333333336</v>
      </c>
      <c r="O91" s="11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_xlfn.TEXTSPLIT(R91,{",",",","/"})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5" t="s">
        <v>230</v>
      </c>
      <c r="D92">
        <v>7800</v>
      </c>
      <c r="E92">
        <v>6132</v>
      </c>
      <c r="F92" s="6">
        <f t="shared" si="4"/>
        <v>78.615384615384613</v>
      </c>
      <c r="G92" t="s">
        <v>14</v>
      </c>
      <c r="H92">
        <v>106</v>
      </c>
      <c r="I92" s="7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1">
        <f t="shared" si="5"/>
        <v>42425.25</v>
      </c>
      <c r="O92" s="11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_xlfn.TEXTSPLIT(R92,{",",",","/"})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5" t="s">
        <v>232</v>
      </c>
      <c r="D93">
        <v>154300</v>
      </c>
      <c r="E93">
        <v>74688</v>
      </c>
      <c r="F93" s="6">
        <f t="shared" si="4"/>
        <v>48.404406999351913</v>
      </c>
      <c r="G93" t="s">
        <v>14</v>
      </c>
      <c r="H93">
        <v>679</v>
      </c>
      <c r="I93" s="7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1">
        <f t="shared" si="5"/>
        <v>42588.208333333328</v>
      </c>
      <c r="O93" s="11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_xlfn.TEXTSPLIT(R93,{",",",","/"})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5" t="s">
        <v>234</v>
      </c>
      <c r="D94">
        <v>20000</v>
      </c>
      <c r="E94">
        <v>51775</v>
      </c>
      <c r="F94" s="6">
        <f t="shared" si="4"/>
        <v>258.875</v>
      </c>
      <c r="G94" t="s">
        <v>20</v>
      </c>
      <c r="H94">
        <v>498</v>
      </c>
      <c r="I94" s="7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1">
        <f t="shared" si="5"/>
        <v>40352.208333333336</v>
      </c>
      <c r="O94" s="11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_xlfn.TEXTSPLIT(R94,{",",",","/"})</f>
        <v>games</v>
      </c>
      <c r="T94" t="str">
        <v>video games</v>
      </c>
    </row>
    <row r="95" spans="1:20" ht="31.5" x14ac:dyDescent="0.25">
      <c r="A95">
        <v>93</v>
      </c>
      <c r="B95" t="s">
        <v>235</v>
      </c>
      <c r="C95" s="5" t="s">
        <v>236</v>
      </c>
      <c r="D95">
        <v>108800</v>
      </c>
      <c r="E95">
        <v>65877</v>
      </c>
      <c r="F95" s="6">
        <f t="shared" si="4"/>
        <v>60.548713235294116</v>
      </c>
      <c r="G95" t="s">
        <v>74</v>
      </c>
      <c r="H95">
        <v>610</v>
      </c>
      <c r="I95" s="7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1">
        <f t="shared" si="5"/>
        <v>41202.208333333336</v>
      </c>
      <c r="O95" s="11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_xlfn.TEXTSPLIT(R95,{",",",","/"})</f>
        <v>theater</v>
      </c>
      <c r="T95" t="str">
        <v>plays</v>
      </c>
    </row>
    <row r="96" spans="1:20" ht="31.5" x14ac:dyDescent="0.25">
      <c r="A96">
        <v>94</v>
      </c>
      <c r="B96" t="s">
        <v>237</v>
      </c>
      <c r="C96" s="5" t="s">
        <v>238</v>
      </c>
      <c r="D96">
        <v>2900</v>
      </c>
      <c r="E96">
        <v>8807</v>
      </c>
      <c r="F96" s="6">
        <f t="shared" si="4"/>
        <v>303.68965517241378</v>
      </c>
      <c r="G96" t="s">
        <v>20</v>
      </c>
      <c r="H96">
        <v>180</v>
      </c>
      <c r="I96" s="7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1">
        <f t="shared" si="5"/>
        <v>43562.208333333328</v>
      </c>
      <c r="O96" s="11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_xlfn.TEXTSPLIT(R96,{",",",","/"})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5" t="s">
        <v>240</v>
      </c>
      <c r="D97">
        <v>900</v>
      </c>
      <c r="E97">
        <v>1017</v>
      </c>
      <c r="F97" s="6">
        <f t="shared" si="4"/>
        <v>112.99999999999999</v>
      </c>
      <c r="G97" t="s">
        <v>20</v>
      </c>
      <c r="H97">
        <v>27</v>
      </c>
      <c r="I97" s="7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1">
        <f t="shared" si="5"/>
        <v>43752.208333333328</v>
      </c>
      <c r="O97" s="11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_xlfn.TEXTSPLIT(R97,{",",",","/"})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5" t="s">
        <v>242</v>
      </c>
      <c r="D98">
        <v>69700</v>
      </c>
      <c r="E98">
        <v>151513</v>
      </c>
      <c r="F98" s="6">
        <f t="shared" si="4"/>
        <v>217.37876614060258</v>
      </c>
      <c r="G98" t="s">
        <v>20</v>
      </c>
      <c r="H98">
        <v>2331</v>
      </c>
      <c r="I98" s="7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1">
        <f t="shared" si="5"/>
        <v>40612.25</v>
      </c>
      <c r="O98" s="11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_xlfn.TEXTSPLIT(R98,{",",",","/"})</f>
        <v>theater</v>
      </c>
      <c r="T98" t="str">
        <v>plays</v>
      </c>
    </row>
    <row r="99" spans="1:20" ht="31.5" x14ac:dyDescent="0.25">
      <c r="A99">
        <v>97</v>
      </c>
      <c r="B99" t="s">
        <v>243</v>
      </c>
      <c r="C99" s="5" t="s">
        <v>244</v>
      </c>
      <c r="D99">
        <v>1300</v>
      </c>
      <c r="E99">
        <v>12047</v>
      </c>
      <c r="F99" s="6">
        <f t="shared" si="4"/>
        <v>926.69230769230762</v>
      </c>
      <c r="G99" t="s">
        <v>20</v>
      </c>
      <c r="H99">
        <v>113</v>
      </c>
      <c r="I99" s="7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1">
        <f t="shared" si="5"/>
        <v>42180.208333333328</v>
      </c>
      <c r="O99" s="11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_xlfn.TEXTSPLIT(R99,{",",",","/"})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5" t="s">
        <v>246</v>
      </c>
      <c r="D100">
        <v>97800</v>
      </c>
      <c r="E100">
        <v>32951</v>
      </c>
      <c r="F100" s="6">
        <f t="shared" si="4"/>
        <v>33.692229038854805</v>
      </c>
      <c r="G100" t="s">
        <v>14</v>
      </c>
      <c r="H100">
        <v>1220</v>
      </c>
      <c r="I100" s="7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1">
        <f t="shared" si="5"/>
        <v>42212.208333333328</v>
      </c>
      <c r="O100" s="11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_xlfn.TEXTSPLIT(R100,{",",",","/"})</f>
        <v>games</v>
      </c>
      <c r="T100" t="str">
        <v>video games</v>
      </c>
    </row>
    <row r="101" spans="1:20" ht="31.5" x14ac:dyDescent="0.25">
      <c r="A101">
        <v>99</v>
      </c>
      <c r="B101" t="s">
        <v>247</v>
      </c>
      <c r="C101" s="5" t="s">
        <v>248</v>
      </c>
      <c r="D101">
        <v>7600</v>
      </c>
      <c r="E101">
        <v>14951</v>
      </c>
      <c r="F101" s="6">
        <f t="shared" si="4"/>
        <v>196.7236842105263</v>
      </c>
      <c r="G101" t="s">
        <v>20</v>
      </c>
      <c r="H101">
        <v>164</v>
      </c>
      <c r="I101" s="7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1">
        <f t="shared" si="5"/>
        <v>41968.25</v>
      </c>
      <c r="O101" s="11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_xlfn.TEXTSPLIT(R101,{",",",","/"})</f>
        <v>theater</v>
      </c>
      <c r="T101" t="str">
        <v>plays</v>
      </c>
    </row>
    <row r="102" spans="1:20" ht="31.5" x14ac:dyDescent="0.25">
      <c r="A102">
        <v>100</v>
      </c>
      <c r="B102" t="s">
        <v>249</v>
      </c>
      <c r="C102" s="5" t="s">
        <v>250</v>
      </c>
      <c r="D102">
        <v>100</v>
      </c>
      <c r="E102">
        <v>1</v>
      </c>
      <c r="F102" s="6">
        <f t="shared" si="4"/>
        <v>1</v>
      </c>
      <c r="G102" t="s">
        <v>14</v>
      </c>
      <c r="H102">
        <v>1</v>
      </c>
      <c r="I102" s="7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11">
        <f t="shared" si="5"/>
        <v>40835.208333333336</v>
      </c>
      <c r="O102" s="11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_xlfn.TEXTSPLIT(R102,{",",",","/"})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5" t="s">
        <v>252</v>
      </c>
      <c r="D103">
        <v>900</v>
      </c>
      <c r="E103">
        <v>9193</v>
      </c>
      <c r="F103" s="6">
        <f t="shared" si="4"/>
        <v>1021.4444444444445</v>
      </c>
      <c r="G103" t="s">
        <v>20</v>
      </c>
      <c r="H103">
        <v>164</v>
      </c>
      <c r="I103" s="7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1">
        <f t="shared" si="5"/>
        <v>42056.25</v>
      </c>
      <c r="O103" s="11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_xlfn.TEXTSPLIT(R103,{",",",","/"})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5" t="s">
        <v>254</v>
      </c>
      <c r="D104">
        <v>3700</v>
      </c>
      <c r="E104">
        <v>10422</v>
      </c>
      <c r="F104" s="6">
        <f t="shared" si="4"/>
        <v>281.67567567567568</v>
      </c>
      <c r="G104" t="s">
        <v>20</v>
      </c>
      <c r="H104">
        <v>336</v>
      </c>
      <c r="I104" s="7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1">
        <f t="shared" si="5"/>
        <v>43234.208333333328</v>
      </c>
      <c r="O104" s="11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_xlfn.TEXTSPLIT(R104,{",",",","/"})</f>
        <v>technology</v>
      </c>
      <c r="T104" t="str">
        <v>wearables</v>
      </c>
    </row>
    <row r="105" spans="1:20" ht="31.5" x14ac:dyDescent="0.25">
      <c r="A105">
        <v>103</v>
      </c>
      <c r="B105" t="s">
        <v>255</v>
      </c>
      <c r="C105" s="5" t="s">
        <v>256</v>
      </c>
      <c r="D105">
        <v>10000</v>
      </c>
      <c r="E105">
        <v>2461</v>
      </c>
      <c r="F105" s="6">
        <f t="shared" si="4"/>
        <v>24.610000000000003</v>
      </c>
      <c r="G105" t="s">
        <v>14</v>
      </c>
      <c r="H105">
        <v>37</v>
      </c>
      <c r="I105" s="7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1">
        <f t="shared" si="5"/>
        <v>40475.208333333336</v>
      </c>
      <c r="O105" s="11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_xlfn.TEXTSPLIT(R105,{",",",","/"})</f>
        <v>music</v>
      </c>
      <c r="T105" t="str">
        <v>electric music</v>
      </c>
    </row>
    <row r="106" spans="1:20" ht="31.5" x14ac:dyDescent="0.25">
      <c r="A106">
        <v>104</v>
      </c>
      <c r="B106" t="s">
        <v>257</v>
      </c>
      <c r="C106" s="5" t="s">
        <v>258</v>
      </c>
      <c r="D106">
        <v>119200</v>
      </c>
      <c r="E106">
        <v>170623</v>
      </c>
      <c r="F106" s="6">
        <f t="shared" si="4"/>
        <v>143.14010067114094</v>
      </c>
      <c r="G106" t="s">
        <v>20</v>
      </c>
      <c r="H106">
        <v>1917</v>
      </c>
      <c r="I106" s="7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1">
        <f t="shared" si="5"/>
        <v>42878.208333333328</v>
      </c>
      <c r="O106" s="11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_xlfn.TEXTSPLIT(R106,{",",",","/"})</f>
        <v>music</v>
      </c>
      <c r="T106" t="str">
        <v>indie rock</v>
      </c>
    </row>
    <row r="107" spans="1:20" ht="31.5" x14ac:dyDescent="0.25">
      <c r="A107">
        <v>105</v>
      </c>
      <c r="B107" t="s">
        <v>259</v>
      </c>
      <c r="C107" s="5" t="s">
        <v>260</v>
      </c>
      <c r="D107">
        <v>6800</v>
      </c>
      <c r="E107">
        <v>9829</v>
      </c>
      <c r="F107" s="6">
        <f t="shared" si="4"/>
        <v>144.54411764705884</v>
      </c>
      <c r="G107" t="s">
        <v>20</v>
      </c>
      <c r="H107">
        <v>95</v>
      </c>
      <c r="I107" s="7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1">
        <f t="shared" si="5"/>
        <v>41366.208333333336</v>
      </c>
      <c r="O107" s="11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_xlfn.TEXTSPLIT(R107,{",",",","/"})</f>
        <v>technology</v>
      </c>
      <c r="T107" t="str">
        <v>web</v>
      </c>
    </row>
    <row r="108" spans="1:20" ht="31.5" x14ac:dyDescent="0.25">
      <c r="A108">
        <v>106</v>
      </c>
      <c r="B108" t="s">
        <v>261</v>
      </c>
      <c r="C108" s="5" t="s">
        <v>262</v>
      </c>
      <c r="D108">
        <v>3900</v>
      </c>
      <c r="E108">
        <v>14006</v>
      </c>
      <c r="F108" s="6">
        <f t="shared" si="4"/>
        <v>359.12820512820514</v>
      </c>
      <c r="G108" t="s">
        <v>20</v>
      </c>
      <c r="H108">
        <v>147</v>
      </c>
      <c r="I108" s="7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1">
        <f t="shared" si="5"/>
        <v>43716.208333333328</v>
      </c>
      <c r="O108" s="11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_xlfn.TEXTSPLIT(R108,{",",",","/"})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5" t="s">
        <v>264</v>
      </c>
      <c r="D109">
        <v>3500</v>
      </c>
      <c r="E109">
        <v>6527</v>
      </c>
      <c r="F109" s="6">
        <f t="shared" si="4"/>
        <v>186.48571428571427</v>
      </c>
      <c r="G109" t="s">
        <v>20</v>
      </c>
      <c r="H109">
        <v>86</v>
      </c>
      <c r="I109" s="7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1">
        <f t="shared" si="5"/>
        <v>43213.208333333328</v>
      </c>
      <c r="O109" s="11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_xlfn.TEXTSPLIT(R109,{",",",","/"})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5" t="s">
        <v>266</v>
      </c>
      <c r="D110">
        <v>1500</v>
      </c>
      <c r="E110">
        <v>8929</v>
      </c>
      <c r="F110" s="6">
        <f t="shared" si="4"/>
        <v>595.26666666666665</v>
      </c>
      <c r="G110" t="s">
        <v>20</v>
      </c>
      <c r="H110">
        <v>83</v>
      </c>
      <c r="I110" s="7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1">
        <f t="shared" si="5"/>
        <v>41005.208333333336</v>
      </c>
      <c r="O110" s="11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_xlfn.TEXTSPLIT(R110,{",",",","/"})</f>
        <v>film &amp; video</v>
      </c>
      <c r="T110" t="str">
        <v>documentary</v>
      </c>
    </row>
    <row r="111" spans="1:20" ht="31.5" x14ac:dyDescent="0.25">
      <c r="A111">
        <v>109</v>
      </c>
      <c r="B111" t="s">
        <v>267</v>
      </c>
      <c r="C111" s="5" t="s">
        <v>268</v>
      </c>
      <c r="D111">
        <v>5200</v>
      </c>
      <c r="E111">
        <v>3079</v>
      </c>
      <c r="F111" s="6">
        <f t="shared" si="4"/>
        <v>59.21153846153846</v>
      </c>
      <c r="G111" t="s">
        <v>14</v>
      </c>
      <c r="H111">
        <v>60</v>
      </c>
      <c r="I111" s="7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1">
        <f t="shared" si="5"/>
        <v>41651.25</v>
      </c>
      <c r="O111" s="11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_xlfn.TEXTSPLIT(R111,{",",",","/"})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5" t="s">
        <v>271</v>
      </c>
      <c r="D112">
        <v>142400</v>
      </c>
      <c r="E112">
        <v>21307</v>
      </c>
      <c r="F112" s="6">
        <f t="shared" si="4"/>
        <v>14.962780898876405</v>
      </c>
      <c r="G112" t="s">
        <v>14</v>
      </c>
      <c r="H112">
        <v>296</v>
      </c>
      <c r="I112" s="7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1">
        <f t="shared" si="5"/>
        <v>43354.208333333328</v>
      </c>
      <c r="O112" s="11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_xlfn.TEXTSPLIT(R112,{",",",","/"})</f>
        <v>food</v>
      </c>
      <c r="T112" t="str">
        <v>food trucks</v>
      </c>
    </row>
    <row r="113" spans="1:20" ht="31.5" x14ac:dyDescent="0.25">
      <c r="A113">
        <v>111</v>
      </c>
      <c r="B113" t="s">
        <v>272</v>
      </c>
      <c r="C113" s="5" t="s">
        <v>273</v>
      </c>
      <c r="D113">
        <v>61400</v>
      </c>
      <c r="E113">
        <v>73653</v>
      </c>
      <c r="F113" s="6">
        <f t="shared" si="4"/>
        <v>119.95602605863192</v>
      </c>
      <c r="G113" t="s">
        <v>20</v>
      </c>
      <c r="H113">
        <v>676</v>
      </c>
      <c r="I113" s="7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1">
        <f t="shared" si="5"/>
        <v>41174.208333333336</v>
      </c>
      <c r="O113" s="11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_xlfn.TEXTSPLIT(R113,{",",",","/"})</f>
        <v>publishing</v>
      </c>
      <c r="T113" t="str">
        <v>radio &amp; podcasts</v>
      </c>
    </row>
    <row r="114" spans="1:20" ht="31.5" x14ac:dyDescent="0.25">
      <c r="A114">
        <v>112</v>
      </c>
      <c r="B114" t="s">
        <v>274</v>
      </c>
      <c r="C114" s="5" t="s">
        <v>275</v>
      </c>
      <c r="D114">
        <v>4700</v>
      </c>
      <c r="E114">
        <v>12635</v>
      </c>
      <c r="F114" s="6">
        <f t="shared" si="4"/>
        <v>268.82978723404256</v>
      </c>
      <c r="G114" t="s">
        <v>20</v>
      </c>
      <c r="H114">
        <v>361</v>
      </c>
      <c r="I114" s="7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11">
        <f t="shared" si="5"/>
        <v>41875.208333333336</v>
      </c>
      <c r="O114" s="11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_xlfn.TEXTSPLIT(R114,{",",",","/"})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5" t="s">
        <v>277</v>
      </c>
      <c r="D115">
        <v>3300</v>
      </c>
      <c r="E115">
        <v>12437</v>
      </c>
      <c r="F115" s="6">
        <f t="shared" si="4"/>
        <v>376.87878787878788</v>
      </c>
      <c r="G115" t="s">
        <v>20</v>
      </c>
      <c r="H115">
        <v>131</v>
      </c>
      <c r="I115" s="7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1">
        <f t="shared" si="5"/>
        <v>42990.208333333328</v>
      </c>
      <c r="O115" s="11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_xlfn.TEXTSPLIT(R115,{",",",","/"})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5" t="s">
        <v>279</v>
      </c>
      <c r="D116">
        <v>1900</v>
      </c>
      <c r="E116">
        <v>13816</v>
      </c>
      <c r="F116" s="6">
        <f t="shared" si="4"/>
        <v>727.15789473684208</v>
      </c>
      <c r="G116" t="s">
        <v>20</v>
      </c>
      <c r="H116">
        <v>126</v>
      </c>
      <c r="I116" s="7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1">
        <f t="shared" si="5"/>
        <v>43564.208333333328</v>
      </c>
      <c r="O116" s="11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_xlfn.TEXTSPLIT(R116,{",",",","/"})</f>
        <v>technology</v>
      </c>
      <c r="T116" t="str">
        <v>wearables</v>
      </c>
    </row>
    <row r="117" spans="1:20" ht="31.5" x14ac:dyDescent="0.25">
      <c r="A117">
        <v>115</v>
      </c>
      <c r="B117" t="s">
        <v>280</v>
      </c>
      <c r="C117" s="5" t="s">
        <v>281</v>
      </c>
      <c r="D117">
        <v>166700</v>
      </c>
      <c r="E117">
        <v>145382</v>
      </c>
      <c r="F117" s="6">
        <f t="shared" si="4"/>
        <v>87.211757648470297</v>
      </c>
      <c r="G117" t="s">
        <v>14</v>
      </c>
      <c r="H117">
        <v>3304</v>
      </c>
      <c r="I117" s="7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1">
        <f t="shared" si="5"/>
        <v>43056.25</v>
      </c>
      <c r="O117" s="11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_xlfn.TEXTSPLIT(R117,{",",",","/"})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5" t="s">
        <v>283</v>
      </c>
      <c r="D118">
        <v>7200</v>
      </c>
      <c r="E118">
        <v>6336</v>
      </c>
      <c r="F118" s="6">
        <f t="shared" si="4"/>
        <v>88</v>
      </c>
      <c r="G118" t="s">
        <v>14</v>
      </c>
      <c r="H118">
        <v>73</v>
      </c>
      <c r="I118" s="7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1">
        <f t="shared" si="5"/>
        <v>42265.208333333328</v>
      </c>
      <c r="O118" s="11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_xlfn.TEXTSPLIT(R118,{",",",","/"})</f>
        <v>theater</v>
      </c>
      <c r="T118" t="str">
        <v>plays</v>
      </c>
    </row>
    <row r="119" spans="1:20" ht="31.5" x14ac:dyDescent="0.25">
      <c r="A119">
        <v>117</v>
      </c>
      <c r="B119" t="s">
        <v>284</v>
      </c>
      <c r="C119" s="5" t="s">
        <v>285</v>
      </c>
      <c r="D119">
        <v>4900</v>
      </c>
      <c r="E119">
        <v>8523</v>
      </c>
      <c r="F119" s="6">
        <f t="shared" si="4"/>
        <v>173.9387755102041</v>
      </c>
      <c r="G119" t="s">
        <v>20</v>
      </c>
      <c r="H119">
        <v>275</v>
      </c>
      <c r="I119" s="7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1">
        <f t="shared" si="5"/>
        <v>40808.208333333336</v>
      </c>
      <c r="O119" s="11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_xlfn.TEXTSPLIT(R119,{",",",","/"})</f>
        <v>film &amp; video</v>
      </c>
      <c r="T119" t="str">
        <v>television</v>
      </c>
    </row>
    <row r="120" spans="1:20" ht="31.5" x14ac:dyDescent="0.25">
      <c r="A120">
        <v>118</v>
      </c>
      <c r="B120" t="s">
        <v>286</v>
      </c>
      <c r="C120" s="5" t="s">
        <v>287</v>
      </c>
      <c r="D120">
        <v>5400</v>
      </c>
      <c r="E120">
        <v>6351</v>
      </c>
      <c r="F120" s="6">
        <f t="shared" si="4"/>
        <v>117.61111111111111</v>
      </c>
      <c r="G120" t="s">
        <v>20</v>
      </c>
      <c r="H120">
        <v>67</v>
      </c>
      <c r="I120" s="7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1">
        <f t="shared" si="5"/>
        <v>41665.25</v>
      </c>
      <c r="O120" s="11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_xlfn.TEXTSPLIT(R120,{",",",","/"})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5" t="s">
        <v>289</v>
      </c>
      <c r="D121">
        <v>5000</v>
      </c>
      <c r="E121">
        <v>10748</v>
      </c>
      <c r="F121" s="6">
        <f t="shared" si="4"/>
        <v>214.96</v>
      </c>
      <c r="G121" t="s">
        <v>20</v>
      </c>
      <c r="H121">
        <v>154</v>
      </c>
      <c r="I121" s="7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1">
        <f t="shared" si="5"/>
        <v>41806.208333333336</v>
      </c>
      <c r="O121" s="11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_xlfn.TEXTSPLIT(R121,{",",",","/"})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5" t="s">
        <v>291</v>
      </c>
      <c r="D122">
        <v>75100</v>
      </c>
      <c r="E122">
        <v>112272</v>
      </c>
      <c r="F122" s="6">
        <f t="shared" si="4"/>
        <v>149.49667110519306</v>
      </c>
      <c r="G122" t="s">
        <v>20</v>
      </c>
      <c r="H122">
        <v>1782</v>
      </c>
      <c r="I122" s="7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1">
        <f t="shared" si="5"/>
        <v>42111.208333333328</v>
      </c>
      <c r="O122" s="11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_xlfn.TEXTSPLIT(R122,{",",",","/"})</f>
        <v>games</v>
      </c>
      <c r="T122" t="str">
        <v>mobile games</v>
      </c>
    </row>
    <row r="123" spans="1:20" ht="31.5" x14ac:dyDescent="0.25">
      <c r="A123">
        <v>121</v>
      </c>
      <c r="B123" t="s">
        <v>293</v>
      </c>
      <c r="C123" s="5" t="s">
        <v>294</v>
      </c>
      <c r="D123">
        <v>45300</v>
      </c>
      <c r="E123">
        <v>99361</v>
      </c>
      <c r="F123" s="6">
        <f t="shared" si="4"/>
        <v>219.33995584988963</v>
      </c>
      <c r="G123" t="s">
        <v>20</v>
      </c>
      <c r="H123">
        <v>903</v>
      </c>
      <c r="I123" s="7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1">
        <f t="shared" si="5"/>
        <v>41917.208333333336</v>
      </c>
      <c r="O123" s="11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_xlfn.TEXTSPLIT(R123,{",",",","/"})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5" t="s">
        <v>296</v>
      </c>
      <c r="D124">
        <v>136800</v>
      </c>
      <c r="E124">
        <v>88055</v>
      </c>
      <c r="F124" s="6">
        <f t="shared" si="4"/>
        <v>64.367690058479525</v>
      </c>
      <c r="G124" t="s">
        <v>14</v>
      </c>
      <c r="H124">
        <v>3387</v>
      </c>
      <c r="I124" s="7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1">
        <f t="shared" si="5"/>
        <v>41970.25</v>
      </c>
      <c r="O124" s="11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_xlfn.TEXTSPLIT(R124,{",",",","/"})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5" t="s">
        <v>298</v>
      </c>
      <c r="D125">
        <v>177700</v>
      </c>
      <c r="E125">
        <v>33092</v>
      </c>
      <c r="F125" s="6">
        <f t="shared" si="4"/>
        <v>18.622397298818232</v>
      </c>
      <c r="G125" t="s">
        <v>14</v>
      </c>
      <c r="H125">
        <v>662</v>
      </c>
      <c r="I125" s="7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1">
        <f t="shared" si="5"/>
        <v>42332.25</v>
      </c>
      <c r="O125" s="11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_xlfn.TEXTSPLIT(R125,{",",",","/"})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5" t="s">
        <v>300</v>
      </c>
      <c r="D126">
        <v>2600</v>
      </c>
      <c r="E126">
        <v>9562</v>
      </c>
      <c r="F126" s="6">
        <f t="shared" si="4"/>
        <v>367.76923076923077</v>
      </c>
      <c r="G126" t="s">
        <v>20</v>
      </c>
      <c r="H126">
        <v>94</v>
      </c>
      <c r="I126" s="7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1">
        <f t="shared" si="5"/>
        <v>43598.208333333328</v>
      </c>
      <c r="O126" s="11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_xlfn.TEXTSPLIT(R126,{",",",","/"})</f>
        <v>photography</v>
      </c>
      <c r="T126" t="str">
        <v>photography books</v>
      </c>
    </row>
    <row r="127" spans="1:20" ht="31.5" x14ac:dyDescent="0.25">
      <c r="A127">
        <v>125</v>
      </c>
      <c r="B127" t="s">
        <v>301</v>
      </c>
      <c r="C127" s="5" t="s">
        <v>302</v>
      </c>
      <c r="D127">
        <v>5300</v>
      </c>
      <c r="E127">
        <v>8475</v>
      </c>
      <c r="F127" s="6">
        <f t="shared" si="4"/>
        <v>159.90566037735849</v>
      </c>
      <c r="G127" t="s">
        <v>20</v>
      </c>
      <c r="H127">
        <v>180</v>
      </c>
      <c r="I127" s="7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1">
        <f t="shared" si="5"/>
        <v>43362.208333333328</v>
      </c>
      <c r="O127" s="11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_xlfn.TEXTSPLIT(R127,{",",",","/"})</f>
        <v>theater</v>
      </c>
      <c r="T127" t="str">
        <v>plays</v>
      </c>
    </row>
    <row r="128" spans="1:20" ht="31.5" x14ac:dyDescent="0.25">
      <c r="A128">
        <v>126</v>
      </c>
      <c r="B128" t="s">
        <v>303</v>
      </c>
      <c r="C128" s="5" t="s">
        <v>304</v>
      </c>
      <c r="D128">
        <v>180200</v>
      </c>
      <c r="E128">
        <v>69617</v>
      </c>
      <c r="F128" s="6">
        <f t="shared" si="4"/>
        <v>38.633185349611544</v>
      </c>
      <c r="G128" t="s">
        <v>14</v>
      </c>
      <c r="H128">
        <v>774</v>
      </c>
      <c r="I128" s="7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1">
        <f t="shared" si="5"/>
        <v>42596.208333333328</v>
      </c>
      <c r="O128" s="11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_xlfn.TEXTSPLIT(R128,{",",",","/"})</f>
        <v>theater</v>
      </c>
      <c r="T128" t="str">
        <v>plays</v>
      </c>
    </row>
    <row r="129" spans="1:20" ht="31.5" x14ac:dyDescent="0.25">
      <c r="A129">
        <v>127</v>
      </c>
      <c r="B129" t="s">
        <v>305</v>
      </c>
      <c r="C129" s="5" t="s">
        <v>306</v>
      </c>
      <c r="D129">
        <v>103200</v>
      </c>
      <c r="E129">
        <v>53067</v>
      </c>
      <c r="F129" s="6">
        <f t="shared" si="4"/>
        <v>51.42151162790698</v>
      </c>
      <c r="G129" t="s">
        <v>14</v>
      </c>
      <c r="H129">
        <v>672</v>
      </c>
      <c r="I129" s="7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1">
        <f t="shared" si="5"/>
        <v>40310.208333333336</v>
      </c>
      <c r="O129" s="11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_xlfn.TEXTSPLIT(R129,{",",",","/"})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5" t="s">
        <v>308</v>
      </c>
      <c r="D130">
        <v>70600</v>
      </c>
      <c r="E130">
        <v>42596</v>
      </c>
      <c r="F130" s="6">
        <f t="shared" ref="F130:F193" si="8">E130/D130*100</f>
        <v>60.334277620396605</v>
      </c>
      <c r="G130" t="s">
        <v>74</v>
      </c>
      <c r="H130">
        <v>532</v>
      </c>
      <c r="I130" s="7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1">
        <f t="shared" ref="N130:N193" si="9">(((L130/60)/60)/24)+DATE(1970,1,1)</f>
        <v>40417.208333333336</v>
      </c>
      <c r="O130" s="11">
        <f t="shared" ref="O130:O193" si="10">(((M130/60)/60)/24)+DATE(1970,1,1)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_xlfn.TEXTSPLIT(R130,{",",",","/"})</f>
        <v>music</v>
      </c>
      <c r="T130" t="str">
        <v>rock</v>
      </c>
    </row>
    <row r="131" spans="1:20" ht="31.5" x14ac:dyDescent="0.25">
      <c r="A131">
        <v>129</v>
      </c>
      <c r="B131" t="s">
        <v>309</v>
      </c>
      <c r="C131" s="5" t="s">
        <v>310</v>
      </c>
      <c r="D131">
        <v>148500</v>
      </c>
      <c r="E131">
        <v>4756</v>
      </c>
      <c r="F131" s="6">
        <f t="shared" si="8"/>
        <v>3.202693602693603</v>
      </c>
      <c r="G131" t="s">
        <v>74</v>
      </c>
      <c r="H131">
        <v>55</v>
      </c>
      <c r="I131" s="7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1">
        <f t="shared" si="9"/>
        <v>42038.25</v>
      </c>
      <c r="O131" s="11">
        <f t="shared" si="10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_xlfn.TEXTSPLIT(R131,{",",",","/"})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5" t="s">
        <v>312</v>
      </c>
      <c r="D132">
        <v>9600</v>
      </c>
      <c r="E132">
        <v>14925</v>
      </c>
      <c r="F132" s="6">
        <f t="shared" si="8"/>
        <v>155.46875</v>
      </c>
      <c r="G132" t="s">
        <v>20</v>
      </c>
      <c r="H132">
        <v>533</v>
      </c>
      <c r="I132" s="7">
        <f t="shared" si="7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1">
        <f t="shared" si="9"/>
        <v>40842.208333333336</v>
      </c>
      <c r="O132" s="11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_xlfn.TEXTSPLIT(R132,{",",",","/"})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5" t="s">
        <v>314</v>
      </c>
      <c r="D133">
        <v>164700</v>
      </c>
      <c r="E133">
        <v>166116</v>
      </c>
      <c r="F133" s="6">
        <f t="shared" si="8"/>
        <v>100.85974499089254</v>
      </c>
      <c r="G133" t="s">
        <v>20</v>
      </c>
      <c r="H133">
        <v>2443</v>
      </c>
      <c r="I133" s="7">
        <f t="shared" si="7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1">
        <f t="shared" si="9"/>
        <v>41607.25</v>
      </c>
      <c r="O133" s="11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_xlfn.TEXTSPLIT(R133,{",",",","/"})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5" t="s">
        <v>316</v>
      </c>
      <c r="D134">
        <v>3300</v>
      </c>
      <c r="E134">
        <v>3834</v>
      </c>
      <c r="F134" s="6">
        <f t="shared" si="8"/>
        <v>116.18181818181819</v>
      </c>
      <c r="G134" t="s">
        <v>20</v>
      </c>
      <c r="H134">
        <v>89</v>
      </c>
      <c r="I134" s="7">
        <f t="shared" ref="I134:I197" si="11">E134/H134</f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1">
        <f t="shared" si="9"/>
        <v>43112.25</v>
      </c>
      <c r="O134" s="11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_xlfn.TEXTSPLIT(R134,{",",",","/"})</f>
        <v>theater</v>
      </c>
      <c r="T134" t="str">
        <v>plays</v>
      </c>
    </row>
    <row r="135" spans="1:20" ht="31.5" x14ac:dyDescent="0.25">
      <c r="A135">
        <v>133</v>
      </c>
      <c r="B135" t="s">
        <v>317</v>
      </c>
      <c r="C135" s="5" t="s">
        <v>318</v>
      </c>
      <c r="D135">
        <v>4500</v>
      </c>
      <c r="E135">
        <v>13985</v>
      </c>
      <c r="F135" s="6">
        <f t="shared" si="8"/>
        <v>310.77777777777777</v>
      </c>
      <c r="G135" t="s">
        <v>20</v>
      </c>
      <c r="H135">
        <v>159</v>
      </c>
      <c r="I135" s="7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1">
        <f t="shared" si="9"/>
        <v>40767.208333333336</v>
      </c>
      <c r="O135" s="11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_xlfn.TEXTSPLIT(R135,{",",",","/"})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5" t="s">
        <v>321</v>
      </c>
      <c r="D136">
        <v>99500</v>
      </c>
      <c r="E136">
        <v>89288</v>
      </c>
      <c r="F136" s="6">
        <f t="shared" si="8"/>
        <v>89.73668341708543</v>
      </c>
      <c r="G136" t="s">
        <v>14</v>
      </c>
      <c r="H136">
        <v>940</v>
      </c>
      <c r="I136" s="7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1">
        <f t="shared" si="9"/>
        <v>40713.208333333336</v>
      </c>
      <c r="O136" s="11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_xlfn.TEXTSPLIT(R136,{",",",","/"})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5" t="s">
        <v>323</v>
      </c>
      <c r="D137">
        <v>7700</v>
      </c>
      <c r="E137">
        <v>5488</v>
      </c>
      <c r="F137" s="6">
        <f t="shared" si="8"/>
        <v>71.27272727272728</v>
      </c>
      <c r="G137" t="s">
        <v>14</v>
      </c>
      <c r="H137">
        <v>117</v>
      </c>
      <c r="I137" s="7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1">
        <f t="shared" si="9"/>
        <v>41340.25</v>
      </c>
      <c r="O137" s="11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_xlfn.TEXTSPLIT(R137,{",",",","/"})</f>
        <v>theater</v>
      </c>
      <c r="T137" t="str">
        <v>plays</v>
      </c>
    </row>
    <row r="138" spans="1:20" ht="31.5" x14ac:dyDescent="0.25">
      <c r="A138">
        <v>136</v>
      </c>
      <c r="B138" t="s">
        <v>324</v>
      </c>
      <c r="C138" s="5" t="s">
        <v>325</v>
      </c>
      <c r="D138">
        <v>82800</v>
      </c>
      <c r="E138">
        <v>2721</v>
      </c>
      <c r="F138" s="6">
        <f t="shared" si="8"/>
        <v>3.2862318840579712</v>
      </c>
      <c r="G138" t="s">
        <v>74</v>
      </c>
      <c r="H138">
        <v>58</v>
      </c>
      <c r="I138" s="7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1">
        <f t="shared" si="9"/>
        <v>41797.208333333336</v>
      </c>
      <c r="O138" s="11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_xlfn.TEXTSPLIT(R138,{",",",","/"})</f>
        <v>film &amp; video</v>
      </c>
      <c r="T138" t="str">
        <v>drama</v>
      </c>
    </row>
    <row r="139" spans="1:20" ht="31.5" x14ac:dyDescent="0.25">
      <c r="A139">
        <v>137</v>
      </c>
      <c r="B139" t="s">
        <v>326</v>
      </c>
      <c r="C139" s="5" t="s">
        <v>327</v>
      </c>
      <c r="D139">
        <v>1800</v>
      </c>
      <c r="E139">
        <v>4712</v>
      </c>
      <c r="F139" s="6">
        <f t="shared" si="8"/>
        <v>261.77777777777777</v>
      </c>
      <c r="G139" t="s">
        <v>20</v>
      </c>
      <c r="H139">
        <v>50</v>
      </c>
      <c r="I139" s="7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11">
        <f t="shared" si="9"/>
        <v>40457.208333333336</v>
      </c>
      <c r="O139" s="11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_xlfn.TEXTSPLIT(R139,{",",",","/"})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5" t="s">
        <v>329</v>
      </c>
      <c r="D140">
        <v>9600</v>
      </c>
      <c r="E140">
        <v>9216</v>
      </c>
      <c r="F140" s="6">
        <f t="shared" si="8"/>
        <v>96</v>
      </c>
      <c r="G140" t="s">
        <v>14</v>
      </c>
      <c r="H140">
        <v>115</v>
      </c>
      <c r="I140" s="7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1">
        <f t="shared" si="9"/>
        <v>41180.208333333336</v>
      </c>
      <c r="O140" s="11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_xlfn.TEXTSPLIT(R140,{",",",","/"})</f>
        <v>games</v>
      </c>
      <c r="T140" t="str">
        <v>mobile games</v>
      </c>
    </row>
    <row r="141" spans="1:20" ht="31.5" x14ac:dyDescent="0.25">
      <c r="A141">
        <v>139</v>
      </c>
      <c r="B141" t="s">
        <v>330</v>
      </c>
      <c r="C141" s="5" t="s">
        <v>331</v>
      </c>
      <c r="D141">
        <v>92100</v>
      </c>
      <c r="E141">
        <v>19246</v>
      </c>
      <c r="F141" s="6">
        <f t="shared" si="8"/>
        <v>20.896851248642779</v>
      </c>
      <c r="G141" t="s">
        <v>14</v>
      </c>
      <c r="H141">
        <v>326</v>
      </c>
      <c r="I141" s="7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1">
        <f t="shared" si="9"/>
        <v>42115.208333333328</v>
      </c>
      <c r="O141" s="11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_xlfn.TEXTSPLIT(R141,{",",",","/"})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5" t="s">
        <v>333</v>
      </c>
      <c r="D142">
        <v>5500</v>
      </c>
      <c r="E142">
        <v>12274</v>
      </c>
      <c r="F142" s="6">
        <f t="shared" si="8"/>
        <v>223.16363636363636</v>
      </c>
      <c r="G142" t="s">
        <v>20</v>
      </c>
      <c r="H142">
        <v>186</v>
      </c>
      <c r="I142" s="7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1">
        <f t="shared" si="9"/>
        <v>43156.25</v>
      </c>
      <c r="O142" s="11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_xlfn.TEXTSPLIT(R142,{",",",","/"})</f>
        <v>film &amp; video</v>
      </c>
      <c r="T142" t="str">
        <v>documentary</v>
      </c>
    </row>
    <row r="143" spans="1:20" ht="31.5" x14ac:dyDescent="0.25">
      <c r="A143">
        <v>141</v>
      </c>
      <c r="B143" t="s">
        <v>334</v>
      </c>
      <c r="C143" s="5" t="s">
        <v>335</v>
      </c>
      <c r="D143">
        <v>64300</v>
      </c>
      <c r="E143">
        <v>65323</v>
      </c>
      <c r="F143" s="6">
        <f t="shared" si="8"/>
        <v>101.59097978227061</v>
      </c>
      <c r="G143" t="s">
        <v>20</v>
      </c>
      <c r="H143">
        <v>1071</v>
      </c>
      <c r="I143" s="7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1">
        <f t="shared" si="9"/>
        <v>42167.208333333328</v>
      </c>
      <c r="O143" s="11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_xlfn.TEXTSPLIT(R143,{",",",","/"})</f>
        <v>technology</v>
      </c>
      <c r="T143" t="str">
        <v>web</v>
      </c>
    </row>
    <row r="144" spans="1:20" ht="31.5" x14ac:dyDescent="0.25">
      <c r="A144">
        <v>142</v>
      </c>
      <c r="B144" t="s">
        <v>336</v>
      </c>
      <c r="C144" s="5" t="s">
        <v>337</v>
      </c>
      <c r="D144">
        <v>5000</v>
      </c>
      <c r="E144">
        <v>11502</v>
      </c>
      <c r="F144" s="6">
        <f t="shared" si="8"/>
        <v>230.03999999999996</v>
      </c>
      <c r="G144" t="s">
        <v>20</v>
      </c>
      <c r="H144">
        <v>117</v>
      </c>
      <c r="I144" s="7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1">
        <f t="shared" si="9"/>
        <v>41005.208333333336</v>
      </c>
      <c r="O144" s="11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_xlfn.TEXTSPLIT(R144,{",",",","/"})</f>
        <v>technology</v>
      </c>
      <c r="T144" t="str">
        <v>web</v>
      </c>
    </row>
    <row r="145" spans="1:20" ht="31.5" x14ac:dyDescent="0.25">
      <c r="A145">
        <v>143</v>
      </c>
      <c r="B145" t="s">
        <v>338</v>
      </c>
      <c r="C145" s="5" t="s">
        <v>339</v>
      </c>
      <c r="D145">
        <v>5400</v>
      </c>
      <c r="E145">
        <v>7322</v>
      </c>
      <c r="F145" s="6">
        <f t="shared" si="8"/>
        <v>135.59259259259261</v>
      </c>
      <c r="G145" t="s">
        <v>20</v>
      </c>
      <c r="H145">
        <v>70</v>
      </c>
      <c r="I145" s="7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11">
        <f t="shared" si="9"/>
        <v>40357.208333333336</v>
      </c>
      <c r="O145" s="11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_xlfn.TEXTSPLIT(R145,{",",",","/"})</f>
        <v>music</v>
      </c>
      <c r="T145" t="str">
        <v>indie rock</v>
      </c>
    </row>
    <row r="146" spans="1:20" ht="31.5" x14ac:dyDescent="0.25">
      <c r="A146">
        <v>144</v>
      </c>
      <c r="B146" t="s">
        <v>340</v>
      </c>
      <c r="C146" s="5" t="s">
        <v>341</v>
      </c>
      <c r="D146">
        <v>9000</v>
      </c>
      <c r="E146">
        <v>11619</v>
      </c>
      <c r="F146" s="6">
        <f t="shared" si="8"/>
        <v>129.1</v>
      </c>
      <c r="G146" t="s">
        <v>20</v>
      </c>
      <c r="H146">
        <v>135</v>
      </c>
      <c r="I146" s="7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1">
        <f t="shared" si="9"/>
        <v>43633.208333333328</v>
      </c>
      <c r="O146" s="11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_xlfn.TEXTSPLIT(R146,{",",",","/"})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5" t="s">
        <v>343</v>
      </c>
      <c r="D147">
        <v>25000</v>
      </c>
      <c r="E147">
        <v>59128</v>
      </c>
      <c r="F147" s="6">
        <f t="shared" si="8"/>
        <v>236.512</v>
      </c>
      <c r="G147" t="s">
        <v>20</v>
      </c>
      <c r="H147">
        <v>768</v>
      </c>
      <c r="I147" s="7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1">
        <f t="shared" si="9"/>
        <v>41889.208333333336</v>
      </c>
      <c r="O147" s="11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_xlfn.TEXTSPLIT(R147,{",",",","/"})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5" t="s">
        <v>345</v>
      </c>
      <c r="D148">
        <v>8800</v>
      </c>
      <c r="E148">
        <v>1518</v>
      </c>
      <c r="F148" s="6">
        <f t="shared" si="8"/>
        <v>17.25</v>
      </c>
      <c r="G148" t="s">
        <v>74</v>
      </c>
      <c r="H148">
        <v>51</v>
      </c>
      <c r="I148" s="7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1">
        <f t="shared" si="9"/>
        <v>40855.25</v>
      </c>
      <c r="O148" s="11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_xlfn.TEXTSPLIT(R148,{",",",","/"})</f>
        <v>theater</v>
      </c>
      <c r="T148" t="str">
        <v>plays</v>
      </c>
    </row>
    <row r="149" spans="1:20" ht="31.5" x14ac:dyDescent="0.25">
      <c r="A149">
        <v>147</v>
      </c>
      <c r="B149" t="s">
        <v>346</v>
      </c>
      <c r="C149" s="5" t="s">
        <v>347</v>
      </c>
      <c r="D149">
        <v>8300</v>
      </c>
      <c r="E149">
        <v>9337</v>
      </c>
      <c r="F149" s="6">
        <f t="shared" si="8"/>
        <v>112.49397590361446</v>
      </c>
      <c r="G149" t="s">
        <v>20</v>
      </c>
      <c r="H149">
        <v>199</v>
      </c>
      <c r="I149" s="7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1">
        <f t="shared" si="9"/>
        <v>42534.208333333328</v>
      </c>
      <c r="O149" s="11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_xlfn.TEXTSPLIT(R149,{",",",","/"})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5" t="s">
        <v>349</v>
      </c>
      <c r="D150">
        <v>9300</v>
      </c>
      <c r="E150">
        <v>11255</v>
      </c>
      <c r="F150" s="6">
        <f t="shared" si="8"/>
        <v>121.02150537634408</v>
      </c>
      <c r="G150" t="s">
        <v>20</v>
      </c>
      <c r="H150">
        <v>107</v>
      </c>
      <c r="I150" s="7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1">
        <f t="shared" si="9"/>
        <v>42941.208333333328</v>
      </c>
      <c r="O150" s="11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_xlfn.TEXTSPLIT(R150,{",",",","/"})</f>
        <v>technology</v>
      </c>
      <c r="T150" t="str">
        <v>wearables</v>
      </c>
    </row>
    <row r="151" spans="1:20" ht="31.5" x14ac:dyDescent="0.25">
      <c r="A151">
        <v>149</v>
      </c>
      <c r="B151" t="s">
        <v>350</v>
      </c>
      <c r="C151" s="5" t="s">
        <v>351</v>
      </c>
      <c r="D151">
        <v>6200</v>
      </c>
      <c r="E151">
        <v>13632</v>
      </c>
      <c r="F151" s="6">
        <f t="shared" si="8"/>
        <v>219.87096774193549</v>
      </c>
      <c r="G151" t="s">
        <v>20</v>
      </c>
      <c r="H151">
        <v>195</v>
      </c>
      <c r="I151" s="7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1">
        <f t="shared" si="9"/>
        <v>41275.25</v>
      </c>
      <c r="O151" s="11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_xlfn.TEXTSPLIT(R151,{",",",","/"})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5" t="s">
        <v>353</v>
      </c>
      <c r="D152">
        <v>100</v>
      </c>
      <c r="E152">
        <v>1</v>
      </c>
      <c r="F152" s="6">
        <f t="shared" si="8"/>
        <v>1</v>
      </c>
      <c r="G152" t="s">
        <v>14</v>
      </c>
      <c r="H152">
        <v>1</v>
      </c>
      <c r="I152" s="7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11">
        <f t="shared" si="9"/>
        <v>43450.25</v>
      </c>
      <c r="O152" s="11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_xlfn.TEXTSPLIT(R152,{",",",","/"})</f>
        <v>music</v>
      </c>
      <c r="T152" t="str">
        <v>rock</v>
      </c>
    </row>
    <row r="153" spans="1:20" ht="31.5" x14ac:dyDescent="0.25">
      <c r="A153">
        <v>151</v>
      </c>
      <c r="B153" t="s">
        <v>354</v>
      </c>
      <c r="C153" s="5" t="s">
        <v>355</v>
      </c>
      <c r="D153">
        <v>137200</v>
      </c>
      <c r="E153">
        <v>88037</v>
      </c>
      <c r="F153" s="6">
        <f t="shared" si="8"/>
        <v>64.166909620991248</v>
      </c>
      <c r="G153" t="s">
        <v>14</v>
      </c>
      <c r="H153">
        <v>1467</v>
      </c>
      <c r="I153" s="7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1">
        <f t="shared" si="9"/>
        <v>41799.208333333336</v>
      </c>
      <c r="O153" s="11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_xlfn.TEXTSPLIT(R153,{",",",","/"})</f>
        <v>music</v>
      </c>
      <c r="T153" t="str">
        <v>electric music</v>
      </c>
    </row>
    <row r="154" spans="1:20" ht="31.5" x14ac:dyDescent="0.25">
      <c r="A154">
        <v>152</v>
      </c>
      <c r="B154" t="s">
        <v>356</v>
      </c>
      <c r="C154" s="5" t="s">
        <v>357</v>
      </c>
      <c r="D154">
        <v>41500</v>
      </c>
      <c r="E154">
        <v>175573</v>
      </c>
      <c r="F154" s="6">
        <f t="shared" si="8"/>
        <v>423.06746987951806</v>
      </c>
      <c r="G154" t="s">
        <v>20</v>
      </c>
      <c r="H154">
        <v>3376</v>
      </c>
      <c r="I154" s="7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1">
        <f t="shared" si="9"/>
        <v>42783.25</v>
      </c>
      <c r="O154" s="11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_xlfn.TEXTSPLIT(R154,{",",",","/"})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5" t="s">
        <v>359</v>
      </c>
      <c r="D155">
        <v>189400</v>
      </c>
      <c r="E155">
        <v>176112</v>
      </c>
      <c r="F155" s="6">
        <f t="shared" si="8"/>
        <v>92.984160506863773</v>
      </c>
      <c r="G155" t="s">
        <v>14</v>
      </c>
      <c r="H155">
        <v>5681</v>
      </c>
      <c r="I155" s="7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1">
        <f t="shared" si="9"/>
        <v>41201.208333333336</v>
      </c>
      <c r="O155" s="11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_xlfn.TEXTSPLIT(R155,{",",",","/"})</f>
        <v>theater</v>
      </c>
      <c r="T155" t="str">
        <v>plays</v>
      </c>
    </row>
    <row r="156" spans="1:20" ht="31.5" x14ac:dyDescent="0.25">
      <c r="A156">
        <v>154</v>
      </c>
      <c r="B156" t="s">
        <v>360</v>
      </c>
      <c r="C156" s="5" t="s">
        <v>361</v>
      </c>
      <c r="D156">
        <v>171300</v>
      </c>
      <c r="E156">
        <v>100650</v>
      </c>
      <c r="F156" s="6">
        <f t="shared" si="8"/>
        <v>58.756567425569173</v>
      </c>
      <c r="G156" t="s">
        <v>14</v>
      </c>
      <c r="H156">
        <v>1059</v>
      </c>
      <c r="I156" s="7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1">
        <f t="shared" si="9"/>
        <v>42502.208333333328</v>
      </c>
      <c r="O156" s="11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_xlfn.TEXTSPLIT(R156,{",",",","/"})</f>
        <v>music</v>
      </c>
      <c r="T156" t="str">
        <v>indie rock</v>
      </c>
    </row>
    <row r="157" spans="1:20" ht="31.5" x14ac:dyDescent="0.25">
      <c r="A157">
        <v>155</v>
      </c>
      <c r="B157" t="s">
        <v>362</v>
      </c>
      <c r="C157" s="5" t="s">
        <v>363</v>
      </c>
      <c r="D157">
        <v>139500</v>
      </c>
      <c r="E157">
        <v>90706</v>
      </c>
      <c r="F157" s="6">
        <f t="shared" si="8"/>
        <v>65.022222222222226</v>
      </c>
      <c r="G157" t="s">
        <v>14</v>
      </c>
      <c r="H157">
        <v>1194</v>
      </c>
      <c r="I157" s="7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1">
        <f t="shared" si="9"/>
        <v>40262.208333333336</v>
      </c>
      <c r="O157" s="11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_xlfn.TEXTSPLIT(R157,{",",",","/"})</f>
        <v>theater</v>
      </c>
      <c r="T157" t="str">
        <v>plays</v>
      </c>
    </row>
    <row r="158" spans="1:20" ht="31.5" x14ac:dyDescent="0.25">
      <c r="A158">
        <v>156</v>
      </c>
      <c r="B158" t="s">
        <v>364</v>
      </c>
      <c r="C158" s="5" t="s">
        <v>365</v>
      </c>
      <c r="D158">
        <v>36400</v>
      </c>
      <c r="E158">
        <v>26914</v>
      </c>
      <c r="F158" s="6">
        <f t="shared" si="8"/>
        <v>73.939560439560438</v>
      </c>
      <c r="G158" t="s">
        <v>74</v>
      </c>
      <c r="H158">
        <v>379</v>
      </c>
      <c r="I158" s="7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1">
        <f t="shared" si="9"/>
        <v>43743.208333333328</v>
      </c>
      <c r="O158" s="11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_xlfn.TEXTSPLIT(R158,{",",",","/"})</f>
        <v>music</v>
      </c>
      <c r="T158" t="str">
        <v>rock</v>
      </c>
    </row>
    <row r="159" spans="1:20" ht="31.5" x14ac:dyDescent="0.25">
      <c r="A159">
        <v>157</v>
      </c>
      <c r="B159" t="s">
        <v>366</v>
      </c>
      <c r="C159" s="5" t="s">
        <v>367</v>
      </c>
      <c r="D159">
        <v>4200</v>
      </c>
      <c r="E159">
        <v>2212</v>
      </c>
      <c r="F159" s="6">
        <f t="shared" si="8"/>
        <v>52.666666666666664</v>
      </c>
      <c r="G159" t="s">
        <v>14</v>
      </c>
      <c r="H159">
        <v>30</v>
      </c>
      <c r="I159" s="7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1">
        <f t="shared" si="9"/>
        <v>41638.25</v>
      </c>
      <c r="O159" s="11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_xlfn.TEXTSPLIT(R159,{",",",","/"})</f>
        <v>photography</v>
      </c>
      <c r="T159" t="str">
        <v>photography books</v>
      </c>
    </row>
    <row r="160" spans="1:20" ht="31.5" x14ac:dyDescent="0.25">
      <c r="A160">
        <v>158</v>
      </c>
      <c r="B160" t="s">
        <v>368</v>
      </c>
      <c r="C160" s="5" t="s">
        <v>369</v>
      </c>
      <c r="D160">
        <v>2100</v>
      </c>
      <c r="E160">
        <v>4640</v>
      </c>
      <c r="F160" s="6">
        <f t="shared" si="8"/>
        <v>220.95238095238096</v>
      </c>
      <c r="G160" t="s">
        <v>20</v>
      </c>
      <c r="H160">
        <v>41</v>
      </c>
      <c r="I160" s="7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1">
        <f t="shared" si="9"/>
        <v>42346.25</v>
      </c>
      <c r="O160" s="11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_xlfn.TEXTSPLIT(R160,{",",",","/"})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5" t="s">
        <v>371</v>
      </c>
      <c r="D161">
        <v>191200</v>
      </c>
      <c r="E161">
        <v>191222</v>
      </c>
      <c r="F161" s="6">
        <f t="shared" si="8"/>
        <v>100.01150627615063</v>
      </c>
      <c r="G161" t="s">
        <v>20</v>
      </c>
      <c r="H161">
        <v>1821</v>
      </c>
      <c r="I161" s="7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1">
        <f t="shared" si="9"/>
        <v>43551.208333333328</v>
      </c>
      <c r="O161" s="11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_xlfn.TEXTSPLIT(R161,{",",",","/"})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5" t="s">
        <v>373</v>
      </c>
      <c r="D162">
        <v>8000</v>
      </c>
      <c r="E162">
        <v>12985</v>
      </c>
      <c r="F162" s="6">
        <f t="shared" si="8"/>
        <v>162.3125</v>
      </c>
      <c r="G162" t="s">
        <v>20</v>
      </c>
      <c r="H162">
        <v>164</v>
      </c>
      <c r="I162" s="7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1">
        <f t="shared" si="9"/>
        <v>43582.208333333328</v>
      </c>
      <c r="O162" s="11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_xlfn.TEXTSPLIT(R162,{",",",","/"})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5" t="s">
        <v>375</v>
      </c>
      <c r="D163">
        <v>5500</v>
      </c>
      <c r="E163">
        <v>4300</v>
      </c>
      <c r="F163" s="6">
        <f t="shared" si="8"/>
        <v>78.181818181818187</v>
      </c>
      <c r="G163" t="s">
        <v>14</v>
      </c>
      <c r="H163">
        <v>75</v>
      </c>
      <c r="I163" s="7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1">
        <f t="shared" si="9"/>
        <v>42270.208333333328</v>
      </c>
      <c r="O163" s="11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_xlfn.TEXTSPLIT(R163,{",",",","/"})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5" t="s">
        <v>377</v>
      </c>
      <c r="D164">
        <v>6100</v>
      </c>
      <c r="E164">
        <v>9134</v>
      </c>
      <c r="F164" s="6">
        <f t="shared" si="8"/>
        <v>149.73770491803279</v>
      </c>
      <c r="G164" t="s">
        <v>20</v>
      </c>
      <c r="H164">
        <v>157</v>
      </c>
      <c r="I164" s="7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1">
        <f t="shared" si="9"/>
        <v>43442.25</v>
      </c>
      <c r="O164" s="11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_xlfn.TEXTSPLIT(R164,{",",",","/"})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5" t="s">
        <v>379</v>
      </c>
      <c r="D165">
        <v>3500</v>
      </c>
      <c r="E165">
        <v>8864</v>
      </c>
      <c r="F165" s="6">
        <f t="shared" si="8"/>
        <v>253.25714285714284</v>
      </c>
      <c r="G165" t="s">
        <v>20</v>
      </c>
      <c r="H165">
        <v>246</v>
      </c>
      <c r="I165" s="7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1">
        <f t="shared" si="9"/>
        <v>43028.208333333328</v>
      </c>
      <c r="O165" s="11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_xlfn.TEXTSPLIT(R165,{",",",","/"})</f>
        <v>photography</v>
      </c>
      <c r="T165" t="str">
        <v>photography books</v>
      </c>
    </row>
    <row r="166" spans="1:20" ht="31.5" x14ac:dyDescent="0.25">
      <c r="A166">
        <v>164</v>
      </c>
      <c r="B166" t="s">
        <v>380</v>
      </c>
      <c r="C166" s="5" t="s">
        <v>381</v>
      </c>
      <c r="D166">
        <v>150500</v>
      </c>
      <c r="E166">
        <v>150755</v>
      </c>
      <c r="F166" s="6">
        <f t="shared" si="8"/>
        <v>100.16943521594683</v>
      </c>
      <c r="G166" t="s">
        <v>20</v>
      </c>
      <c r="H166">
        <v>1396</v>
      </c>
      <c r="I166" s="7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1">
        <f t="shared" si="9"/>
        <v>43016.208333333328</v>
      </c>
      <c r="O166" s="11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_xlfn.TEXTSPLIT(R166,{",",",","/"})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5" t="s">
        <v>383</v>
      </c>
      <c r="D167">
        <v>90400</v>
      </c>
      <c r="E167">
        <v>110279</v>
      </c>
      <c r="F167" s="6">
        <f t="shared" si="8"/>
        <v>121.99004424778761</v>
      </c>
      <c r="G167" t="s">
        <v>20</v>
      </c>
      <c r="H167">
        <v>2506</v>
      </c>
      <c r="I167" s="7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1">
        <f t="shared" si="9"/>
        <v>42948.208333333328</v>
      </c>
      <c r="O167" s="11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_xlfn.TEXTSPLIT(R167,{",",",","/"})</f>
        <v>technology</v>
      </c>
      <c r="T167" t="str">
        <v>web</v>
      </c>
    </row>
    <row r="168" spans="1:20" ht="31.5" x14ac:dyDescent="0.25">
      <c r="A168">
        <v>166</v>
      </c>
      <c r="B168" t="s">
        <v>384</v>
      </c>
      <c r="C168" s="5" t="s">
        <v>385</v>
      </c>
      <c r="D168">
        <v>9800</v>
      </c>
      <c r="E168">
        <v>13439</v>
      </c>
      <c r="F168" s="6">
        <f t="shared" si="8"/>
        <v>137.13265306122449</v>
      </c>
      <c r="G168" t="s">
        <v>20</v>
      </c>
      <c r="H168">
        <v>244</v>
      </c>
      <c r="I168" s="7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1">
        <f t="shared" si="9"/>
        <v>40534.25</v>
      </c>
      <c r="O168" s="11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_xlfn.TEXTSPLIT(R168,{",",",","/"})</f>
        <v>photography</v>
      </c>
      <c r="T168" t="str">
        <v>photography books</v>
      </c>
    </row>
    <row r="169" spans="1:20" ht="31.5" x14ac:dyDescent="0.25">
      <c r="A169">
        <v>167</v>
      </c>
      <c r="B169" t="s">
        <v>386</v>
      </c>
      <c r="C169" s="5" t="s">
        <v>387</v>
      </c>
      <c r="D169">
        <v>2600</v>
      </c>
      <c r="E169">
        <v>10804</v>
      </c>
      <c r="F169" s="6">
        <f t="shared" si="8"/>
        <v>415.53846153846149</v>
      </c>
      <c r="G169" t="s">
        <v>20</v>
      </c>
      <c r="H169">
        <v>146</v>
      </c>
      <c r="I169" s="7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11">
        <f t="shared" si="9"/>
        <v>41435.208333333336</v>
      </c>
      <c r="O169" s="11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_xlfn.TEXTSPLIT(R169,{",",",","/"})</f>
        <v>theater</v>
      </c>
      <c r="T169" t="str">
        <v>plays</v>
      </c>
    </row>
    <row r="170" spans="1:20" ht="31.5" x14ac:dyDescent="0.25">
      <c r="A170">
        <v>168</v>
      </c>
      <c r="B170" t="s">
        <v>388</v>
      </c>
      <c r="C170" s="5" t="s">
        <v>389</v>
      </c>
      <c r="D170">
        <v>128100</v>
      </c>
      <c r="E170">
        <v>40107</v>
      </c>
      <c r="F170" s="6">
        <f t="shared" si="8"/>
        <v>31.30913348946136</v>
      </c>
      <c r="G170" t="s">
        <v>14</v>
      </c>
      <c r="H170">
        <v>955</v>
      </c>
      <c r="I170" s="7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1">
        <f t="shared" si="9"/>
        <v>43518.25</v>
      </c>
      <c r="O170" s="11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_xlfn.TEXTSPLIT(R170,{",",",","/"})</f>
        <v>music</v>
      </c>
      <c r="T170" t="str">
        <v>indie rock</v>
      </c>
    </row>
    <row r="171" spans="1:20" ht="31.5" x14ac:dyDescent="0.25">
      <c r="A171">
        <v>169</v>
      </c>
      <c r="B171" t="s">
        <v>390</v>
      </c>
      <c r="C171" s="5" t="s">
        <v>391</v>
      </c>
      <c r="D171">
        <v>23300</v>
      </c>
      <c r="E171">
        <v>98811</v>
      </c>
      <c r="F171" s="6">
        <f t="shared" si="8"/>
        <v>424.08154506437768</v>
      </c>
      <c r="G171" t="s">
        <v>20</v>
      </c>
      <c r="H171">
        <v>1267</v>
      </c>
      <c r="I171" s="7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1">
        <f t="shared" si="9"/>
        <v>41077.208333333336</v>
      </c>
      <c r="O171" s="11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_xlfn.TEXTSPLIT(R171,{",",",","/"})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5" t="s">
        <v>393</v>
      </c>
      <c r="D172">
        <v>188100</v>
      </c>
      <c r="E172">
        <v>5528</v>
      </c>
      <c r="F172" s="6">
        <f t="shared" si="8"/>
        <v>2.93886230728336</v>
      </c>
      <c r="G172" t="s">
        <v>14</v>
      </c>
      <c r="H172">
        <v>67</v>
      </c>
      <c r="I172" s="7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1">
        <f t="shared" si="9"/>
        <v>42950.208333333328</v>
      </c>
      <c r="O172" s="11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_xlfn.TEXTSPLIT(R172,{",",",","/"})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5" t="s">
        <v>395</v>
      </c>
      <c r="D173">
        <v>4900</v>
      </c>
      <c r="E173">
        <v>521</v>
      </c>
      <c r="F173" s="6">
        <f t="shared" si="8"/>
        <v>10.63265306122449</v>
      </c>
      <c r="G173" t="s">
        <v>14</v>
      </c>
      <c r="H173">
        <v>5</v>
      </c>
      <c r="I173" s="7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11">
        <f t="shared" si="9"/>
        <v>41718.208333333336</v>
      </c>
      <c r="O173" s="11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_xlfn.TEXTSPLIT(R173,{",",",","/"})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5" t="s">
        <v>397</v>
      </c>
      <c r="D174">
        <v>800</v>
      </c>
      <c r="E174">
        <v>663</v>
      </c>
      <c r="F174" s="6">
        <f t="shared" si="8"/>
        <v>82.875</v>
      </c>
      <c r="G174" t="s">
        <v>14</v>
      </c>
      <c r="H174">
        <v>26</v>
      </c>
      <c r="I174" s="7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11">
        <f t="shared" si="9"/>
        <v>41839.208333333336</v>
      </c>
      <c r="O174" s="11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_xlfn.TEXTSPLIT(R174,{",",",","/"})</f>
        <v>film &amp; video</v>
      </c>
      <c r="T174" t="str">
        <v>documentary</v>
      </c>
    </row>
    <row r="175" spans="1:20" ht="31.5" x14ac:dyDescent="0.25">
      <c r="A175">
        <v>173</v>
      </c>
      <c r="B175" t="s">
        <v>398</v>
      </c>
      <c r="C175" s="5" t="s">
        <v>399</v>
      </c>
      <c r="D175">
        <v>96700</v>
      </c>
      <c r="E175">
        <v>157635</v>
      </c>
      <c r="F175" s="6">
        <f t="shared" si="8"/>
        <v>163.01447776628748</v>
      </c>
      <c r="G175" t="s">
        <v>20</v>
      </c>
      <c r="H175">
        <v>1561</v>
      </c>
      <c r="I175" s="7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1">
        <f t="shared" si="9"/>
        <v>41412.208333333336</v>
      </c>
      <c r="O175" s="11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_xlfn.TEXTSPLIT(R175,{",",",","/"})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5" t="s">
        <v>401</v>
      </c>
      <c r="D176">
        <v>600</v>
      </c>
      <c r="E176">
        <v>5368</v>
      </c>
      <c r="F176" s="6">
        <f t="shared" si="8"/>
        <v>894.66666666666674</v>
      </c>
      <c r="G176" t="s">
        <v>20</v>
      </c>
      <c r="H176">
        <v>48</v>
      </c>
      <c r="I176" s="7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1">
        <f t="shared" si="9"/>
        <v>42282.208333333328</v>
      </c>
      <c r="O176" s="11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_xlfn.TEXTSPLIT(R176,{",",",","/"})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5" t="s">
        <v>403</v>
      </c>
      <c r="D177">
        <v>181200</v>
      </c>
      <c r="E177">
        <v>47459</v>
      </c>
      <c r="F177" s="6">
        <f t="shared" si="8"/>
        <v>26.191501103752756</v>
      </c>
      <c r="G177" t="s">
        <v>14</v>
      </c>
      <c r="H177">
        <v>1130</v>
      </c>
      <c r="I177" s="7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1">
        <f t="shared" si="9"/>
        <v>42613.208333333328</v>
      </c>
      <c r="O177" s="11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_xlfn.TEXTSPLIT(R177,{",",",","/"})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5" t="s">
        <v>405</v>
      </c>
      <c r="D178">
        <v>115000</v>
      </c>
      <c r="E178">
        <v>86060</v>
      </c>
      <c r="F178" s="6">
        <f t="shared" si="8"/>
        <v>74.834782608695647</v>
      </c>
      <c r="G178" t="s">
        <v>14</v>
      </c>
      <c r="H178">
        <v>782</v>
      </c>
      <c r="I178" s="7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1">
        <f t="shared" si="9"/>
        <v>42616.208333333328</v>
      </c>
      <c r="O178" s="11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_xlfn.TEXTSPLIT(R178,{",",",","/"})</f>
        <v>theater</v>
      </c>
      <c r="T178" t="str">
        <v>plays</v>
      </c>
    </row>
    <row r="179" spans="1:20" ht="31.5" x14ac:dyDescent="0.25">
      <c r="A179">
        <v>177</v>
      </c>
      <c r="B179" t="s">
        <v>406</v>
      </c>
      <c r="C179" s="5" t="s">
        <v>407</v>
      </c>
      <c r="D179">
        <v>38800</v>
      </c>
      <c r="E179">
        <v>161593</v>
      </c>
      <c r="F179" s="6">
        <f t="shared" si="8"/>
        <v>416.47680412371136</v>
      </c>
      <c r="G179" t="s">
        <v>20</v>
      </c>
      <c r="H179">
        <v>2739</v>
      </c>
      <c r="I179" s="7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1">
        <f t="shared" si="9"/>
        <v>40497.25</v>
      </c>
      <c r="O179" s="11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_xlfn.TEXTSPLIT(R179,{",",",","/"})</f>
        <v>theater</v>
      </c>
      <c r="T179" t="str">
        <v>plays</v>
      </c>
    </row>
    <row r="180" spans="1:20" ht="31.5" x14ac:dyDescent="0.25">
      <c r="A180">
        <v>178</v>
      </c>
      <c r="B180" t="s">
        <v>408</v>
      </c>
      <c r="C180" s="5" t="s">
        <v>409</v>
      </c>
      <c r="D180">
        <v>7200</v>
      </c>
      <c r="E180">
        <v>6927</v>
      </c>
      <c r="F180" s="6">
        <f t="shared" si="8"/>
        <v>96.208333333333329</v>
      </c>
      <c r="G180" t="s">
        <v>14</v>
      </c>
      <c r="H180">
        <v>210</v>
      </c>
      <c r="I180" s="7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1">
        <f t="shared" si="9"/>
        <v>42999.208333333328</v>
      </c>
      <c r="O180" s="11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_xlfn.TEXTSPLIT(R180,{",",",","/"})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5" t="s">
        <v>411</v>
      </c>
      <c r="D181">
        <v>44500</v>
      </c>
      <c r="E181">
        <v>159185</v>
      </c>
      <c r="F181" s="6">
        <f t="shared" si="8"/>
        <v>357.71910112359546</v>
      </c>
      <c r="G181" t="s">
        <v>20</v>
      </c>
      <c r="H181">
        <v>3537</v>
      </c>
      <c r="I181" s="7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1">
        <f t="shared" si="9"/>
        <v>41350.208333333336</v>
      </c>
      <c r="O181" s="11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_xlfn.TEXTSPLIT(R181,{",",",","/"})</f>
        <v>theater</v>
      </c>
      <c r="T181" t="str">
        <v>plays</v>
      </c>
    </row>
    <row r="182" spans="1:20" ht="31.5" x14ac:dyDescent="0.25">
      <c r="A182">
        <v>180</v>
      </c>
      <c r="B182" t="s">
        <v>412</v>
      </c>
      <c r="C182" s="5" t="s">
        <v>413</v>
      </c>
      <c r="D182">
        <v>56000</v>
      </c>
      <c r="E182">
        <v>172736</v>
      </c>
      <c r="F182" s="6">
        <f t="shared" si="8"/>
        <v>308.45714285714286</v>
      </c>
      <c r="G182" t="s">
        <v>20</v>
      </c>
      <c r="H182">
        <v>2107</v>
      </c>
      <c r="I182" s="7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1">
        <f t="shared" si="9"/>
        <v>40259.208333333336</v>
      </c>
      <c r="O182" s="11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_xlfn.TEXTSPLIT(R182,{",",",","/"})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5" t="s">
        <v>415</v>
      </c>
      <c r="D183">
        <v>8600</v>
      </c>
      <c r="E183">
        <v>5315</v>
      </c>
      <c r="F183" s="6">
        <f t="shared" si="8"/>
        <v>61.802325581395344</v>
      </c>
      <c r="G183" t="s">
        <v>14</v>
      </c>
      <c r="H183">
        <v>136</v>
      </c>
      <c r="I183" s="7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1">
        <f t="shared" si="9"/>
        <v>43012.208333333328</v>
      </c>
      <c r="O183" s="11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_xlfn.TEXTSPLIT(R183,{",",",","/"})</f>
        <v>technology</v>
      </c>
      <c r="T183" t="str">
        <v>web</v>
      </c>
    </row>
    <row r="184" spans="1:20" ht="47.25" x14ac:dyDescent="0.25">
      <c r="A184">
        <v>182</v>
      </c>
      <c r="B184" t="s">
        <v>416</v>
      </c>
      <c r="C184" s="5" t="s">
        <v>417</v>
      </c>
      <c r="D184">
        <v>27100</v>
      </c>
      <c r="E184">
        <v>195750</v>
      </c>
      <c r="F184" s="6">
        <f t="shared" si="8"/>
        <v>722.32472324723244</v>
      </c>
      <c r="G184" t="s">
        <v>20</v>
      </c>
      <c r="H184">
        <v>3318</v>
      </c>
      <c r="I184" s="7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1">
        <f t="shared" si="9"/>
        <v>43631.208333333328</v>
      </c>
      <c r="O184" s="11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_xlfn.TEXTSPLIT(R184,{",",",","/"})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5" t="s">
        <v>419</v>
      </c>
      <c r="D185">
        <v>5100</v>
      </c>
      <c r="E185">
        <v>3525</v>
      </c>
      <c r="F185" s="6">
        <f t="shared" si="8"/>
        <v>69.117647058823522</v>
      </c>
      <c r="G185" t="s">
        <v>14</v>
      </c>
      <c r="H185">
        <v>86</v>
      </c>
      <c r="I185" s="7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1">
        <f t="shared" si="9"/>
        <v>40430.208333333336</v>
      </c>
      <c r="O185" s="11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_xlfn.TEXTSPLIT(R185,{",",",","/"})</f>
        <v>music</v>
      </c>
      <c r="T185" t="str">
        <v>rock</v>
      </c>
    </row>
    <row r="186" spans="1:20" ht="31.5" x14ac:dyDescent="0.25">
      <c r="A186">
        <v>184</v>
      </c>
      <c r="B186" t="s">
        <v>420</v>
      </c>
      <c r="C186" s="5" t="s">
        <v>421</v>
      </c>
      <c r="D186">
        <v>3600</v>
      </c>
      <c r="E186">
        <v>10550</v>
      </c>
      <c r="F186" s="6">
        <f t="shared" si="8"/>
        <v>293.05555555555554</v>
      </c>
      <c r="G186" t="s">
        <v>20</v>
      </c>
      <c r="H186">
        <v>340</v>
      </c>
      <c r="I186" s="7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1">
        <f t="shared" si="9"/>
        <v>43588.208333333328</v>
      </c>
      <c r="O186" s="11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_xlfn.TEXTSPLIT(R186,{",",",","/"})</f>
        <v>theater</v>
      </c>
      <c r="T186" t="str">
        <v>plays</v>
      </c>
    </row>
    <row r="187" spans="1:20" ht="31.5" x14ac:dyDescent="0.25">
      <c r="A187">
        <v>185</v>
      </c>
      <c r="B187" t="s">
        <v>422</v>
      </c>
      <c r="C187" s="5" t="s">
        <v>423</v>
      </c>
      <c r="D187">
        <v>1000</v>
      </c>
      <c r="E187">
        <v>718</v>
      </c>
      <c r="F187" s="6">
        <f t="shared" si="8"/>
        <v>71.8</v>
      </c>
      <c r="G187" t="s">
        <v>14</v>
      </c>
      <c r="H187">
        <v>19</v>
      </c>
      <c r="I187" s="7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1">
        <f t="shared" si="9"/>
        <v>43233.208333333328</v>
      </c>
      <c r="O187" s="11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_xlfn.TEXTSPLIT(R187,{",",",","/"})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5" t="s">
        <v>425</v>
      </c>
      <c r="D188">
        <v>88800</v>
      </c>
      <c r="E188">
        <v>28358</v>
      </c>
      <c r="F188" s="6">
        <f t="shared" si="8"/>
        <v>31.934684684684683</v>
      </c>
      <c r="G188" t="s">
        <v>14</v>
      </c>
      <c r="H188">
        <v>886</v>
      </c>
      <c r="I188" s="7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1">
        <f t="shared" si="9"/>
        <v>41782.208333333336</v>
      </c>
      <c r="O188" s="11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_xlfn.TEXTSPLIT(R188,{",",",","/"})</f>
        <v>theater</v>
      </c>
      <c r="T188" t="str">
        <v>plays</v>
      </c>
    </row>
    <row r="189" spans="1:20" ht="31.5" x14ac:dyDescent="0.25">
      <c r="A189">
        <v>187</v>
      </c>
      <c r="B189" t="s">
        <v>426</v>
      </c>
      <c r="C189" s="5" t="s">
        <v>427</v>
      </c>
      <c r="D189">
        <v>60200</v>
      </c>
      <c r="E189">
        <v>138384</v>
      </c>
      <c r="F189" s="6">
        <f t="shared" si="8"/>
        <v>229.87375415282392</v>
      </c>
      <c r="G189" t="s">
        <v>20</v>
      </c>
      <c r="H189">
        <v>1442</v>
      </c>
      <c r="I189" s="7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1">
        <f t="shared" si="9"/>
        <v>41328.25</v>
      </c>
      <c r="O189" s="11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_xlfn.TEXTSPLIT(R189,{",",",","/"})</f>
        <v>film &amp; video</v>
      </c>
      <c r="T189" t="str">
        <v>shorts</v>
      </c>
    </row>
    <row r="190" spans="1:20" ht="31.5" x14ac:dyDescent="0.25">
      <c r="A190">
        <v>188</v>
      </c>
      <c r="B190" t="s">
        <v>428</v>
      </c>
      <c r="C190" s="5" t="s">
        <v>429</v>
      </c>
      <c r="D190">
        <v>8200</v>
      </c>
      <c r="E190">
        <v>2625</v>
      </c>
      <c r="F190" s="6">
        <f t="shared" si="8"/>
        <v>32.012195121951223</v>
      </c>
      <c r="G190" t="s">
        <v>14</v>
      </c>
      <c r="H190">
        <v>35</v>
      </c>
      <c r="I190" s="7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11">
        <f t="shared" si="9"/>
        <v>41975.25</v>
      </c>
      <c r="O190" s="11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_xlfn.TEXTSPLIT(R190,{",",",","/"})</f>
        <v>theater</v>
      </c>
      <c r="T190" t="str">
        <v>plays</v>
      </c>
    </row>
    <row r="191" spans="1:20" ht="31.5" x14ac:dyDescent="0.25">
      <c r="A191">
        <v>189</v>
      </c>
      <c r="B191" t="s">
        <v>430</v>
      </c>
      <c r="C191" s="5" t="s">
        <v>431</v>
      </c>
      <c r="D191">
        <v>191300</v>
      </c>
      <c r="E191">
        <v>45004</v>
      </c>
      <c r="F191" s="6">
        <f t="shared" si="8"/>
        <v>23.525352848928385</v>
      </c>
      <c r="G191" t="s">
        <v>74</v>
      </c>
      <c r="H191">
        <v>441</v>
      </c>
      <c r="I191" s="7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1">
        <f t="shared" si="9"/>
        <v>42433.25</v>
      </c>
      <c r="O191" s="11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_xlfn.TEXTSPLIT(R191,{",",",","/"})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5" t="s">
        <v>433</v>
      </c>
      <c r="D192">
        <v>3700</v>
      </c>
      <c r="E192">
        <v>2538</v>
      </c>
      <c r="F192" s="6">
        <f t="shared" si="8"/>
        <v>68.594594594594597</v>
      </c>
      <c r="G192" t="s">
        <v>14</v>
      </c>
      <c r="H192">
        <v>24</v>
      </c>
      <c r="I192" s="7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11">
        <f t="shared" si="9"/>
        <v>41429.208333333336</v>
      </c>
      <c r="O192" s="11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_xlfn.TEXTSPLIT(R192,{",",",","/"})</f>
        <v>theater</v>
      </c>
      <c r="T192" t="str">
        <v>plays</v>
      </c>
    </row>
    <row r="193" spans="1:20" ht="31.5" x14ac:dyDescent="0.25">
      <c r="A193">
        <v>191</v>
      </c>
      <c r="B193" t="s">
        <v>434</v>
      </c>
      <c r="C193" s="5" t="s">
        <v>435</v>
      </c>
      <c r="D193">
        <v>8400</v>
      </c>
      <c r="E193">
        <v>3188</v>
      </c>
      <c r="F193" s="6">
        <f t="shared" si="8"/>
        <v>37.952380952380956</v>
      </c>
      <c r="G193" t="s">
        <v>14</v>
      </c>
      <c r="H193">
        <v>86</v>
      </c>
      <c r="I193" s="7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1">
        <f t="shared" si="9"/>
        <v>43536.208333333328</v>
      </c>
      <c r="O193" s="11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_xlfn.TEXTSPLIT(R193,{",",",","/"})</f>
        <v>theater</v>
      </c>
      <c r="T193" t="str">
        <v>plays</v>
      </c>
    </row>
    <row r="194" spans="1:20" ht="31.5" x14ac:dyDescent="0.25">
      <c r="A194">
        <v>192</v>
      </c>
      <c r="B194" t="s">
        <v>436</v>
      </c>
      <c r="C194" s="5" t="s">
        <v>437</v>
      </c>
      <c r="D194">
        <v>42600</v>
      </c>
      <c r="E194">
        <v>8517</v>
      </c>
      <c r="F194" s="6">
        <f t="shared" ref="F194:F257" si="12">E194/D194*100</f>
        <v>19.992957746478872</v>
      </c>
      <c r="G194" t="s">
        <v>14</v>
      </c>
      <c r="H194">
        <v>243</v>
      </c>
      <c r="I194" s="7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1">
        <f t="shared" ref="N194:N257" si="13">(((L194/60)/60)/24)+DATE(1970,1,1)</f>
        <v>41817.208333333336</v>
      </c>
      <c r="O194" s="11">
        <f t="shared" ref="O194:O257" si="14">(((M194/60)/60)/24)+DATE(1970,1,1)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_xlfn.TEXTSPLIT(R194,{",",",","/"})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5" t="s">
        <v>439</v>
      </c>
      <c r="D195">
        <v>6600</v>
      </c>
      <c r="E195">
        <v>3012</v>
      </c>
      <c r="F195" s="6">
        <f t="shared" si="12"/>
        <v>45.636363636363633</v>
      </c>
      <c r="G195" t="s">
        <v>14</v>
      </c>
      <c r="H195">
        <v>65</v>
      </c>
      <c r="I195" s="7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1">
        <f t="shared" si="13"/>
        <v>43198.208333333328</v>
      </c>
      <c r="O195" s="11">
        <f t="shared" si="14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_xlfn.TEXTSPLIT(R195,{",",",","/"})</f>
        <v>music</v>
      </c>
      <c r="T195" t="str">
        <v>indie rock</v>
      </c>
    </row>
    <row r="196" spans="1:20" ht="31.5" x14ac:dyDescent="0.25">
      <c r="A196">
        <v>194</v>
      </c>
      <c r="B196" t="s">
        <v>440</v>
      </c>
      <c r="C196" s="5" t="s">
        <v>441</v>
      </c>
      <c r="D196">
        <v>7100</v>
      </c>
      <c r="E196">
        <v>8716</v>
      </c>
      <c r="F196" s="6">
        <f t="shared" si="12"/>
        <v>122.7605633802817</v>
      </c>
      <c r="G196" t="s">
        <v>20</v>
      </c>
      <c r="H196">
        <v>126</v>
      </c>
      <c r="I196" s="7">
        <f t="shared" si="11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1">
        <f t="shared" si="13"/>
        <v>42261.208333333328</v>
      </c>
      <c r="O196" s="11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_xlfn.TEXTSPLIT(R196,{",",",","/"})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5" t="s">
        <v>443</v>
      </c>
      <c r="D197">
        <v>15800</v>
      </c>
      <c r="E197">
        <v>57157</v>
      </c>
      <c r="F197" s="6">
        <f t="shared" si="12"/>
        <v>361.75316455696202</v>
      </c>
      <c r="G197" t="s">
        <v>20</v>
      </c>
      <c r="H197">
        <v>524</v>
      </c>
      <c r="I197" s="7">
        <f t="shared" si="11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1">
        <f t="shared" si="13"/>
        <v>43310.208333333328</v>
      </c>
      <c r="O197" s="11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_xlfn.TEXTSPLIT(R197,{",",",","/"})</f>
        <v>music</v>
      </c>
      <c r="T197" t="str">
        <v>electric music</v>
      </c>
    </row>
    <row r="198" spans="1:20" ht="31.5" x14ac:dyDescent="0.25">
      <c r="A198">
        <v>196</v>
      </c>
      <c r="B198" t="s">
        <v>444</v>
      </c>
      <c r="C198" s="5" t="s">
        <v>445</v>
      </c>
      <c r="D198">
        <v>8200</v>
      </c>
      <c r="E198">
        <v>5178</v>
      </c>
      <c r="F198" s="6">
        <f t="shared" si="12"/>
        <v>63.146341463414636</v>
      </c>
      <c r="G198" t="s">
        <v>14</v>
      </c>
      <c r="H198">
        <v>100</v>
      </c>
      <c r="I198" s="7">
        <f t="shared" ref="I198:I261" si="15">E198/H198</f>
        <v>51.78</v>
      </c>
      <c r="J198" t="s">
        <v>36</v>
      </c>
      <c r="K198" t="s">
        <v>37</v>
      </c>
      <c r="L198">
        <v>1472878800</v>
      </c>
      <c r="M198">
        <v>1474520400</v>
      </c>
      <c r="N198" s="11">
        <f t="shared" si="13"/>
        <v>42616.208333333328</v>
      </c>
      <c r="O198" s="11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_xlfn.TEXTSPLIT(R198,{",",",","/"})</f>
        <v>technology</v>
      </c>
      <c r="T198" t="str">
        <v>wearables</v>
      </c>
    </row>
    <row r="199" spans="1:20" ht="31.5" x14ac:dyDescent="0.25">
      <c r="A199">
        <v>197</v>
      </c>
      <c r="B199" t="s">
        <v>446</v>
      </c>
      <c r="C199" s="5" t="s">
        <v>447</v>
      </c>
      <c r="D199">
        <v>54700</v>
      </c>
      <c r="E199">
        <v>163118</v>
      </c>
      <c r="F199" s="6">
        <f t="shared" si="12"/>
        <v>298.20475319926874</v>
      </c>
      <c r="G199" t="s">
        <v>20</v>
      </c>
      <c r="H199">
        <v>1989</v>
      </c>
      <c r="I199" s="7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1">
        <f t="shared" si="13"/>
        <v>42909.208333333328</v>
      </c>
      <c r="O199" s="11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_xlfn.TEXTSPLIT(R199,{",",",","/"})</f>
        <v>film &amp; video</v>
      </c>
      <c r="T199" t="str">
        <v>drama</v>
      </c>
    </row>
    <row r="200" spans="1:20" ht="31.5" x14ac:dyDescent="0.25">
      <c r="A200">
        <v>198</v>
      </c>
      <c r="B200" t="s">
        <v>448</v>
      </c>
      <c r="C200" s="5" t="s">
        <v>449</v>
      </c>
      <c r="D200">
        <v>63200</v>
      </c>
      <c r="E200">
        <v>6041</v>
      </c>
      <c r="F200" s="6">
        <f t="shared" si="12"/>
        <v>9.5585443037974684</v>
      </c>
      <c r="G200" t="s">
        <v>14</v>
      </c>
      <c r="H200">
        <v>168</v>
      </c>
      <c r="I200" s="7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1">
        <f t="shared" si="13"/>
        <v>40396.208333333336</v>
      </c>
      <c r="O200" s="11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_xlfn.TEXTSPLIT(R200,{",",",","/"})</f>
        <v>music</v>
      </c>
      <c r="T200" t="str">
        <v>electric music</v>
      </c>
    </row>
    <row r="201" spans="1:20" ht="31.5" x14ac:dyDescent="0.25">
      <c r="A201">
        <v>199</v>
      </c>
      <c r="B201" t="s">
        <v>450</v>
      </c>
      <c r="C201" s="5" t="s">
        <v>451</v>
      </c>
      <c r="D201">
        <v>1800</v>
      </c>
      <c r="E201">
        <v>968</v>
      </c>
      <c r="F201" s="6">
        <f t="shared" si="12"/>
        <v>53.777777777777779</v>
      </c>
      <c r="G201" t="s">
        <v>14</v>
      </c>
      <c r="H201">
        <v>13</v>
      </c>
      <c r="I201" s="7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1">
        <f t="shared" si="13"/>
        <v>42192.208333333328</v>
      </c>
      <c r="O201" s="11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_xlfn.TEXTSPLIT(R201,{",",",","/"})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5" t="s">
        <v>453</v>
      </c>
      <c r="D202">
        <v>100</v>
      </c>
      <c r="E202">
        <v>2</v>
      </c>
      <c r="F202" s="6">
        <f t="shared" si="12"/>
        <v>2</v>
      </c>
      <c r="G202" t="s">
        <v>14</v>
      </c>
      <c r="H202">
        <v>1</v>
      </c>
      <c r="I202" s="7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11">
        <f t="shared" si="13"/>
        <v>40262.208333333336</v>
      </c>
      <c r="O202" s="11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_xlfn.TEXTSPLIT(R202,{",",",","/"})</f>
        <v>theater</v>
      </c>
      <c r="T202" t="str">
        <v>plays</v>
      </c>
    </row>
    <row r="203" spans="1:20" ht="31.5" x14ac:dyDescent="0.25">
      <c r="A203">
        <v>201</v>
      </c>
      <c r="B203" t="s">
        <v>454</v>
      </c>
      <c r="C203" s="5" t="s">
        <v>455</v>
      </c>
      <c r="D203">
        <v>2100</v>
      </c>
      <c r="E203">
        <v>14305</v>
      </c>
      <c r="F203" s="6">
        <f t="shared" si="12"/>
        <v>681.19047619047615</v>
      </c>
      <c r="G203" t="s">
        <v>20</v>
      </c>
      <c r="H203">
        <v>157</v>
      </c>
      <c r="I203" s="7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1">
        <f t="shared" si="13"/>
        <v>41845.208333333336</v>
      </c>
      <c r="O203" s="11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_xlfn.TEXTSPLIT(R203,{",",",","/"})</f>
        <v>technology</v>
      </c>
      <c r="T203" t="str">
        <v>web</v>
      </c>
    </row>
    <row r="204" spans="1:20" ht="31.5" x14ac:dyDescent="0.25">
      <c r="A204">
        <v>202</v>
      </c>
      <c r="B204" t="s">
        <v>456</v>
      </c>
      <c r="C204" s="5" t="s">
        <v>457</v>
      </c>
      <c r="D204">
        <v>8300</v>
      </c>
      <c r="E204">
        <v>6543</v>
      </c>
      <c r="F204" s="6">
        <f t="shared" si="12"/>
        <v>78.831325301204828</v>
      </c>
      <c r="G204" t="s">
        <v>74</v>
      </c>
      <c r="H204">
        <v>82</v>
      </c>
      <c r="I204" s="7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1">
        <f t="shared" si="13"/>
        <v>40818.208333333336</v>
      </c>
      <c r="O204" s="11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_xlfn.TEXTSPLIT(R204,{",",",","/"})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5" t="s">
        <v>459</v>
      </c>
      <c r="D205">
        <v>143900</v>
      </c>
      <c r="E205">
        <v>193413</v>
      </c>
      <c r="F205" s="6">
        <f t="shared" si="12"/>
        <v>134.40792216817235</v>
      </c>
      <c r="G205" t="s">
        <v>20</v>
      </c>
      <c r="H205">
        <v>4498</v>
      </c>
      <c r="I205" s="7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1">
        <f t="shared" si="13"/>
        <v>42752.25</v>
      </c>
      <c r="O205" s="11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_xlfn.TEXTSPLIT(R205,{",",",","/"})</f>
        <v>theater</v>
      </c>
      <c r="T205" t="str">
        <v>plays</v>
      </c>
    </row>
    <row r="206" spans="1:20" ht="31.5" x14ac:dyDescent="0.25">
      <c r="A206">
        <v>204</v>
      </c>
      <c r="B206" t="s">
        <v>460</v>
      </c>
      <c r="C206" s="5" t="s">
        <v>461</v>
      </c>
      <c r="D206">
        <v>75000</v>
      </c>
      <c r="E206">
        <v>2529</v>
      </c>
      <c r="F206" s="6">
        <f t="shared" si="12"/>
        <v>3.3719999999999999</v>
      </c>
      <c r="G206" t="s">
        <v>14</v>
      </c>
      <c r="H206">
        <v>40</v>
      </c>
      <c r="I206" s="7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1">
        <f t="shared" si="13"/>
        <v>40636.208333333336</v>
      </c>
      <c r="O206" s="11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_xlfn.TEXTSPLIT(R206,{",",",","/"})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5" t="s">
        <v>463</v>
      </c>
      <c r="D207">
        <v>1300</v>
      </c>
      <c r="E207">
        <v>5614</v>
      </c>
      <c r="F207" s="6">
        <f t="shared" si="12"/>
        <v>431.84615384615387</v>
      </c>
      <c r="G207" t="s">
        <v>20</v>
      </c>
      <c r="H207">
        <v>80</v>
      </c>
      <c r="I207" s="7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1">
        <f t="shared" si="13"/>
        <v>43390.208333333328</v>
      </c>
      <c r="O207" s="11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_xlfn.TEXTSPLIT(R207,{",",",","/"})</f>
        <v>theater</v>
      </c>
      <c r="T207" t="str">
        <v>plays</v>
      </c>
    </row>
    <row r="208" spans="1:20" ht="31.5" x14ac:dyDescent="0.25">
      <c r="A208">
        <v>206</v>
      </c>
      <c r="B208" t="s">
        <v>464</v>
      </c>
      <c r="C208" s="5" t="s">
        <v>465</v>
      </c>
      <c r="D208">
        <v>9000</v>
      </c>
      <c r="E208">
        <v>3496</v>
      </c>
      <c r="F208" s="6">
        <f t="shared" si="12"/>
        <v>38.844444444444441</v>
      </c>
      <c r="G208" t="s">
        <v>74</v>
      </c>
      <c r="H208">
        <v>57</v>
      </c>
      <c r="I208" s="7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1">
        <f t="shared" si="13"/>
        <v>40236.25</v>
      </c>
      <c r="O208" s="11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_xlfn.TEXTSPLIT(R208,{",",",","/"})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5" t="s">
        <v>467</v>
      </c>
      <c r="D209">
        <v>1000</v>
      </c>
      <c r="E209">
        <v>4257</v>
      </c>
      <c r="F209" s="6">
        <f t="shared" si="12"/>
        <v>425.7</v>
      </c>
      <c r="G209" t="s">
        <v>20</v>
      </c>
      <c r="H209">
        <v>43</v>
      </c>
      <c r="I209" s="7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11">
        <f t="shared" si="13"/>
        <v>43340.208333333328</v>
      </c>
      <c r="O209" s="11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_xlfn.TEXTSPLIT(R209,{",",",","/"})</f>
        <v>music</v>
      </c>
      <c r="T209" t="str">
        <v>rock</v>
      </c>
    </row>
    <row r="210" spans="1:20" ht="31.5" x14ac:dyDescent="0.25">
      <c r="A210">
        <v>208</v>
      </c>
      <c r="B210" t="s">
        <v>468</v>
      </c>
      <c r="C210" s="5" t="s">
        <v>469</v>
      </c>
      <c r="D210">
        <v>196900</v>
      </c>
      <c r="E210">
        <v>199110</v>
      </c>
      <c r="F210" s="6">
        <f t="shared" si="12"/>
        <v>101.12239715591672</v>
      </c>
      <c r="G210" t="s">
        <v>20</v>
      </c>
      <c r="H210">
        <v>2053</v>
      </c>
      <c r="I210" s="7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1">
        <f t="shared" si="13"/>
        <v>43048.25</v>
      </c>
      <c r="O210" s="11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_xlfn.TEXTSPLIT(R210,{",",",","/"})</f>
        <v>film &amp; video</v>
      </c>
      <c r="T210" t="str">
        <v>documentary</v>
      </c>
    </row>
    <row r="211" spans="1:20" ht="31.5" x14ac:dyDescent="0.25">
      <c r="A211">
        <v>209</v>
      </c>
      <c r="B211" t="s">
        <v>470</v>
      </c>
      <c r="C211" s="5" t="s">
        <v>471</v>
      </c>
      <c r="D211">
        <v>194500</v>
      </c>
      <c r="E211">
        <v>41212</v>
      </c>
      <c r="F211" s="6">
        <f t="shared" si="12"/>
        <v>21.188688946015425</v>
      </c>
      <c r="G211" t="s">
        <v>47</v>
      </c>
      <c r="H211">
        <v>808</v>
      </c>
      <c r="I211" s="7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1">
        <f t="shared" si="13"/>
        <v>42496.208333333328</v>
      </c>
      <c r="O211" s="11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_xlfn.TEXTSPLIT(R211,{",",",","/"})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5" t="s">
        <v>473</v>
      </c>
      <c r="D212">
        <v>9400</v>
      </c>
      <c r="E212">
        <v>6338</v>
      </c>
      <c r="F212" s="6">
        <f t="shared" si="12"/>
        <v>67.425531914893625</v>
      </c>
      <c r="G212" t="s">
        <v>14</v>
      </c>
      <c r="H212">
        <v>226</v>
      </c>
      <c r="I212" s="7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1">
        <f t="shared" si="13"/>
        <v>42797.25</v>
      </c>
      <c r="O212" s="11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_xlfn.TEXTSPLIT(R212,{",",",","/"})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5" t="s">
        <v>476</v>
      </c>
      <c r="D213">
        <v>104400</v>
      </c>
      <c r="E213">
        <v>99100</v>
      </c>
      <c r="F213" s="6">
        <f t="shared" si="12"/>
        <v>94.923371647509583</v>
      </c>
      <c r="G213" t="s">
        <v>14</v>
      </c>
      <c r="H213">
        <v>1625</v>
      </c>
      <c r="I213" s="7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1">
        <f t="shared" si="13"/>
        <v>41513.208333333336</v>
      </c>
      <c r="O213" s="11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_xlfn.TEXTSPLIT(R213,{",",",","/"})</f>
        <v>theater</v>
      </c>
      <c r="T213" t="str">
        <v>plays</v>
      </c>
    </row>
    <row r="214" spans="1:20" ht="31.5" x14ac:dyDescent="0.25">
      <c r="A214">
        <v>212</v>
      </c>
      <c r="B214" t="s">
        <v>477</v>
      </c>
      <c r="C214" s="5" t="s">
        <v>478</v>
      </c>
      <c r="D214">
        <v>8100</v>
      </c>
      <c r="E214">
        <v>12300</v>
      </c>
      <c r="F214" s="6">
        <f t="shared" si="12"/>
        <v>151.85185185185185</v>
      </c>
      <c r="G214" t="s">
        <v>20</v>
      </c>
      <c r="H214">
        <v>168</v>
      </c>
      <c r="I214" s="7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1">
        <f t="shared" si="13"/>
        <v>43814.25</v>
      </c>
      <c r="O214" s="11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_xlfn.TEXTSPLIT(R214,{",",",","/"})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5" t="s">
        <v>480</v>
      </c>
      <c r="D215">
        <v>87900</v>
      </c>
      <c r="E215">
        <v>171549</v>
      </c>
      <c r="F215" s="6">
        <f t="shared" si="12"/>
        <v>195.16382252559728</v>
      </c>
      <c r="G215" t="s">
        <v>20</v>
      </c>
      <c r="H215">
        <v>4289</v>
      </c>
      <c r="I215" s="7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1">
        <f t="shared" si="13"/>
        <v>40488.208333333336</v>
      </c>
      <c r="O215" s="11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_xlfn.TEXTSPLIT(R215,{",",",","/"})</f>
        <v>music</v>
      </c>
      <c r="T215" t="str">
        <v>indie rock</v>
      </c>
    </row>
    <row r="216" spans="1:20" ht="31.5" x14ac:dyDescent="0.25">
      <c r="A216">
        <v>214</v>
      </c>
      <c r="B216" t="s">
        <v>481</v>
      </c>
      <c r="C216" s="5" t="s">
        <v>482</v>
      </c>
      <c r="D216">
        <v>1400</v>
      </c>
      <c r="E216">
        <v>14324</v>
      </c>
      <c r="F216" s="6">
        <f t="shared" si="12"/>
        <v>1023.1428571428571</v>
      </c>
      <c r="G216" t="s">
        <v>20</v>
      </c>
      <c r="H216">
        <v>165</v>
      </c>
      <c r="I216" s="7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1">
        <f t="shared" si="13"/>
        <v>40409.208333333336</v>
      </c>
      <c r="O216" s="11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_xlfn.TEXTSPLIT(R216,{",",",","/"})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5" t="s">
        <v>484</v>
      </c>
      <c r="D217">
        <v>156800</v>
      </c>
      <c r="E217">
        <v>6024</v>
      </c>
      <c r="F217" s="6">
        <f t="shared" si="12"/>
        <v>3.841836734693878</v>
      </c>
      <c r="G217" t="s">
        <v>14</v>
      </c>
      <c r="H217">
        <v>143</v>
      </c>
      <c r="I217" s="7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1">
        <f t="shared" si="13"/>
        <v>43509.25</v>
      </c>
      <c r="O217" s="11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_xlfn.TEXTSPLIT(R217,{",",",","/"})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5" t="s">
        <v>486</v>
      </c>
      <c r="D218">
        <v>121700</v>
      </c>
      <c r="E218">
        <v>188721</v>
      </c>
      <c r="F218" s="6">
        <f t="shared" si="12"/>
        <v>155.07066557107643</v>
      </c>
      <c r="G218" t="s">
        <v>20</v>
      </c>
      <c r="H218">
        <v>1815</v>
      </c>
      <c r="I218" s="7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1">
        <f t="shared" si="13"/>
        <v>40869.25</v>
      </c>
      <c r="O218" s="11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_xlfn.TEXTSPLIT(R218,{",",",","/"})</f>
        <v>theater</v>
      </c>
      <c r="T218" t="str">
        <v>plays</v>
      </c>
    </row>
    <row r="219" spans="1:20" ht="31.5" x14ac:dyDescent="0.25">
      <c r="A219">
        <v>217</v>
      </c>
      <c r="B219" t="s">
        <v>487</v>
      </c>
      <c r="C219" s="5" t="s">
        <v>488</v>
      </c>
      <c r="D219">
        <v>129400</v>
      </c>
      <c r="E219">
        <v>57911</v>
      </c>
      <c r="F219" s="6">
        <f t="shared" si="12"/>
        <v>44.753477588871718</v>
      </c>
      <c r="G219" t="s">
        <v>14</v>
      </c>
      <c r="H219">
        <v>934</v>
      </c>
      <c r="I219" s="7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1">
        <f t="shared" si="13"/>
        <v>43583.208333333328</v>
      </c>
      <c r="O219" s="11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_xlfn.TEXTSPLIT(R219,{",",",","/"})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5" t="s">
        <v>490</v>
      </c>
      <c r="D220">
        <v>5700</v>
      </c>
      <c r="E220">
        <v>12309</v>
      </c>
      <c r="F220" s="6">
        <f t="shared" si="12"/>
        <v>215.94736842105263</v>
      </c>
      <c r="G220" t="s">
        <v>20</v>
      </c>
      <c r="H220">
        <v>397</v>
      </c>
      <c r="I220" s="7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1">
        <f t="shared" si="13"/>
        <v>40858.25</v>
      </c>
      <c r="O220" s="11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_xlfn.TEXTSPLIT(R220,{",",",","/"})</f>
        <v>film &amp; video</v>
      </c>
      <c r="T220" t="str">
        <v>shorts</v>
      </c>
    </row>
    <row r="221" spans="1:20" ht="31.5" x14ac:dyDescent="0.25">
      <c r="A221">
        <v>219</v>
      </c>
      <c r="B221" t="s">
        <v>491</v>
      </c>
      <c r="C221" s="5" t="s">
        <v>492</v>
      </c>
      <c r="D221">
        <v>41700</v>
      </c>
      <c r="E221">
        <v>138497</v>
      </c>
      <c r="F221" s="6">
        <f t="shared" si="12"/>
        <v>332.12709832134288</v>
      </c>
      <c r="G221" t="s">
        <v>20</v>
      </c>
      <c r="H221">
        <v>1539</v>
      </c>
      <c r="I221" s="7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1">
        <f t="shared" si="13"/>
        <v>41137.208333333336</v>
      </c>
      <c r="O221" s="11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_xlfn.TEXTSPLIT(R221,{",",",","/"})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5" t="s">
        <v>494</v>
      </c>
      <c r="D222">
        <v>7900</v>
      </c>
      <c r="E222">
        <v>667</v>
      </c>
      <c r="F222" s="6">
        <f t="shared" si="12"/>
        <v>8.4430379746835449</v>
      </c>
      <c r="G222" t="s">
        <v>14</v>
      </c>
      <c r="H222">
        <v>17</v>
      </c>
      <c r="I222" s="7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1">
        <f t="shared" si="13"/>
        <v>40725.208333333336</v>
      </c>
      <c r="O222" s="11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_xlfn.TEXTSPLIT(R222,{",",",","/"})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5" t="s">
        <v>496</v>
      </c>
      <c r="D223">
        <v>121500</v>
      </c>
      <c r="E223">
        <v>119830</v>
      </c>
      <c r="F223" s="6">
        <f t="shared" si="12"/>
        <v>98.625514403292186</v>
      </c>
      <c r="G223" t="s">
        <v>14</v>
      </c>
      <c r="H223">
        <v>2179</v>
      </c>
      <c r="I223" s="7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1">
        <f t="shared" si="13"/>
        <v>41081.208333333336</v>
      </c>
      <c r="O223" s="11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_xlfn.TEXTSPLIT(R223,{",",",","/"})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5" t="s">
        <v>498</v>
      </c>
      <c r="D224">
        <v>4800</v>
      </c>
      <c r="E224">
        <v>6623</v>
      </c>
      <c r="F224" s="6">
        <f t="shared" si="12"/>
        <v>137.97916666666669</v>
      </c>
      <c r="G224" t="s">
        <v>20</v>
      </c>
      <c r="H224">
        <v>138</v>
      </c>
      <c r="I224" s="7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1">
        <f t="shared" si="13"/>
        <v>41914.208333333336</v>
      </c>
      <c r="O224" s="11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_xlfn.TEXTSPLIT(R224,{",",",","/"})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5" t="s">
        <v>500</v>
      </c>
      <c r="D225">
        <v>87300</v>
      </c>
      <c r="E225">
        <v>81897</v>
      </c>
      <c r="F225" s="6">
        <f t="shared" si="12"/>
        <v>93.81099656357388</v>
      </c>
      <c r="G225" t="s">
        <v>14</v>
      </c>
      <c r="H225">
        <v>931</v>
      </c>
      <c r="I225" s="7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1">
        <f t="shared" si="13"/>
        <v>42445.208333333328</v>
      </c>
      <c r="O225" s="11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_xlfn.TEXTSPLIT(R225,{",",",","/"})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5" t="s">
        <v>502</v>
      </c>
      <c r="D226">
        <v>46300</v>
      </c>
      <c r="E226">
        <v>186885</v>
      </c>
      <c r="F226" s="6">
        <f t="shared" si="12"/>
        <v>403.63930885529157</v>
      </c>
      <c r="G226" t="s">
        <v>20</v>
      </c>
      <c r="H226">
        <v>3594</v>
      </c>
      <c r="I226" s="7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1">
        <f t="shared" si="13"/>
        <v>41906.208333333336</v>
      </c>
      <c r="O226" s="11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_xlfn.TEXTSPLIT(R226,{",",",","/"})</f>
        <v>film &amp; video</v>
      </c>
      <c r="T226" t="str">
        <v>science fiction</v>
      </c>
    </row>
    <row r="227" spans="1:20" ht="31.5" x14ac:dyDescent="0.25">
      <c r="A227">
        <v>225</v>
      </c>
      <c r="B227" t="s">
        <v>503</v>
      </c>
      <c r="C227" s="5" t="s">
        <v>504</v>
      </c>
      <c r="D227">
        <v>67800</v>
      </c>
      <c r="E227">
        <v>176398</v>
      </c>
      <c r="F227" s="6">
        <f t="shared" si="12"/>
        <v>260.1740412979351</v>
      </c>
      <c r="G227" t="s">
        <v>20</v>
      </c>
      <c r="H227">
        <v>5880</v>
      </c>
      <c r="I227" s="7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1">
        <f t="shared" si="13"/>
        <v>41762.208333333336</v>
      </c>
      <c r="O227" s="11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_xlfn.TEXTSPLIT(R227,{",",",","/"})</f>
        <v>music</v>
      </c>
      <c r="T227" t="str">
        <v>rock</v>
      </c>
    </row>
    <row r="228" spans="1:20" ht="31.5" x14ac:dyDescent="0.25">
      <c r="A228">
        <v>226</v>
      </c>
      <c r="B228" t="s">
        <v>253</v>
      </c>
      <c r="C228" s="5" t="s">
        <v>505</v>
      </c>
      <c r="D228">
        <v>3000</v>
      </c>
      <c r="E228">
        <v>10999</v>
      </c>
      <c r="F228" s="6">
        <f t="shared" si="12"/>
        <v>366.63333333333333</v>
      </c>
      <c r="G228" t="s">
        <v>20</v>
      </c>
      <c r="H228">
        <v>112</v>
      </c>
      <c r="I228" s="7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1">
        <f t="shared" si="13"/>
        <v>40276.208333333336</v>
      </c>
      <c r="O228" s="11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_xlfn.TEXTSPLIT(R228,{",",",","/"})</f>
        <v>photography</v>
      </c>
      <c r="T228" t="str">
        <v>photography books</v>
      </c>
    </row>
    <row r="229" spans="1:20" ht="31.5" x14ac:dyDescent="0.25">
      <c r="A229">
        <v>227</v>
      </c>
      <c r="B229" t="s">
        <v>506</v>
      </c>
      <c r="C229" s="5" t="s">
        <v>507</v>
      </c>
      <c r="D229">
        <v>60900</v>
      </c>
      <c r="E229">
        <v>102751</v>
      </c>
      <c r="F229" s="6">
        <f t="shared" si="12"/>
        <v>168.72085385878489</v>
      </c>
      <c r="G229" t="s">
        <v>20</v>
      </c>
      <c r="H229">
        <v>943</v>
      </c>
      <c r="I229" s="7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1">
        <f t="shared" si="13"/>
        <v>42139.208333333328</v>
      </c>
      <c r="O229" s="11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_xlfn.TEXTSPLIT(R229,{",",",","/"})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5" t="s">
        <v>509</v>
      </c>
      <c r="D230">
        <v>137900</v>
      </c>
      <c r="E230">
        <v>165352</v>
      </c>
      <c r="F230" s="6">
        <f t="shared" si="12"/>
        <v>119.90717911530093</v>
      </c>
      <c r="G230" t="s">
        <v>20</v>
      </c>
      <c r="H230">
        <v>2468</v>
      </c>
      <c r="I230" s="7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1">
        <f t="shared" si="13"/>
        <v>42613.208333333328</v>
      </c>
      <c r="O230" s="11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_xlfn.TEXTSPLIT(R230,{",",",","/"})</f>
        <v>film &amp; video</v>
      </c>
      <c r="T230" t="str">
        <v>animation</v>
      </c>
    </row>
    <row r="231" spans="1:20" ht="31.5" x14ac:dyDescent="0.25">
      <c r="A231">
        <v>229</v>
      </c>
      <c r="B231" t="s">
        <v>510</v>
      </c>
      <c r="C231" s="5" t="s">
        <v>511</v>
      </c>
      <c r="D231">
        <v>85600</v>
      </c>
      <c r="E231">
        <v>165798</v>
      </c>
      <c r="F231" s="6">
        <f t="shared" si="12"/>
        <v>193.68925233644859</v>
      </c>
      <c r="G231" t="s">
        <v>20</v>
      </c>
      <c r="H231">
        <v>2551</v>
      </c>
      <c r="I231" s="7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1">
        <f t="shared" si="13"/>
        <v>42887.208333333328</v>
      </c>
      <c r="O231" s="11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_xlfn.TEXTSPLIT(R231,{",",",","/"})</f>
        <v>games</v>
      </c>
      <c r="T231" t="str">
        <v>mobile games</v>
      </c>
    </row>
    <row r="232" spans="1:20" ht="31.5" x14ac:dyDescent="0.25">
      <c r="A232">
        <v>230</v>
      </c>
      <c r="B232" t="s">
        <v>512</v>
      </c>
      <c r="C232" s="5" t="s">
        <v>513</v>
      </c>
      <c r="D232">
        <v>2400</v>
      </c>
      <c r="E232">
        <v>10084</v>
      </c>
      <c r="F232" s="6">
        <f t="shared" si="12"/>
        <v>420.16666666666669</v>
      </c>
      <c r="G232" t="s">
        <v>20</v>
      </c>
      <c r="H232">
        <v>101</v>
      </c>
      <c r="I232" s="7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1">
        <f t="shared" si="13"/>
        <v>43805.25</v>
      </c>
      <c r="O232" s="11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_xlfn.TEXTSPLIT(R232,{",",",","/"})</f>
        <v>games</v>
      </c>
      <c r="T232" t="str">
        <v>video games</v>
      </c>
    </row>
    <row r="233" spans="1:20" ht="31.5" x14ac:dyDescent="0.25">
      <c r="A233">
        <v>231</v>
      </c>
      <c r="B233" t="s">
        <v>514</v>
      </c>
      <c r="C233" s="5" t="s">
        <v>515</v>
      </c>
      <c r="D233">
        <v>7200</v>
      </c>
      <c r="E233">
        <v>5523</v>
      </c>
      <c r="F233" s="6">
        <f t="shared" si="12"/>
        <v>76.708333333333329</v>
      </c>
      <c r="G233" t="s">
        <v>74</v>
      </c>
      <c r="H233">
        <v>67</v>
      </c>
      <c r="I233" s="7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1">
        <f t="shared" si="13"/>
        <v>41415.208333333336</v>
      </c>
      <c r="O233" s="11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_xlfn.TEXTSPLIT(R233,{",",",","/"})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5" t="s">
        <v>517</v>
      </c>
      <c r="D234">
        <v>3400</v>
      </c>
      <c r="E234">
        <v>5823</v>
      </c>
      <c r="F234" s="6">
        <f t="shared" si="12"/>
        <v>171.26470588235293</v>
      </c>
      <c r="G234" t="s">
        <v>20</v>
      </c>
      <c r="H234">
        <v>92</v>
      </c>
      <c r="I234" s="7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1">
        <f t="shared" si="13"/>
        <v>42576.208333333328</v>
      </c>
      <c r="O234" s="11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_xlfn.TEXTSPLIT(R234,{",",",","/"})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5" t="s">
        <v>519</v>
      </c>
      <c r="D235">
        <v>3800</v>
      </c>
      <c r="E235">
        <v>6000</v>
      </c>
      <c r="F235" s="6">
        <f t="shared" si="12"/>
        <v>157.89473684210526</v>
      </c>
      <c r="G235" t="s">
        <v>20</v>
      </c>
      <c r="H235">
        <v>62</v>
      </c>
      <c r="I235" s="7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1">
        <f t="shared" si="13"/>
        <v>40706.208333333336</v>
      </c>
      <c r="O235" s="11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_xlfn.TEXTSPLIT(R235,{",",",","/"})</f>
        <v>film &amp; video</v>
      </c>
      <c r="T235" t="str">
        <v>animation</v>
      </c>
    </row>
    <row r="236" spans="1:20" ht="31.5" x14ac:dyDescent="0.25">
      <c r="A236">
        <v>234</v>
      </c>
      <c r="B236" t="s">
        <v>520</v>
      </c>
      <c r="C236" s="5" t="s">
        <v>521</v>
      </c>
      <c r="D236">
        <v>7500</v>
      </c>
      <c r="E236">
        <v>8181</v>
      </c>
      <c r="F236" s="6">
        <f t="shared" si="12"/>
        <v>109.08</v>
      </c>
      <c r="G236" t="s">
        <v>20</v>
      </c>
      <c r="H236">
        <v>149</v>
      </c>
      <c r="I236" s="7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1">
        <f t="shared" si="13"/>
        <v>42969.208333333328</v>
      </c>
      <c r="O236" s="11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_xlfn.TEXTSPLIT(R236,{",",",","/"})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5" t="s">
        <v>523</v>
      </c>
      <c r="D237">
        <v>8600</v>
      </c>
      <c r="E237">
        <v>3589</v>
      </c>
      <c r="F237" s="6">
        <f t="shared" si="12"/>
        <v>41.732558139534881</v>
      </c>
      <c r="G237" t="s">
        <v>14</v>
      </c>
      <c r="H237">
        <v>92</v>
      </c>
      <c r="I237" s="7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1">
        <f t="shared" si="13"/>
        <v>42779.25</v>
      </c>
      <c r="O237" s="11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_xlfn.TEXTSPLIT(R237,{",",",","/"})</f>
        <v>film &amp; video</v>
      </c>
      <c r="T237" t="str">
        <v>animation</v>
      </c>
    </row>
    <row r="238" spans="1:20" ht="31.5" x14ac:dyDescent="0.25">
      <c r="A238">
        <v>236</v>
      </c>
      <c r="B238" t="s">
        <v>524</v>
      </c>
      <c r="C238" s="5" t="s">
        <v>525</v>
      </c>
      <c r="D238">
        <v>39500</v>
      </c>
      <c r="E238">
        <v>4323</v>
      </c>
      <c r="F238" s="6">
        <f t="shared" si="12"/>
        <v>10.944303797468354</v>
      </c>
      <c r="G238" t="s">
        <v>14</v>
      </c>
      <c r="H238">
        <v>57</v>
      </c>
      <c r="I238" s="7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1">
        <f t="shared" si="13"/>
        <v>43641.208333333328</v>
      </c>
      <c r="O238" s="11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_xlfn.TEXTSPLIT(R238,{",",",","/"})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5" t="s">
        <v>527</v>
      </c>
      <c r="D239">
        <v>9300</v>
      </c>
      <c r="E239">
        <v>14822</v>
      </c>
      <c r="F239" s="6">
        <f t="shared" si="12"/>
        <v>159.3763440860215</v>
      </c>
      <c r="G239" t="s">
        <v>20</v>
      </c>
      <c r="H239">
        <v>329</v>
      </c>
      <c r="I239" s="7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1">
        <f t="shared" si="13"/>
        <v>41754.208333333336</v>
      </c>
      <c r="O239" s="11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_xlfn.TEXTSPLIT(R239,{",",",","/"})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5" t="s">
        <v>529</v>
      </c>
      <c r="D240">
        <v>2400</v>
      </c>
      <c r="E240">
        <v>10138</v>
      </c>
      <c r="F240" s="6">
        <f t="shared" si="12"/>
        <v>422.41666666666669</v>
      </c>
      <c r="G240" t="s">
        <v>20</v>
      </c>
      <c r="H240">
        <v>97</v>
      </c>
      <c r="I240" s="7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1">
        <f t="shared" si="13"/>
        <v>43083.25</v>
      </c>
      <c r="O240" s="11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_xlfn.TEXTSPLIT(R240,{",",",","/"})</f>
        <v>theater</v>
      </c>
      <c r="T240" t="str">
        <v>plays</v>
      </c>
    </row>
    <row r="241" spans="1:20" ht="31.5" x14ac:dyDescent="0.25">
      <c r="A241">
        <v>239</v>
      </c>
      <c r="B241" t="s">
        <v>530</v>
      </c>
      <c r="C241" s="5" t="s">
        <v>531</v>
      </c>
      <c r="D241">
        <v>3200</v>
      </c>
      <c r="E241">
        <v>3127</v>
      </c>
      <c r="F241" s="6">
        <f t="shared" si="12"/>
        <v>97.71875</v>
      </c>
      <c r="G241" t="s">
        <v>14</v>
      </c>
      <c r="H241">
        <v>41</v>
      </c>
      <c r="I241" s="7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1">
        <f t="shared" si="13"/>
        <v>42245.208333333328</v>
      </c>
      <c r="O241" s="11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_xlfn.TEXTSPLIT(R241,{",",",","/"})</f>
        <v>technology</v>
      </c>
      <c r="T241" t="str">
        <v>wearables</v>
      </c>
    </row>
    <row r="242" spans="1:20" ht="31.5" x14ac:dyDescent="0.25">
      <c r="A242">
        <v>240</v>
      </c>
      <c r="B242" t="s">
        <v>532</v>
      </c>
      <c r="C242" s="5" t="s">
        <v>533</v>
      </c>
      <c r="D242">
        <v>29400</v>
      </c>
      <c r="E242">
        <v>123124</v>
      </c>
      <c r="F242" s="6">
        <f t="shared" si="12"/>
        <v>418.78911564625849</v>
      </c>
      <c r="G242" t="s">
        <v>20</v>
      </c>
      <c r="H242">
        <v>1784</v>
      </c>
      <c r="I242" s="7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1">
        <f t="shared" si="13"/>
        <v>40396.208333333336</v>
      </c>
      <c r="O242" s="11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_xlfn.TEXTSPLIT(R242,{",",",","/"})</f>
        <v>theater</v>
      </c>
      <c r="T242" t="str">
        <v>plays</v>
      </c>
    </row>
    <row r="243" spans="1:20" ht="31.5" x14ac:dyDescent="0.25">
      <c r="A243">
        <v>241</v>
      </c>
      <c r="B243" t="s">
        <v>534</v>
      </c>
      <c r="C243" s="5" t="s">
        <v>535</v>
      </c>
      <c r="D243">
        <v>168500</v>
      </c>
      <c r="E243">
        <v>171729</v>
      </c>
      <c r="F243" s="6">
        <f t="shared" si="12"/>
        <v>101.91632047477745</v>
      </c>
      <c r="G243" t="s">
        <v>20</v>
      </c>
      <c r="H243">
        <v>1684</v>
      </c>
      <c r="I243" s="7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1">
        <f t="shared" si="13"/>
        <v>41742.208333333336</v>
      </c>
      <c r="O243" s="11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_xlfn.TEXTSPLIT(R243,{",",",","/"})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5" t="s">
        <v>537</v>
      </c>
      <c r="D244">
        <v>8400</v>
      </c>
      <c r="E244">
        <v>10729</v>
      </c>
      <c r="F244" s="6">
        <f t="shared" si="12"/>
        <v>127.72619047619047</v>
      </c>
      <c r="G244" t="s">
        <v>20</v>
      </c>
      <c r="H244">
        <v>250</v>
      </c>
      <c r="I244" s="7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1">
        <f t="shared" si="13"/>
        <v>42865.208333333328</v>
      </c>
      <c r="O244" s="11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_xlfn.TEXTSPLIT(R244,{",",",","/"})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5" t="s">
        <v>539</v>
      </c>
      <c r="D245">
        <v>2300</v>
      </c>
      <c r="E245">
        <v>10240</v>
      </c>
      <c r="F245" s="6">
        <f t="shared" si="12"/>
        <v>445.21739130434781</v>
      </c>
      <c r="G245" t="s">
        <v>20</v>
      </c>
      <c r="H245">
        <v>238</v>
      </c>
      <c r="I245" s="7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1">
        <f t="shared" si="13"/>
        <v>43163.25</v>
      </c>
      <c r="O245" s="11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_xlfn.TEXTSPLIT(R245,{",",",","/"})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5" t="s">
        <v>541</v>
      </c>
      <c r="D246">
        <v>700</v>
      </c>
      <c r="E246">
        <v>3988</v>
      </c>
      <c r="F246" s="6">
        <f t="shared" si="12"/>
        <v>569.71428571428578</v>
      </c>
      <c r="G246" t="s">
        <v>20</v>
      </c>
      <c r="H246">
        <v>53</v>
      </c>
      <c r="I246" s="7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1">
        <f t="shared" si="13"/>
        <v>41834.208333333336</v>
      </c>
      <c r="O246" s="11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_xlfn.TEXTSPLIT(R246,{",",",","/"})</f>
        <v>theater</v>
      </c>
      <c r="T246" t="str">
        <v>plays</v>
      </c>
    </row>
    <row r="247" spans="1:20" ht="31.5" x14ac:dyDescent="0.25">
      <c r="A247">
        <v>245</v>
      </c>
      <c r="B247" t="s">
        <v>542</v>
      </c>
      <c r="C247" s="5" t="s">
        <v>543</v>
      </c>
      <c r="D247">
        <v>2900</v>
      </c>
      <c r="E247">
        <v>14771</v>
      </c>
      <c r="F247" s="6">
        <f t="shared" si="12"/>
        <v>509.34482758620686</v>
      </c>
      <c r="G247" t="s">
        <v>20</v>
      </c>
      <c r="H247">
        <v>214</v>
      </c>
      <c r="I247" s="7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1">
        <f t="shared" si="13"/>
        <v>41736.208333333336</v>
      </c>
      <c r="O247" s="11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_xlfn.TEXTSPLIT(R247,{",",",","/"})</f>
        <v>theater</v>
      </c>
      <c r="T247" t="str">
        <v>plays</v>
      </c>
    </row>
    <row r="248" spans="1:20" ht="31.5" x14ac:dyDescent="0.25">
      <c r="A248">
        <v>246</v>
      </c>
      <c r="B248" t="s">
        <v>544</v>
      </c>
      <c r="C248" s="5" t="s">
        <v>545</v>
      </c>
      <c r="D248">
        <v>4500</v>
      </c>
      <c r="E248">
        <v>14649</v>
      </c>
      <c r="F248" s="6">
        <f t="shared" si="12"/>
        <v>325.5333333333333</v>
      </c>
      <c r="G248" t="s">
        <v>20</v>
      </c>
      <c r="H248">
        <v>222</v>
      </c>
      <c r="I248" s="7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1">
        <f t="shared" si="13"/>
        <v>41491.208333333336</v>
      </c>
      <c r="O248" s="11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_xlfn.TEXTSPLIT(R248,{",",",","/"})</f>
        <v>technology</v>
      </c>
      <c r="T248" t="str">
        <v>web</v>
      </c>
    </row>
    <row r="249" spans="1:20" ht="31.5" x14ac:dyDescent="0.25">
      <c r="A249">
        <v>247</v>
      </c>
      <c r="B249" t="s">
        <v>546</v>
      </c>
      <c r="C249" s="5" t="s">
        <v>547</v>
      </c>
      <c r="D249">
        <v>19800</v>
      </c>
      <c r="E249">
        <v>184658</v>
      </c>
      <c r="F249" s="6">
        <f t="shared" si="12"/>
        <v>932.61616161616166</v>
      </c>
      <c r="G249" t="s">
        <v>20</v>
      </c>
      <c r="H249">
        <v>1884</v>
      </c>
      <c r="I249" s="7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1">
        <f t="shared" si="13"/>
        <v>42726.25</v>
      </c>
      <c r="O249" s="11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_xlfn.TEXTSPLIT(R249,{",",",","/"})</f>
        <v>publishing</v>
      </c>
      <c r="T249" t="str">
        <v>fiction</v>
      </c>
    </row>
    <row r="250" spans="1:20" ht="31.5" x14ac:dyDescent="0.25">
      <c r="A250">
        <v>248</v>
      </c>
      <c r="B250" t="s">
        <v>548</v>
      </c>
      <c r="C250" s="5" t="s">
        <v>549</v>
      </c>
      <c r="D250">
        <v>6200</v>
      </c>
      <c r="E250">
        <v>13103</v>
      </c>
      <c r="F250" s="6">
        <f t="shared" si="12"/>
        <v>211.33870967741933</v>
      </c>
      <c r="G250" t="s">
        <v>20</v>
      </c>
      <c r="H250">
        <v>218</v>
      </c>
      <c r="I250" s="7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1">
        <f t="shared" si="13"/>
        <v>42004.25</v>
      </c>
      <c r="O250" s="11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_xlfn.TEXTSPLIT(R250,{",",",","/"})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5" t="s">
        <v>551</v>
      </c>
      <c r="D251">
        <v>61500</v>
      </c>
      <c r="E251">
        <v>168095</v>
      </c>
      <c r="F251" s="6">
        <f t="shared" si="12"/>
        <v>273.32520325203251</v>
      </c>
      <c r="G251" t="s">
        <v>20</v>
      </c>
      <c r="H251">
        <v>6465</v>
      </c>
      <c r="I251" s="7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1">
        <f t="shared" si="13"/>
        <v>42006.25</v>
      </c>
      <c r="O251" s="11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_xlfn.TEXTSPLIT(R251,{",",",","/"})</f>
        <v>publishing</v>
      </c>
      <c r="T251" t="str">
        <v>translations</v>
      </c>
    </row>
    <row r="252" spans="1:20" ht="31.5" x14ac:dyDescent="0.25">
      <c r="A252">
        <v>250</v>
      </c>
      <c r="B252" t="s">
        <v>552</v>
      </c>
      <c r="C252" s="5" t="s">
        <v>553</v>
      </c>
      <c r="D252">
        <v>100</v>
      </c>
      <c r="E252">
        <v>3</v>
      </c>
      <c r="F252" s="6">
        <f t="shared" si="12"/>
        <v>3</v>
      </c>
      <c r="G252" t="s">
        <v>14</v>
      </c>
      <c r="H252">
        <v>1</v>
      </c>
      <c r="I252" s="7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11">
        <f t="shared" si="13"/>
        <v>40203.25</v>
      </c>
      <c r="O252" s="11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_xlfn.TEXTSPLIT(R252,{",",",","/"})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5" t="s">
        <v>555</v>
      </c>
      <c r="D253">
        <v>7100</v>
      </c>
      <c r="E253">
        <v>3840</v>
      </c>
      <c r="F253" s="6">
        <f t="shared" si="12"/>
        <v>54.084507042253513</v>
      </c>
      <c r="G253" t="s">
        <v>14</v>
      </c>
      <c r="H253">
        <v>101</v>
      </c>
      <c r="I253" s="7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1">
        <f t="shared" si="13"/>
        <v>41252.25</v>
      </c>
      <c r="O253" s="11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_xlfn.TEXTSPLIT(R253,{",",",","/"})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5" t="s">
        <v>557</v>
      </c>
      <c r="D254">
        <v>1000</v>
      </c>
      <c r="E254">
        <v>6263</v>
      </c>
      <c r="F254" s="6">
        <f t="shared" si="12"/>
        <v>626.29999999999995</v>
      </c>
      <c r="G254" t="s">
        <v>20</v>
      </c>
      <c r="H254">
        <v>59</v>
      </c>
      <c r="I254" s="7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1">
        <f t="shared" si="13"/>
        <v>41572.208333333336</v>
      </c>
      <c r="O254" s="11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_xlfn.TEXTSPLIT(R254,{",",",","/"})</f>
        <v>theater</v>
      </c>
      <c r="T254" t="str">
        <v>plays</v>
      </c>
    </row>
    <row r="255" spans="1:20" ht="31.5" x14ac:dyDescent="0.25">
      <c r="A255">
        <v>253</v>
      </c>
      <c r="B255" t="s">
        <v>558</v>
      </c>
      <c r="C255" s="5" t="s">
        <v>559</v>
      </c>
      <c r="D255">
        <v>121500</v>
      </c>
      <c r="E255">
        <v>108161</v>
      </c>
      <c r="F255" s="6">
        <f t="shared" si="12"/>
        <v>89.021399176954731</v>
      </c>
      <c r="G255" t="s">
        <v>14</v>
      </c>
      <c r="H255">
        <v>1335</v>
      </c>
      <c r="I255" s="7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1">
        <f t="shared" si="13"/>
        <v>40641.208333333336</v>
      </c>
      <c r="O255" s="11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_xlfn.TEXTSPLIT(R255,{",",",","/"})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5" t="s">
        <v>561</v>
      </c>
      <c r="D256">
        <v>4600</v>
      </c>
      <c r="E256">
        <v>8505</v>
      </c>
      <c r="F256" s="6">
        <f t="shared" si="12"/>
        <v>184.89130434782609</v>
      </c>
      <c r="G256" t="s">
        <v>20</v>
      </c>
      <c r="H256">
        <v>88</v>
      </c>
      <c r="I256" s="7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1">
        <f t="shared" si="13"/>
        <v>42787.25</v>
      </c>
      <c r="O256" s="11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_xlfn.TEXTSPLIT(R256,{",",",","/"})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5" t="s">
        <v>563</v>
      </c>
      <c r="D257">
        <v>80500</v>
      </c>
      <c r="E257">
        <v>96735</v>
      </c>
      <c r="F257" s="6">
        <f t="shared" si="12"/>
        <v>120.16770186335404</v>
      </c>
      <c r="G257" t="s">
        <v>20</v>
      </c>
      <c r="H257">
        <v>1697</v>
      </c>
      <c r="I257" s="7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1">
        <f t="shared" si="13"/>
        <v>40590.25</v>
      </c>
      <c r="O257" s="11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_xlfn.TEXTSPLIT(R257,{",",",","/"})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5" t="s">
        <v>565</v>
      </c>
      <c r="D258">
        <v>4100</v>
      </c>
      <c r="E258">
        <v>959</v>
      </c>
      <c r="F258" s="6">
        <f t="shared" ref="F258:F321" si="16">E258/D258*100</f>
        <v>23.390243902439025</v>
      </c>
      <c r="G258" t="s">
        <v>14</v>
      </c>
      <c r="H258">
        <v>15</v>
      </c>
      <c r="I258" s="7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1">
        <f t="shared" ref="N258:N321" si="17">(((L258/60)/60)/24)+DATE(1970,1,1)</f>
        <v>42393.25</v>
      </c>
      <c r="O258" s="11">
        <f t="shared" ref="O258:O321" si="18">(((M258/60)/60)/24)+DATE(1970,1,1)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_xlfn.TEXTSPLIT(R258,{",",",","/"})</f>
        <v>music</v>
      </c>
      <c r="T258" t="str">
        <v>rock</v>
      </c>
    </row>
    <row r="259" spans="1:20" ht="31.5" x14ac:dyDescent="0.25">
      <c r="A259">
        <v>257</v>
      </c>
      <c r="B259" t="s">
        <v>566</v>
      </c>
      <c r="C259" s="5" t="s">
        <v>567</v>
      </c>
      <c r="D259">
        <v>5700</v>
      </c>
      <c r="E259">
        <v>8322</v>
      </c>
      <c r="F259" s="6">
        <f t="shared" si="16"/>
        <v>146</v>
      </c>
      <c r="G259" t="s">
        <v>20</v>
      </c>
      <c r="H259">
        <v>92</v>
      </c>
      <c r="I259" s="7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1">
        <f t="shared" si="17"/>
        <v>41338.25</v>
      </c>
      <c r="O259" s="11">
        <f t="shared" si="18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_xlfn.TEXTSPLIT(R259,{",",",","/"})</f>
        <v>theater</v>
      </c>
      <c r="T259" t="str">
        <v>plays</v>
      </c>
    </row>
    <row r="260" spans="1:20" ht="31.5" x14ac:dyDescent="0.25">
      <c r="A260">
        <v>258</v>
      </c>
      <c r="B260" t="s">
        <v>568</v>
      </c>
      <c r="C260" s="5" t="s">
        <v>569</v>
      </c>
      <c r="D260">
        <v>5000</v>
      </c>
      <c r="E260">
        <v>13424</v>
      </c>
      <c r="F260" s="6">
        <f t="shared" si="16"/>
        <v>268.48</v>
      </c>
      <c r="G260" t="s">
        <v>20</v>
      </c>
      <c r="H260">
        <v>186</v>
      </c>
      <c r="I260" s="7">
        <f t="shared" si="15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1">
        <f t="shared" si="17"/>
        <v>42712.25</v>
      </c>
      <c r="O260" s="11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_xlfn.TEXTSPLIT(R260,{",",",","/"})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5" t="s">
        <v>571</v>
      </c>
      <c r="D261">
        <v>1800</v>
      </c>
      <c r="E261">
        <v>10755</v>
      </c>
      <c r="F261" s="6">
        <f t="shared" si="16"/>
        <v>597.5</v>
      </c>
      <c r="G261" t="s">
        <v>20</v>
      </c>
      <c r="H261">
        <v>138</v>
      </c>
      <c r="I261" s="7">
        <f t="shared" si="15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1">
        <f t="shared" si="17"/>
        <v>41251.25</v>
      </c>
      <c r="O261" s="11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_xlfn.TEXTSPLIT(R261,{",",",","/"})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5" t="s">
        <v>573</v>
      </c>
      <c r="D262">
        <v>6300</v>
      </c>
      <c r="E262">
        <v>9935</v>
      </c>
      <c r="F262" s="6">
        <f t="shared" si="16"/>
        <v>157.69841269841268</v>
      </c>
      <c r="G262" t="s">
        <v>20</v>
      </c>
      <c r="H262">
        <v>261</v>
      </c>
      <c r="I262" s="7">
        <f t="shared" ref="I262:I325" si="19">E262/H262</f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1">
        <f t="shared" si="17"/>
        <v>41180.208333333336</v>
      </c>
      <c r="O262" s="11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_xlfn.TEXTSPLIT(R262,{",",",","/"})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5" t="s">
        <v>575</v>
      </c>
      <c r="D263">
        <v>84300</v>
      </c>
      <c r="E263">
        <v>26303</v>
      </c>
      <c r="F263" s="6">
        <f t="shared" si="16"/>
        <v>31.201660735468568</v>
      </c>
      <c r="G263" t="s">
        <v>14</v>
      </c>
      <c r="H263">
        <v>454</v>
      </c>
      <c r="I263" s="7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1">
        <f t="shared" si="17"/>
        <v>40415.208333333336</v>
      </c>
      <c r="O263" s="11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_xlfn.TEXTSPLIT(R263,{",",",","/"})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5" t="s">
        <v>577</v>
      </c>
      <c r="D264">
        <v>1700</v>
      </c>
      <c r="E264">
        <v>5328</v>
      </c>
      <c r="F264" s="6">
        <f t="shared" si="16"/>
        <v>313.41176470588238</v>
      </c>
      <c r="G264" t="s">
        <v>20</v>
      </c>
      <c r="H264">
        <v>107</v>
      </c>
      <c r="I264" s="7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1">
        <f t="shared" si="17"/>
        <v>40638.208333333336</v>
      </c>
      <c r="O264" s="11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_xlfn.TEXTSPLIT(R264,{",",",","/"})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5" t="s">
        <v>579</v>
      </c>
      <c r="D265">
        <v>2900</v>
      </c>
      <c r="E265">
        <v>10756</v>
      </c>
      <c r="F265" s="6">
        <f t="shared" si="16"/>
        <v>370.89655172413791</v>
      </c>
      <c r="G265" t="s">
        <v>20</v>
      </c>
      <c r="H265">
        <v>199</v>
      </c>
      <c r="I265" s="7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1">
        <f t="shared" si="17"/>
        <v>40187.25</v>
      </c>
      <c r="O265" s="11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_xlfn.TEXTSPLIT(R265,{",",",","/"})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5" t="s">
        <v>581</v>
      </c>
      <c r="D266">
        <v>45600</v>
      </c>
      <c r="E266">
        <v>165375</v>
      </c>
      <c r="F266" s="6">
        <f t="shared" si="16"/>
        <v>362.66447368421052</v>
      </c>
      <c r="G266" t="s">
        <v>20</v>
      </c>
      <c r="H266">
        <v>5512</v>
      </c>
      <c r="I266" s="7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1">
        <f t="shared" si="17"/>
        <v>41317.25</v>
      </c>
      <c r="O266" s="11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_xlfn.TEXTSPLIT(R266,{",",",","/"})</f>
        <v>theater</v>
      </c>
      <c r="T266" t="str">
        <v>plays</v>
      </c>
    </row>
    <row r="267" spans="1:20" ht="31.5" x14ac:dyDescent="0.25">
      <c r="A267">
        <v>265</v>
      </c>
      <c r="B267" t="s">
        <v>582</v>
      </c>
      <c r="C267" s="5" t="s">
        <v>583</v>
      </c>
      <c r="D267">
        <v>4900</v>
      </c>
      <c r="E267">
        <v>6031</v>
      </c>
      <c r="F267" s="6">
        <f t="shared" si="16"/>
        <v>123.08163265306122</v>
      </c>
      <c r="G267" t="s">
        <v>20</v>
      </c>
      <c r="H267">
        <v>86</v>
      </c>
      <c r="I267" s="7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1">
        <f t="shared" si="17"/>
        <v>42372.25</v>
      </c>
      <c r="O267" s="11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_xlfn.TEXTSPLIT(R267,{",",",","/"})</f>
        <v>theater</v>
      </c>
      <c r="T267" t="str">
        <v>plays</v>
      </c>
    </row>
    <row r="268" spans="1:20" ht="31.5" x14ac:dyDescent="0.25">
      <c r="A268">
        <v>266</v>
      </c>
      <c r="B268" t="s">
        <v>584</v>
      </c>
      <c r="C268" s="5" t="s">
        <v>585</v>
      </c>
      <c r="D268">
        <v>111900</v>
      </c>
      <c r="E268">
        <v>85902</v>
      </c>
      <c r="F268" s="6">
        <f t="shared" si="16"/>
        <v>76.766756032171585</v>
      </c>
      <c r="G268" t="s">
        <v>14</v>
      </c>
      <c r="H268">
        <v>3182</v>
      </c>
      <c r="I268" s="7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1">
        <f t="shared" si="17"/>
        <v>41950.25</v>
      </c>
      <c r="O268" s="11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_xlfn.TEXTSPLIT(R268,{",",",","/"})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5" t="s">
        <v>587</v>
      </c>
      <c r="D269">
        <v>61600</v>
      </c>
      <c r="E269">
        <v>143910</v>
      </c>
      <c r="F269" s="6">
        <f t="shared" si="16"/>
        <v>233.62012987012989</v>
      </c>
      <c r="G269" t="s">
        <v>20</v>
      </c>
      <c r="H269">
        <v>2768</v>
      </c>
      <c r="I269" s="7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1">
        <f t="shared" si="17"/>
        <v>41206.208333333336</v>
      </c>
      <c r="O269" s="11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_xlfn.TEXTSPLIT(R269,{",",",","/"})</f>
        <v>theater</v>
      </c>
      <c r="T269" t="str">
        <v>plays</v>
      </c>
    </row>
    <row r="270" spans="1:20" ht="31.5" x14ac:dyDescent="0.25">
      <c r="A270">
        <v>268</v>
      </c>
      <c r="B270" t="s">
        <v>588</v>
      </c>
      <c r="C270" s="5" t="s">
        <v>589</v>
      </c>
      <c r="D270">
        <v>1500</v>
      </c>
      <c r="E270">
        <v>2708</v>
      </c>
      <c r="F270" s="6">
        <f t="shared" si="16"/>
        <v>180.53333333333333</v>
      </c>
      <c r="G270" t="s">
        <v>20</v>
      </c>
      <c r="H270">
        <v>48</v>
      </c>
      <c r="I270" s="7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1">
        <f t="shared" si="17"/>
        <v>41186.208333333336</v>
      </c>
      <c r="O270" s="11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_xlfn.TEXTSPLIT(R270,{",",",","/"})</f>
        <v>film &amp; video</v>
      </c>
      <c r="T270" t="str">
        <v>documentary</v>
      </c>
    </row>
    <row r="271" spans="1:20" ht="31.5" x14ac:dyDescent="0.25">
      <c r="A271">
        <v>269</v>
      </c>
      <c r="B271" t="s">
        <v>590</v>
      </c>
      <c r="C271" s="5" t="s">
        <v>591</v>
      </c>
      <c r="D271">
        <v>3500</v>
      </c>
      <c r="E271">
        <v>8842</v>
      </c>
      <c r="F271" s="6">
        <f t="shared" si="16"/>
        <v>252.62857142857143</v>
      </c>
      <c r="G271" t="s">
        <v>20</v>
      </c>
      <c r="H271">
        <v>87</v>
      </c>
      <c r="I271" s="7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1">
        <f t="shared" si="17"/>
        <v>43496.25</v>
      </c>
      <c r="O271" s="11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_xlfn.TEXTSPLIT(R271,{",",",","/"})</f>
        <v>film &amp; video</v>
      </c>
      <c r="T271" t="str">
        <v>television</v>
      </c>
    </row>
    <row r="272" spans="1:20" ht="31.5" x14ac:dyDescent="0.25">
      <c r="A272">
        <v>270</v>
      </c>
      <c r="B272" t="s">
        <v>592</v>
      </c>
      <c r="C272" s="5" t="s">
        <v>593</v>
      </c>
      <c r="D272">
        <v>173900</v>
      </c>
      <c r="E272">
        <v>47260</v>
      </c>
      <c r="F272" s="6">
        <f t="shared" si="16"/>
        <v>27.176538240368025</v>
      </c>
      <c r="G272" t="s">
        <v>74</v>
      </c>
      <c r="H272">
        <v>1890</v>
      </c>
      <c r="I272" s="7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1">
        <f t="shared" si="17"/>
        <v>40514.25</v>
      </c>
      <c r="O272" s="11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_xlfn.TEXTSPLIT(R272,{",",",","/"})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5" t="s">
        <v>595</v>
      </c>
      <c r="D273">
        <v>153700</v>
      </c>
      <c r="E273">
        <v>1953</v>
      </c>
      <c r="F273" s="6">
        <f t="shared" si="16"/>
        <v>1.2706571242680547</v>
      </c>
      <c r="G273" t="s">
        <v>47</v>
      </c>
      <c r="H273">
        <v>61</v>
      </c>
      <c r="I273" s="7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1">
        <f t="shared" si="17"/>
        <v>42345.25</v>
      </c>
      <c r="O273" s="11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_xlfn.TEXTSPLIT(R273,{",",",","/"})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5" t="s">
        <v>597</v>
      </c>
      <c r="D274">
        <v>51100</v>
      </c>
      <c r="E274">
        <v>155349</v>
      </c>
      <c r="F274" s="6">
        <f t="shared" si="16"/>
        <v>304.0097847358121</v>
      </c>
      <c r="G274" t="s">
        <v>20</v>
      </c>
      <c r="H274">
        <v>1894</v>
      </c>
      <c r="I274" s="7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1">
        <f t="shared" si="17"/>
        <v>43656.208333333328</v>
      </c>
      <c r="O274" s="11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_xlfn.TEXTSPLIT(R274,{",",",","/"})</f>
        <v>theater</v>
      </c>
      <c r="T274" t="str">
        <v>plays</v>
      </c>
    </row>
    <row r="275" spans="1:20" ht="31.5" x14ac:dyDescent="0.25">
      <c r="A275">
        <v>273</v>
      </c>
      <c r="B275" t="s">
        <v>598</v>
      </c>
      <c r="C275" s="5" t="s">
        <v>599</v>
      </c>
      <c r="D275">
        <v>7800</v>
      </c>
      <c r="E275">
        <v>10704</v>
      </c>
      <c r="F275" s="6">
        <f t="shared" si="16"/>
        <v>137.23076923076923</v>
      </c>
      <c r="G275" t="s">
        <v>20</v>
      </c>
      <c r="H275">
        <v>282</v>
      </c>
      <c r="I275" s="7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1">
        <f t="shared" si="17"/>
        <v>42995.208333333328</v>
      </c>
      <c r="O275" s="11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_xlfn.TEXTSPLIT(R275,{",",",","/"})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5" t="s">
        <v>601</v>
      </c>
      <c r="D276">
        <v>2400</v>
      </c>
      <c r="E276">
        <v>773</v>
      </c>
      <c r="F276" s="6">
        <f t="shared" si="16"/>
        <v>32.208333333333336</v>
      </c>
      <c r="G276" t="s">
        <v>14</v>
      </c>
      <c r="H276">
        <v>15</v>
      </c>
      <c r="I276" s="7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1">
        <f t="shared" si="17"/>
        <v>43045.25</v>
      </c>
      <c r="O276" s="11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_xlfn.TEXTSPLIT(R276,{",",",","/"})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5" t="s">
        <v>603</v>
      </c>
      <c r="D277">
        <v>3900</v>
      </c>
      <c r="E277">
        <v>9419</v>
      </c>
      <c r="F277" s="6">
        <f t="shared" si="16"/>
        <v>241.51282051282053</v>
      </c>
      <c r="G277" t="s">
        <v>20</v>
      </c>
      <c r="H277">
        <v>116</v>
      </c>
      <c r="I277" s="7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1">
        <f t="shared" si="17"/>
        <v>43561.208333333328</v>
      </c>
      <c r="O277" s="11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_xlfn.TEXTSPLIT(R277,{",",",","/"})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5" t="s">
        <v>605</v>
      </c>
      <c r="D278">
        <v>5500</v>
      </c>
      <c r="E278">
        <v>5324</v>
      </c>
      <c r="F278" s="6">
        <f t="shared" si="16"/>
        <v>96.8</v>
      </c>
      <c r="G278" t="s">
        <v>14</v>
      </c>
      <c r="H278">
        <v>133</v>
      </c>
      <c r="I278" s="7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1">
        <f t="shared" si="17"/>
        <v>41018.208333333336</v>
      </c>
      <c r="O278" s="11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_xlfn.TEXTSPLIT(R278,{",",",","/"})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5" t="s">
        <v>607</v>
      </c>
      <c r="D279">
        <v>700</v>
      </c>
      <c r="E279">
        <v>7465</v>
      </c>
      <c r="F279" s="6">
        <f t="shared" si="16"/>
        <v>1066.4285714285716</v>
      </c>
      <c r="G279" t="s">
        <v>20</v>
      </c>
      <c r="H279">
        <v>83</v>
      </c>
      <c r="I279" s="7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1">
        <f t="shared" si="17"/>
        <v>40378.208333333336</v>
      </c>
      <c r="O279" s="11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_xlfn.TEXTSPLIT(R279,{",",",","/"})</f>
        <v>theater</v>
      </c>
      <c r="T279" t="str">
        <v>plays</v>
      </c>
    </row>
    <row r="280" spans="1:20" ht="31.5" x14ac:dyDescent="0.25">
      <c r="A280">
        <v>278</v>
      </c>
      <c r="B280" t="s">
        <v>608</v>
      </c>
      <c r="C280" s="5" t="s">
        <v>609</v>
      </c>
      <c r="D280">
        <v>2700</v>
      </c>
      <c r="E280">
        <v>8799</v>
      </c>
      <c r="F280" s="6">
        <f t="shared" si="16"/>
        <v>325.88888888888891</v>
      </c>
      <c r="G280" t="s">
        <v>20</v>
      </c>
      <c r="H280">
        <v>91</v>
      </c>
      <c r="I280" s="7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1">
        <f t="shared" si="17"/>
        <v>41239.25</v>
      </c>
      <c r="O280" s="11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_xlfn.TEXTSPLIT(R280,{",",",","/"})</f>
        <v>technology</v>
      </c>
      <c r="T280" t="str">
        <v>web</v>
      </c>
    </row>
    <row r="281" spans="1:20" ht="31.5" x14ac:dyDescent="0.25">
      <c r="A281">
        <v>279</v>
      </c>
      <c r="B281" t="s">
        <v>610</v>
      </c>
      <c r="C281" s="5" t="s">
        <v>611</v>
      </c>
      <c r="D281">
        <v>8000</v>
      </c>
      <c r="E281">
        <v>13656</v>
      </c>
      <c r="F281" s="6">
        <f t="shared" si="16"/>
        <v>170.70000000000002</v>
      </c>
      <c r="G281" t="s">
        <v>20</v>
      </c>
      <c r="H281">
        <v>546</v>
      </c>
      <c r="I281" s="7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1">
        <f t="shared" si="17"/>
        <v>43346.208333333328</v>
      </c>
      <c r="O281" s="11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_xlfn.TEXTSPLIT(R281,{",",",","/"})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5" t="s">
        <v>613</v>
      </c>
      <c r="D282">
        <v>2500</v>
      </c>
      <c r="E282">
        <v>14536</v>
      </c>
      <c r="F282" s="6">
        <f t="shared" si="16"/>
        <v>581.44000000000005</v>
      </c>
      <c r="G282" t="s">
        <v>20</v>
      </c>
      <c r="H282">
        <v>393</v>
      </c>
      <c r="I282" s="7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1">
        <f t="shared" si="17"/>
        <v>43060.25</v>
      </c>
      <c r="O282" s="11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_xlfn.TEXTSPLIT(R282,{",",",","/"})</f>
        <v>film &amp; video</v>
      </c>
      <c r="T282" t="str">
        <v>animation</v>
      </c>
    </row>
    <row r="283" spans="1:20" ht="31.5" x14ac:dyDescent="0.25">
      <c r="A283">
        <v>281</v>
      </c>
      <c r="B283" t="s">
        <v>614</v>
      </c>
      <c r="C283" s="5" t="s">
        <v>615</v>
      </c>
      <c r="D283">
        <v>164500</v>
      </c>
      <c r="E283">
        <v>150552</v>
      </c>
      <c r="F283" s="6">
        <f t="shared" si="16"/>
        <v>91.520972644376897</v>
      </c>
      <c r="G283" t="s">
        <v>14</v>
      </c>
      <c r="H283">
        <v>2062</v>
      </c>
      <c r="I283" s="7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1">
        <f t="shared" si="17"/>
        <v>40979.25</v>
      </c>
      <c r="O283" s="11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_xlfn.TEXTSPLIT(R283,{",",",","/"})</f>
        <v>theater</v>
      </c>
      <c r="T283" t="str">
        <v>plays</v>
      </c>
    </row>
    <row r="284" spans="1:20" ht="31.5" x14ac:dyDescent="0.25">
      <c r="A284">
        <v>282</v>
      </c>
      <c r="B284" t="s">
        <v>616</v>
      </c>
      <c r="C284" s="5" t="s">
        <v>617</v>
      </c>
      <c r="D284">
        <v>8400</v>
      </c>
      <c r="E284">
        <v>9076</v>
      </c>
      <c r="F284" s="6">
        <f t="shared" si="16"/>
        <v>108.04761904761904</v>
      </c>
      <c r="G284" t="s">
        <v>20</v>
      </c>
      <c r="H284">
        <v>133</v>
      </c>
      <c r="I284" s="7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1">
        <f t="shared" si="17"/>
        <v>42701.25</v>
      </c>
      <c r="O284" s="11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_xlfn.TEXTSPLIT(R284,{",",",","/"})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5" t="s">
        <v>619</v>
      </c>
      <c r="D285">
        <v>8100</v>
      </c>
      <c r="E285">
        <v>1517</v>
      </c>
      <c r="F285" s="6">
        <f t="shared" si="16"/>
        <v>18.728395061728396</v>
      </c>
      <c r="G285" t="s">
        <v>14</v>
      </c>
      <c r="H285">
        <v>29</v>
      </c>
      <c r="I285" s="7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1">
        <f t="shared" si="17"/>
        <v>42520.208333333328</v>
      </c>
      <c r="O285" s="11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_xlfn.TEXTSPLIT(R285,{",",",","/"})</f>
        <v>music</v>
      </c>
      <c r="T285" t="str">
        <v>rock</v>
      </c>
    </row>
    <row r="286" spans="1:20" ht="31.5" x14ac:dyDescent="0.25">
      <c r="A286">
        <v>284</v>
      </c>
      <c r="B286" t="s">
        <v>620</v>
      </c>
      <c r="C286" s="5" t="s">
        <v>621</v>
      </c>
      <c r="D286">
        <v>9800</v>
      </c>
      <c r="E286">
        <v>8153</v>
      </c>
      <c r="F286" s="6">
        <f t="shared" si="16"/>
        <v>83.193877551020407</v>
      </c>
      <c r="G286" t="s">
        <v>14</v>
      </c>
      <c r="H286">
        <v>132</v>
      </c>
      <c r="I286" s="7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1">
        <f t="shared" si="17"/>
        <v>41030.208333333336</v>
      </c>
      <c r="O286" s="11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_xlfn.TEXTSPLIT(R286,{",",",","/"})</f>
        <v>technology</v>
      </c>
      <c r="T286" t="str">
        <v>web</v>
      </c>
    </row>
    <row r="287" spans="1:20" ht="31.5" x14ac:dyDescent="0.25">
      <c r="A287">
        <v>285</v>
      </c>
      <c r="B287" t="s">
        <v>622</v>
      </c>
      <c r="C287" s="5" t="s">
        <v>623</v>
      </c>
      <c r="D287">
        <v>900</v>
      </c>
      <c r="E287">
        <v>6357</v>
      </c>
      <c r="F287" s="6">
        <f t="shared" si="16"/>
        <v>706.33333333333337</v>
      </c>
      <c r="G287" t="s">
        <v>20</v>
      </c>
      <c r="H287">
        <v>254</v>
      </c>
      <c r="I287" s="7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1">
        <f t="shared" si="17"/>
        <v>42623.208333333328</v>
      </c>
      <c r="O287" s="11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_xlfn.TEXTSPLIT(R287,{",",",","/"})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5" t="s">
        <v>625</v>
      </c>
      <c r="D288">
        <v>112100</v>
      </c>
      <c r="E288">
        <v>19557</v>
      </c>
      <c r="F288" s="6">
        <f t="shared" si="16"/>
        <v>17.446030330062445</v>
      </c>
      <c r="G288" t="s">
        <v>74</v>
      </c>
      <c r="H288">
        <v>184</v>
      </c>
      <c r="I288" s="7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1">
        <f t="shared" si="17"/>
        <v>42697.25</v>
      </c>
      <c r="O288" s="11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_xlfn.TEXTSPLIT(R288,{",",",","/"})</f>
        <v>theater</v>
      </c>
      <c r="T288" t="str">
        <v>plays</v>
      </c>
    </row>
    <row r="289" spans="1:20" ht="31.5" x14ac:dyDescent="0.25">
      <c r="A289">
        <v>287</v>
      </c>
      <c r="B289" t="s">
        <v>626</v>
      </c>
      <c r="C289" s="5" t="s">
        <v>627</v>
      </c>
      <c r="D289">
        <v>6300</v>
      </c>
      <c r="E289">
        <v>13213</v>
      </c>
      <c r="F289" s="6">
        <f t="shared" si="16"/>
        <v>209.73015873015873</v>
      </c>
      <c r="G289" t="s">
        <v>20</v>
      </c>
      <c r="H289">
        <v>176</v>
      </c>
      <c r="I289" s="7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1">
        <f t="shared" si="17"/>
        <v>42122.208333333328</v>
      </c>
      <c r="O289" s="11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_xlfn.TEXTSPLIT(R289,{",",",","/"})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5" t="s">
        <v>629</v>
      </c>
      <c r="D290">
        <v>5600</v>
      </c>
      <c r="E290">
        <v>5476</v>
      </c>
      <c r="F290" s="6">
        <f t="shared" si="16"/>
        <v>97.785714285714292</v>
      </c>
      <c r="G290" t="s">
        <v>14</v>
      </c>
      <c r="H290">
        <v>137</v>
      </c>
      <c r="I290" s="7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1">
        <f t="shared" si="17"/>
        <v>40982.208333333336</v>
      </c>
      <c r="O290" s="11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_xlfn.TEXTSPLIT(R290,{",",",","/"})</f>
        <v>music</v>
      </c>
      <c r="T290" t="str">
        <v>metal</v>
      </c>
    </row>
    <row r="291" spans="1:20" ht="31.5" x14ac:dyDescent="0.25">
      <c r="A291">
        <v>289</v>
      </c>
      <c r="B291" t="s">
        <v>630</v>
      </c>
      <c r="C291" s="5" t="s">
        <v>631</v>
      </c>
      <c r="D291">
        <v>800</v>
      </c>
      <c r="E291">
        <v>13474</v>
      </c>
      <c r="F291" s="6">
        <f t="shared" si="16"/>
        <v>1684.25</v>
      </c>
      <c r="G291" t="s">
        <v>20</v>
      </c>
      <c r="H291">
        <v>337</v>
      </c>
      <c r="I291" s="7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1">
        <f t="shared" si="17"/>
        <v>42219.208333333328</v>
      </c>
      <c r="O291" s="11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_xlfn.TEXTSPLIT(R291,{",",",","/"})</f>
        <v>theater</v>
      </c>
      <c r="T291" t="str">
        <v>plays</v>
      </c>
    </row>
    <row r="292" spans="1:20" ht="31.5" x14ac:dyDescent="0.25">
      <c r="A292">
        <v>290</v>
      </c>
      <c r="B292" t="s">
        <v>632</v>
      </c>
      <c r="C292" s="5" t="s">
        <v>633</v>
      </c>
      <c r="D292">
        <v>168600</v>
      </c>
      <c r="E292">
        <v>91722</v>
      </c>
      <c r="F292" s="6">
        <f t="shared" si="16"/>
        <v>54.402135231316727</v>
      </c>
      <c r="G292" t="s">
        <v>14</v>
      </c>
      <c r="H292">
        <v>908</v>
      </c>
      <c r="I292" s="7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1">
        <f t="shared" si="17"/>
        <v>41404.208333333336</v>
      </c>
      <c r="O292" s="11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_xlfn.TEXTSPLIT(R292,{",",",","/"})</f>
        <v>film &amp; video</v>
      </c>
      <c r="T292" t="str">
        <v>documentary</v>
      </c>
    </row>
    <row r="293" spans="1:20" ht="31.5" x14ac:dyDescent="0.25">
      <c r="A293">
        <v>291</v>
      </c>
      <c r="B293" t="s">
        <v>634</v>
      </c>
      <c r="C293" s="5" t="s">
        <v>635</v>
      </c>
      <c r="D293">
        <v>1800</v>
      </c>
      <c r="E293">
        <v>8219</v>
      </c>
      <c r="F293" s="6">
        <f t="shared" si="16"/>
        <v>456.61111111111109</v>
      </c>
      <c r="G293" t="s">
        <v>20</v>
      </c>
      <c r="H293">
        <v>107</v>
      </c>
      <c r="I293" s="7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1">
        <f t="shared" si="17"/>
        <v>40831.208333333336</v>
      </c>
      <c r="O293" s="11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_xlfn.TEXTSPLIT(R293,{",",",","/"})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5" t="s">
        <v>637</v>
      </c>
      <c r="D294">
        <v>7300</v>
      </c>
      <c r="E294">
        <v>717</v>
      </c>
      <c r="F294" s="6">
        <f t="shared" si="16"/>
        <v>9.8219178082191778</v>
      </c>
      <c r="G294" t="s">
        <v>14</v>
      </c>
      <c r="H294">
        <v>10</v>
      </c>
      <c r="I294" s="7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11">
        <f t="shared" si="17"/>
        <v>40984.208333333336</v>
      </c>
      <c r="O294" s="11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_xlfn.TEXTSPLIT(R294,{",",",","/"})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5" t="s">
        <v>639</v>
      </c>
      <c r="D295">
        <v>6500</v>
      </c>
      <c r="E295">
        <v>1065</v>
      </c>
      <c r="F295" s="6">
        <f t="shared" si="16"/>
        <v>16.384615384615383</v>
      </c>
      <c r="G295" t="s">
        <v>74</v>
      </c>
      <c r="H295">
        <v>32</v>
      </c>
      <c r="I295" s="7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1">
        <f t="shared" si="17"/>
        <v>40456.208333333336</v>
      </c>
      <c r="O295" s="11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_xlfn.TEXTSPLIT(R295,{",",",","/"})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5" t="s">
        <v>641</v>
      </c>
      <c r="D296">
        <v>600</v>
      </c>
      <c r="E296">
        <v>8038</v>
      </c>
      <c r="F296" s="6">
        <f t="shared" si="16"/>
        <v>1339.6666666666667</v>
      </c>
      <c r="G296" t="s">
        <v>20</v>
      </c>
      <c r="H296">
        <v>183</v>
      </c>
      <c r="I296" s="7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1">
        <f t="shared" si="17"/>
        <v>43399.208333333328</v>
      </c>
      <c r="O296" s="11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_xlfn.TEXTSPLIT(R296,{",",",","/"})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5" t="s">
        <v>643</v>
      </c>
      <c r="D297">
        <v>192900</v>
      </c>
      <c r="E297">
        <v>68769</v>
      </c>
      <c r="F297" s="6">
        <f t="shared" si="16"/>
        <v>35.650077760497666</v>
      </c>
      <c r="G297" t="s">
        <v>14</v>
      </c>
      <c r="H297">
        <v>1910</v>
      </c>
      <c r="I297" s="7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1">
        <f t="shared" si="17"/>
        <v>41562.208333333336</v>
      </c>
      <c r="O297" s="11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_xlfn.TEXTSPLIT(R297,{",",",","/"})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5" t="s">
        <v>645</v>
      </c>
      <c r="D298">
        <v>6100</v>
      </c>
      <c r="E298">
        <v>3352</v>
      </c>
      <c r="F298" s="6">
        <f t="shared" si="16"/>
        <v>54.950819672131146</v>
      </c>
      <c r="G298" t="s">
        <v>14</v>
      </c>
      <c r="H298">
        <v>38</v>
      </c>
      <c r="I298" s="7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1">
        <f t="shared" si="17"/>
        <v>43493.25</v>
      </c>
      <c r="O298" s="11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_xlfn.TEXTSPLIT(R298,{",",",","/"})</f>
        <v>theater</v>
      </c>
      <c r="T298" t="str">
        <v>plays</v>
      </c>
    </row>
    <row r="299" spans="1:20" ht="31.5" x14ac:dyDescent="0.25">
      <c r="A299">
        <v>297</v>
      </c>
      <c r="B299" t="s">
        <v>646</v>
      </c>
      <c r="C299" s="5" t="s">
        <v>647</v>
      </c>
      <c r="D299">
        <v>7200</v>
      </c>
      <c r="E299">
        <v>6785</v>
      </c>
      <c r="F299" s="6">
        <f t="shared" si="16"/>
        <v>94.236111111111114</v>
      </c>
      <c r="G299" t="s">
        <v>14</v>
      </c>
      <c r="H299">
        <v>104</v>
      </c>
      <c r="I299" s="7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1">
        <f t="shared" si="17"/>
        <v>41653.25</v>
      </c>
      <c r="O299" s="11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_xlfn.TEXTSPLIT(R299,{",",",","/"})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5" t="s">
        <v>649</v>
      </c>
      <c r="D300">
        <v>3500</v>
      </c>
      <c r="E300">
        <v>5037</v>
      </c>
      <c r="F300" s="6">
        <f t="shared" si="16"/>
        <v>143.91428571428571</v>
      </c>
      <c r="G300" t="s">
        <v>20</v>
      </c>
      <c r="H300">
        <v>72</v>
      </c>
      <c r="I300" s="7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1">
        <f t="shared" si="17"/>
        <v>42426.25</v>
      </c>
      <c r="O300" s="11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_xlfn.TEXTSPLIT(R300,{",",",","/"})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5" t="s">
        <v>651</v>
      </c>
      <c r="D301">
        <v>3800</v>
      </c>
      <c r="E301">
        <v>1954</v>
      </c>
      <c r="F301" s="6">
        <f t="shared" si="16"/>
        <v>51.421052631578945</v>
      </c>
      <c r="G301" t="s">
        <v>14</v>
      </c>
      <c r="H301">
        <v>49</v>
      </c>
      <c r="I301" s="7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1">
        <f t="shared" si="17"/>
        <v>42432.25</v>
      </c>
      <c r="O301" s="11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_xlfn.TEXTSPLIT(R301,{",",",","/"})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5" t="s">
        <v>653</v>
      </c>
      <c r="D302">
        <v>100</v>
      </c>
      <c r="E302">
        <v>5</v>
      </c>
      <c r="F302" s="6">
        <f t="shared" si="16"/>
        <v>5</v>
      </c>
      <c r="G302" t="s">
        <v>14</v>
      </c>
      <c r="H302">
        <v>1</v>
      </c>
      <c r="I302" s="7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11">
        <f t="shared" si="17"/>
        <v>42977.208333333328</v>
      </c>
      <c r="O302" s="11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_xlfn.TEXTSPLIT(R302,{",",",","/"})</f>
        <v>publishing</v>
      </c>
      <c r="T302" t="str">
        <v>nonfiction</v>
      </c>
    </row>
    <row r="303" spans="1:20" ht="31.5" x14ac:dyDescent="0.25">
      <c r="A303">
        <v>301</v>
      </c>
      <c r="B303" t="s">
        <v>654</v>
      </c>
      <c r="C303" s="5" t="s">
        <v>655</v>
      </c>
      <c r="D303">
        <v>900</v>
      </c>
      <c r="E303">
        <v>12102</v>
      </c>
      <c r="F303" s="6">
        <f t="shared" si="16"/>
        <v>1344.6666666666667</v>
      </c>
      <c r="G303" t="s">
        <v>20</v>
      </c>
      <c r="H303">
        <v>295</v>
      </c>
      <c r="I303" s="7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1">
        <f t="shared" si="17"/>
        <v>42061.25</v>
      </c>
      <c r="O303" s="11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_xlfn.TEXTSPLIT(R303,{",",",","/"})</f>
        <v>film &amp; video</v>
      </c>
      <c r="T303" t="str">
        <v>documentary</v>
      </c>
    </row>
    <row r="304" spans="1:20" ht="31.5" x14ac:dyDescent="0.25">
      <c r="A304">
        <v>302</v>
      </c>
      <c r="B304" t="s">
        <v>656</v>
      </c>
      <c r="C304" s="5" t="s">
        <v>657</v>
      </c>
      <c r="D304">
        <v>76100</v>
      </c>
      <c r="E304">
        <v>24234</v>
      </c>
      <c r="F304" s="6">
        <f t="shared" si="16"/>
        <v>31.844940867279899</v>
      </c>
      <c r="G304" t="s">
        <v>14</v>
      </c>
      <c r="H304">
        <v>245</v>
      </c>
      <c r="I304" s="7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1">
        <f t="shared" si="17"/>
        <v>43345.208333333328</v>
      </c>
      <c r="O304" s="11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_xlfn.TEXTSPLIT(R304,{",",",","/"})</f>
        <v>theater</v>
      </c>
      <c r="T304" t="str">
        <v>plays</v>
      </c>
    </row>
    <row r="305" spans="1:20" ht="31.5" x14ac:dyDescent="0.25">
      <c r="A305">
        <v>303</v>
      </c>
      <c r="B305" t="s">
        <v>658</v>
      </c>
      <c r="C305" s="5" t="s">
        <v>659</v>
      </c>
      <c r="D305">
        <v>3400</v>
      </c>
      <c r="E305">
        <v>2809</v>
      </c>
      <c r="F305" s="6">
        <f t="shared" si="16"/>
        <v>82.617647058823536</v>
      </c>
      <c r="G305" t="s">
        <v>14</v>
      </c>
      <c r="H305">
        <v>32</v>
      </c>
      <c r="I305" s="7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1">
        <f t="shared" si="17"/>
        <v>42376.25</v>
      </c>
      <c r="O305" s="11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_xlfn.TEXTSPLIT(R305,{",",",","/"})</f>
        <v>music</v>
      </c>
      <c r="T305" t="str">
        <v>indie rock</v>
      </c>
    </row>
    <row r="306" spans="1:20" ht="31.5" x14ac:dyDescent="0.25">
      <c r="A306">
        <v>304</v>
      </c>
      <c r="B306" t="s">
        <v>660</v>
      </c>
      <c r="C306" s="5" t="s">
        <v>661</v>
      </c>
      <c r="D306">
        <v>2100</v>
      </c>
      <c r="E306">
        <v>11469</v>
      </c>
      <c r="F306" s="6">
        <f t="shared" si="16"/>
        <v>546.14285714285722</v>
      </c>
      <c r="G306" t="s">
        <v>20</v>
      </c>
      <c r="H306">
        <v>142</v>
      </c>
      <c r="I306" s="7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1">
        <f t="shared" si="17"/>
        <v>42589.208333333328</v>
      </c>
      <c r="O306" s="11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_xlfn.TEXTSPLIT(R306,{",",",","/"})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5" t="s">
        <v>663</v>
      </c>
      <c r="D307">
        <v>2800</v>
      </c>
      <c r="E307">
        <v>8014</v>
      </c>
      <c r="F307" s="6">
        <f t="shared" si="16"/>
        <v>286.21428571428572</v>
      </c>
      <c r="G307" t="s">
        <v>20</v>
      </c>
      <c r="H307">
        <v>85</v>
      </c>
      <c r="I307" s="7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1">
        <f t="shared" si="17"/>
        <v>42448.208333333328</v>
      </c>
      <c r="O307" s="11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_xlfn.TEXTSPLIT(R307,{",",",","/"})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5" t="s">
        <v>665</v>
      </c>
      <c r="D308">
        <v>6500</v>
      </c>
      <c r="E308">
        <v>514</v>
      </c>
      <c r="F308" s="6">
        <f t="shared" si="16"/>
        <v>7.9076923076923071</v>
      </c>
      <c r="G308" t="s">
        <v>14</v>
      </c>
      <c r="H308">
        <v>7</v>
      </c>
      <c r="I308" s="7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1">
        <f t="shared" si="17"/>
        <v>42930.208333333328</v>
      </c>
      <c r="O308" s="11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_xlfn.TEXTSPLIT(R308,{",",",","/"})</f>
        <v>theater</v>
      </c>
      <c r="T308" t="str">
        <v>plays</v>
      </c>
    </row>
    <row r="309" spans="1:20" ht="31.5" x14ac:dyDescent="0.25">
      <c r="A309">
        <v>307</v>
      </c>
      <c r="B309" t="s">
        <v>666</v>
      </c>
      <c r="C309" s="5" t="s">
        <v>667</v>
      </c>
      <c r="D309">
        <v>32900</v>
      </c>
      <c r="E309">
        <v>43473</v>
      </c>
      <c r="F309" s="6">
        <f t="shared" si="16"/>
        <v>132.13677811550153</v>
      </c>
      <c r="G309" t="s">
        <v>20</v>
      </c>
      <c r="H309">
        <v>659</v>
      </c>
      <c r="I309" s="7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1">
        <f t="shared" si="17"/>
        <v>41066.208333333336</v>
      </c>
      <c r="O309" s="11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_xlfn.TEXTSPLIT(R309,{",",",","/"})</f>
        <v>publishing</v>
      </c>
      <c r="T309" t="str">
        <v>fiction</v>
      </c>
    </row>
    <row r="310" spans="1:20" ht="31.5" x14ac:dyDescent="0.25">
      <c r="A310">
        <v>308</v>
      </c>
      <c r="B310" t="s">
        <v>668</v>
      </c>
      <c r="C310" s="5" t="s">
        <v>669</v>
      </c>
      <c r="D310">
        <v>118200</v>
      </c>
      <c r="E310">
        <v>87560</v>
      </c>
      <c r="F310" s="6">
        <f t="shared" si="16"/>
        <v>74.077834179357026</v>
      </c>
      <c r="G310" t="s">
        <v>14</v>
      </c>
      <c r="H310">
        <v>803</v>
      </c>
      <c r="I310" s="7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1">
        <f t="shared" si="17"/>
        <v>40651.208333333336</v>
      </c>
      <c r="O310" s="11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_xlfn.TEXTSPLIT(R310,{",",",","/"})</f>
        <v>theater</v>
      </c>
      <c r="T310" t="str">
        <v>plays</v>
      </c>
    </row>
    <row r="311" spans="1:20" ht="31.5" x14ac:dyDescent="0.25">
      <c r="A311">
        <v>309</v>
      </c>
      <c r="B311" t="s">
        <v>670</v>
      </c>
      <c r="C311" s="5" t="s">
        <v>671</v>
      </c>
      <c r="D311">
        <v>4100</v>
      </c>
      <c r="E311">
        <v>3087</v>
      </c>
      <c r="F311" s="6">
        <f t="shared" si="16"/>
        <v>75.292682926829272</v>
      </c>
      <c r="G311" t="s">
        <v>74</v>
      </c>
      <c r="H311">
        <v>75</v>
      </c>
      <c r="I311" s="7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11">
        <f t="shared" si="17"/>
        <v>40807.208333333336</v>
      </c>
      <c r="O311" s="11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_xlfn.TEXTSPLIT(R311,{",",",","/"})</f>
        <v>music</v>
      </c>
      <c r="T311" t="str">
        <v>indie rock</v>
      </c>
    </row>
    <row r="312" spans="1:20" ht="31.5" x14ac:dyDescent="0.25">
      <c r="A312">
        <v>310</v>
      </c>
      <c r="B312" t="s">
        <v>672</v>
      </c>
      <c r="C312" s="5" t="s">
        <v>673</v>
      </c>
      <c r="D312">
        <v>7800</v>
      </c>
      <c r="E312">
        <v>1586</v>
      </c>
      <c r="F312" s="6">
        <f t="shared" si="16"/>
        <v>20.333333333333332</v>
      </c>
      <c r="G312" t="s">
        <v>14</v>
      </c>
      <c r="H312">
        <v>16</v>
      </c>
      <c r="I312" s="7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s="11">
        <f t="shared" si="17"/>
        <v>40277.208333333336</v>
      </c>
      <c r="O312" s="11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_xlfn.TEXTSPLIT(R312,{",",",","/"})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5" t="s">
        <v>675</v>
      </c>
      <c r="D313">
        <v>6300</v>
      </c>
      <c r="E313">
        <v>12812</v>
      </c>
      <c r="F313" s="6">
        <f t="shared" si="16"/>
        <v>203.36507936507937</v>
      </c>
      <c r="G313" t="s">
        <v>20</v>
      </c>
      <c r="H313">
        <v>121</v>
      </c>
      <c r="I313" s="7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1">
        <f t="shared" si="17"/>
        <v>40590.25</v>
      </c>
      <c r="O313" s="11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_xlfn.TEXTSPLIT(R313,{",",",","/"})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5" t="s">
        <v>677</v>
      </c>
      <c r="D314">
        <v>59100</v>
      </c>
      <c r="E314">
        <v>183345</v>
      </c>
      <c r="F314" s="6">
        <f t="shared" si="16"/>
        <v>310.2284263959391</v>
      </c>
      <c r="G314" t="s">
        <v>20</v>
      </c>
      <c r="H314">
        <v>3742</v>
      </c>
      <c r="I314" s="7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1">
        <f t="shared" si="17"/>
        <v>41572.208333333336</v>
      </c>
      <c r="O314" s="11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_xlfn.TEXTSPLIT(R314,{",",",","/"})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5" t="s">
        <v>679</v>
      </c>
      <c r="D315">
        <v>2200</v>
      </c>
      <c r="E315">
        <v>8697</v>
      </c>
      <c r="F315" s="6">
        <f t="shared" si="16"/>
        <v>395.31818181818181</v>
      </c>
      <c r="G315" t="s">
        <v>20</v>
      </c>
      <c r="H315">
        <v>223</v>
      </c>
      <c r="I315" s="7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11">
        <f t="shared" si="17"/>
        <v>40966.25</v>
      </c>
      <c r="O315" s="11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_xlfn.TEXTSPLIT(R315,{",",",","/"})</f>
        <v>music</v>
      </c>
      <c r="T315" t="str">
        <v>rock</v>
      </c>
    </row>
    <row r="316" spans="1:20" ht="31.5" x14ac:dyDescent="0.25">
      <c r="A316">
        <v>314</v>
      </c>
      <c r="B316" t="s">
        <v>680</v>
      </c>
      <c r="C316" s="5" t="s">
        <v>681</v>
      </c>
      <c r="D316">
        <v>1400</v>
      </c>
      <c r="E316">
        <v>4126</v>
      </c>
      <c r="F316" s="6">
        <f t="shared" si="16"/>
        <v>294.71428571428572</v>
      </c>
      <c r="G316" t="s">
        <v>20</v>
      </c>
      <c r="H316">
        <v>133</v>
      </c>
      <c r="I316" s="7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1">
        <f t="shared" si="17"/>
        <v>43536.208333333328</v>
      </c>
      <c r="O316" s="11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_xlfn.TEXTSPLIT(R316,{",",",","/"})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5" t="s">
        <v>683</v>
      </c>
      <c r="D317">
        <v>9500</v>
      </c>
      <c r="E317">
        <v>3220</v>
      </c>
      <c r="F317" s="6">
        <f t="shared" si="16"/>
        <v>33.89473684210526</v>
      </c>
      <c r="G317" t="s">
        <v>14</v>
      </c>
      <c r="H317">
        <v>31</v>
      </c>
      <c r="I317" s="7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1">
        <f t="shared" si="17"/>
        <v>41783.208333333336</v>
      </c>
      <c r="O317" s="11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_xlfn.TEXTSPLIT(R317,{",",",","/"})</f>
        <v>theater</v>
      </c>
      <c r="T317" t="str">
        <v>plays</v>
      </c>
    </row>
    <row r="318" spans="1:20" ht="31.5" x14ac:dyDescent="0.25">
      <c r="A318">
        <v>316</v>
      </c>
      <c r="B318" t="s">
        <v>684</v>
      </c>
      <c r="C318" s="5" t="s">
        <v>685</v>
      </c>
      <c r="D318">
        <v>9600</v>
      </c>
      <c r="E318">
        <v>6401</v>
      </c>
      <c r="F318" s="6">
        <f t="shared" si="16"/>
        <v>66.677083333333329</v>
      </c>
      <c r="G318" t="s">
        <v>14</v>
      </c>
      <c r="H318">
        <v>108</v>
      </c>
      <c r="I318" s="7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1">
        <f t="shared" si="17"/>
        <v>43788.25</v>
      </c>
      <c r="O318" s="11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_xlfn.TEXTSPLIT(R318,{",",",","/"})</f>
        <v>food</v>
      </c>
      <c r="T318" t="str">
        <v>food trucks</v>
      </c>
    </row>
    <row r="319" spans="1:20" ht="31.5" x14ac:dyDescent="0.25">
      <c r="A319">
        <v>317</v>
      </c>
      <c r="B319" t="s">
        <v>686</v>
      </c>
      <c r="C319" s="5" t="s">
        <v>687</v>
      </c>
      <c r="D319">
        <v>6600</v>
      </c>
      <c r="E319">
        <v>1269</v>
      </c>
      <c r="F319" s="6">
        <f t="shared" si="16"/>
        <v>19.227272727272727</v>
      </c>
      <c r="G319" t="s">
        <v>14</v>
      </c>
      <c r="H319">
        <v>30</v>
      </c>
      <c r="I319" s="7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11">
        <f t="shared" si="17"/>
        <v>42869.208333333328</v>
      </c>
      <c r="O319" s="11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_xlfn.TEXTSPLIT(R319,{",",",","/"})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5" t="s">
        <v>689</v>
      </c>
      <c r="D320">
        <v>5700</v>
      </c>
      <c r="E320">
        <v>903</v>
      </c>
      <c r="F320" s="6">
        <f t="shared" si="16"/>
        <v>15.842105263157894</v>
      </c>
      <c r="G320" t="s">
        <v>14</v>
      </c>
      <c r="H320">
        <v>17</v>
      </c>
      <c r="I320" s="7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1">
        <f t="shared" si="17"/>
        <v>41684.25</v>
      </c>
      <c r="O320" s="11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_xlfn.TEXTSPLIT(R320,{",",",","/"})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5" t="s">
        <v>691</v>
      </c>
      <c r="D321">
        <v>8400</v>
      </c>
      <c r="E321">
        <v>3251</v>
      </c>
      <c r="F321" s="6">
        <f t="shared" si="16"/>
        <v>38.702380952380956</v>
      </c>
      <c r="G321" t="s">
        <v>74</v>
      </c>
      <c r="H321">
        <v>64</v>
      </c>
      <c r="I321" s="7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1">
        <f t="shared" si="17"/>
        <v>40402.208333333336</v>
      </c>
      <c r="O321" s="11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_xlfn.TEXTSPLIT(R321,{",",",","/"})</f>
        <v>technology</v>
      </c>
      <c r="T321" t="str">
        <v>web</v>
      </c>
    </row>
    <row r="322" spans="1:20" ht="31.5" x14ac:dyDescent="0.25">
      <c r="A322">
        <v>320</v>
      </c>
      <c r="B322" t="s">
        <v>692</v>
      </c>
      <c r="C322" s="5" t="s">
        <v>693</v>
      </c>
      <c r="D322">
        <v>84400</v>
      </c>
      <c r="E322">
        <v>8092</v>
      </c>
      <c r="F322" s="6">
        <f t="shared" ref="F322:F385" si="20">E322/D322*100</f>
        <v>9.5876777251184837</v>
      </c>
      <c r="G322" t="s">
        <v>14</v>
      </c>
      <c r="H322">
        <v>80</v>
      </c>
      <c r="I322" s="7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11">
        <f t="shared" ref="N322:N385" si="21">(((L322/60)/60)/24)+DATE(1970,1,1)</f>
        <v>40673.208333333336</v>
      </c>
      <c r="O322" s="11">
        <f t="shared" ref="O322:O385" si="22">(((M322/60)/60)/24)+DATE(1970,1,1)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_xlfn.TEXTSPLIT(R322,{",",",","/"})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5" t="s">
        <v>695</v>
      </c>
      <c r="D323">
        <v>170400</v>
      </c>
      <c r="E323">
        <v>160422</v>
      </c>
      <c r="F323" s="6">
        <f t="shared" si="20"/>
        <v>94.144366197183089</v>
      </c>
      <c r="G323" t="s">
        <v>14</v>
      </c>
      <c r="H323">
        <v>2468</v>
      </c>
      <c r="I323" s="7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1">
        <f t="shared" si="21"/>
        <v>40634.208333333336</v>
      </c>
      <c r="O323" s="11">
        <f t="shared" si="22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_xlfn.TEXTSPLIT(R323,{",",",","/"})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5" t="s">
        <v>697</v>
      </c>
      <c r="D324">
        <v>117900</v>
      </c>
      <c r="E324">
        <v>196377</v>
      </c>
      <c r="F324" s="6">
        <f t="shared" si="20"/>
        <v>166.56234096692114</v>
      </c>
      <c r="G324" t="s">
        <v>20</v>
      </c>
      <c r="H324">
        <v>5168</v>
      </c>
      <c r="I324" s="7">
        <f t="shared" si="19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1">
        <f t="shared" si="21"/>
        <v>40507.25</v>
      </c>
      <c r="O324" s="11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_xlfn.TEXTSPLIT(R324,{",",",","/"})</f>
        <v>theater</v>
      </c>
      <c r="T324" t="str">
        <v>plays</v>
      </c>
    </row>
    <row r="325" spans="1:20" ht="31.5" x14ac:dyDescent="0.25">
      <c r="A325">
        <v>323</v>
      </c>
      <c r="B325" t="s">
        <v>698</v>
      </c>
      <c r="C325" s="5" t="s">
        <v>699</v>
      </c>
      <c r="D325">
        <v>8900</v>
      </c>
      <c r="E325">
        <v>2148</v>
      </c>
      <c r="F325" s="6">
        <f t="shared" si="20"/>
        <v>24.134831460674157</v>
      </c>
      <c r="G325" t="s">
        <v>14</v>
      </c>
      <c r="H325">
        <v>26</v>
      </c>
      <c r="I325" s="7">
        <f t="shared" si="19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1">
        <f t="shared" si="21"/>
        <v>41725.208333333336</v>
      </c>
      <c r="O325" s="11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_xlfn.TEXTSPLIT(R325,{",",",","/"})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5" t="s">
        <v>701</v>
      </c>
      <c r="D326">
        <v>7100</v>
      </c>
      <c r="E326">
        <v>11648</v>
      </c>
      <c r="F326" s="6">
        <f t="shared" si="20"/>
        <v>164.05633802816902</v>
      </c>
      <c r="G326" t="s">
        <v>20</v>
      </c>
      <c r="H326">
        <v>307</v>
      </c>
      <c r="I326" s="7">
        <f t="shared" ref="I326:I389" si="23">E326/H326</f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1">
        <f t="shared" si="21"/>
        <v>42176.208333333328</v>
      </c>
      <c r="O326" s="11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_xlfn.TEXTSPLIT(R326,{",",",","/"})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5" t="s">
        <v>703</v>
      </c>
      <c r="D327">
        <v>6500</v>
      </c>
      <c r="E327">
        <v>5897</v>
      </c>
      <c r="F327" s="6">
        <f t="shared" si="20"/>
        <v>90.723076923076931</v>
      </c>
      <c r="G327" t="s">
        <v>14</v>
      </c>
      <c r="H327">
        <v>73</v>
      </c>
      <c r="I327" s="7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1">
        <f t="shared" si="21"/>
        <v>43267.208333333328</v>
      </c>
      <c r="O327" s="11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_xlfn.TEXTSPLIT(R327,{",",",","/"})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5" t="s">
        <v>705</v>
      </c>
      <c r="D328">
        <v>7200</v>
      </c>
      <c r="E328">
        <v>3326</v>
      </c>
      <c r="F328" s="6">
        <f t="shared" si="20"/>
        <v>46.194444444444443</v>
      </c>
      <c r="G328" t="s">
        <v>14</v>
      </c>
      <c r="H328">
        <v>128</v>
      </c>
      <c r="I328" s="7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1">
        <f t="shared" si="21"/>
        <v>42364.25</v>
      </c>
      <c r="O328" s="11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_xlfn.TEXTSPLIT(R328,{",",",","/"})</f>
        <v>film &amp; video</v>
      </c>
      <c r="T328" t="str">
        <v>animation</v>
      </c>
    </row>
    <row r="329" spans="1:20" ht="31.5" x14ac:dyDescent="0.25">
      <c r="A329">
        <v>327</v>
      </c>
      <c r="B329" t="s">
        <v>706</v>
      </c>
      <c r="C329" s="5" t="s">
        <v>707</v>
      </c>
      <c r="D329">
        <v>2600</v>
      </c>
      <c r="E329">
        <v>1002</v>
      </c>
      <c r="F329" s="6">
        <f t="shared" si="20"/>
        <v>38.53846153846154</v>
      </c>
      <c r="G329" t="s">
        <v>14</v>
      </c>
      <c r="H329">
        <v>33</v>
      </c>
      <c r="I329" s="7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1">
        <f t="shared" si="21"/>
        <v>43705.208333333328</v>
      </c>
      <c r="O329" s="11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_xlfn.TEXTSPLIT(R329,{",",",","/"})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5" t="s">
        <v>709</v>
      </c>
      <c r="D330">
        <v>98700</v>
      </c>
      <c r="E330">
        <v>131826</v>
      </c>
      <c r="F330" s="6">
        <f t="shared" si="20"/>
        <v>133.56231003039514</v>
      </c>
      <c r="G330" t="s">
        <v>20</v>
      </c>
      <c r="H330">
        <v>2441</v>
      </c>
      <c r="I330" s="7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1">
        <f t="shared" si="21"/>
        <v>43434.25</v>
      </c>
      <c r="O330" s="11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_xlfn.TEXTSPLIT(R330,{",",",","/"})</f>
        <v>music</v>
      </c>
      <c r="T330" t="str">
        <v>rock</v>
      </c>
    </row>
    <row r="331" spans="1:20" ht="31.5" x14ac:dyDescent="0.25">
      <c r="A331">
        <v>329</v>
      </c>
      <c r="B331" t="s">
        <v>710</v>
      </c>
      <c r="C331" s="5" t="s">
        <v>711</v>
      </c>
      <c r="D331">
        <v>93800</v>
      </c>
      <c r="E331">
        <v>21477</v>
      </c>
      <c r="F331" s="6">
        <f t="shared" si="20"/>
        <v>22.896588486140725</v>
      </c>
      <c r="G331" t="s">
        <v>47</v>
      </c>
      <c r="H331">
        <v>211</v>
      </c>
      <c r="I331" s="7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1">
        <f t="shared" si="21"/>
        <v>42716.25</v>
      </c>
      <c r="O331" s="11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_xlfn.TEXTSPLIT(R331,{",",",","/"})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5" t="s">
        <v>713</v>
      </c>
      <c r="D332">
        <v>33700</v>
      </c>
      <c r="E332">
        <v>62330</v>
      </c>
      <c r="F332" s="6">
        <f t="shared" si="20"/>
        <v>184.95548961424333</v>
      </c>
      <c r="G332" t="s">
        <v>20</v>
      </c>
      <c r="H332">
        <v>1385</v>
      </c>
      <c r="I332" s="7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1">
        <f t="shared" si="21"/>
        <v>43077.25</v>
      </c>
      <c r="O332" s="11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_xlfn.TEXTSPLIT(R332,{",",",","/"})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5" t="s">
        <v>715</v>
      </c>
      <c r="D333">
        <v>3300</v>
      </c>
      <c r="E333">
        <v>14643</v>
      </c>
      <c r="F333" s="6">
        <f t="shared" si="20"/>
        <v>443.72727272727275</v>
      </c>
      <c r="G333" t="s">
        <v>20</v>
      </c>
      <c r="H333">
        <v>190</v>
      </c>
      <c r="I333" s="7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1">
        <f t="shared" si="21"/>
        <v>40896.25</v>
      </c>
      <c r="O333" s="11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_xlfn.TEXTSPLIT(R333,{",",",","/"})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5" t="s">
        <v>717</v>
      </c>
      <c r="D334">
        <v>20700</v>
      </c>
      <c r="E334">
        <v>41396</v>
      </c>
      <c r="F334" s="6">
        <f t="shared" si="20"/>
        <v>199.9806763285024</v>
      </c>
      <c r="G334" t="s">
        <v>20</v>
      </c>
      <c r="H334">
        <v>470</v>
      </c>
      <c r="I334" s="7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1">
        <f t="shared" si="21"/>
        <v>41361.208333333336</v>
      </c>
      <c r="O334" s="11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_xlfn.TEXTSPLIT(R334,{",",",","/"})</f>
        <v>technology</v>
      </c>
      <c r="T334" t="str">
        <v>wearables</v>
      </c>
    </row>
    <row r="335" spans="1:20" ht="31.5" x14ac:dyDescent="0.25">
      <c r="A335">
        <v>333</v>
      </c>
      <c r="B335" t="s">
        <v>718</v>
      </c>
      <c r="C335" s="5" t="s">
        <v>719</v>
      </c>
      <c r="D335">
        <v>9600</v>
      </c>
      <c r="E335">
        <v>11900</v>
      </c>
      <c r="F335" s="6">
        <f t="shared" si="20"/>
        <v>123.95833333333333</v>
      </c>
      <c r="G335" t="s">
        <v>20</v>
      </c>
      <c r="H335">
        <v>253</v>
      </c>
      <c r="I335" s="7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1">
        <f t="shared" si="21"/>
        <v>43424.25</v>
      </c>
      <c r="O335" s="11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_xlfn.TEXTSPLIT(R335,{",",",","/"})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5" t="s">
        <v>721</v>
      </c>
      <c r="D336">
        <v>66200</v>
      </c>
      <c r="E336">
        <v>123538</v>
      </c>
      <c r="F336" s="6">
        <f t="shared" si="20"/>
        <v>186.61329305135951</v>
      </c>
      <c r="G336" t="s">
        <v>20</v>
      </c>
      <c r="H336">
        <v>1113</v>
      </c>
      <c r="I336" s="7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1">
        <f t="shared" si="21"/>
        <v>43110.25</v>
      </c>
      <c r="O336" s="11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_xlfn.TEXTSPLIT(R336,{",",",","/"})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5" t="s">
        <v>723</v>
      </c>
      <c r="D337">
        <v>173800</v>
      </c>
      <c r="E337">
        <v>198628</v>
      </c>
      <c r="F337" s="6">
        <f t="shared" si="20"/>
        <v>114.28538550057536</v>
      </c>
      <c r="G337" t="s">
        <v>20</v>
      </c>
      <c r="H337">
        <v>2283</v>
      </c>
      <c r="I337" s="7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1">
        <f t="shared" si="21"/>
        <v>43784.25</v>
      </c>
      <c r="O337" s="11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_xlfn.TEXTSPLIT(R337,{",",",","/"})</f>
        <v>music</v>
      </c>
      <c r="T337" t="str">
        <v>rock</v>
      </c>
    </row>
    <row r="338" spans="1:20" ht="31.5" x14ac:dyDescent="0.25">
      <c r="A338">
        <v>336</v>
      </c>
      <c r="B338" t="s">
        <v>724</v>
      </c>
      <c r="C338" s="5" t="s">
        <v>725</v>
      </c>
      <c r="D338">
        <v>70700</v>
      </c>
      <c r="E338">
        <v>68602</v>
      </c>
      <c r="F338" s="6">
        <f t="shared" si="20"/>
        <v>97.032531824611041</v>
      </c>
      <c r="G338" t="s">
        <v>14</v>
      </c>
      <c r="H338">
        <v>1072</v>
      </c>
      <c r="I338" s="7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1">
        <f t="shared" si="21"/>
        <v>40527.25</v>
      </c>
      <c r="O338" s="11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_xlfn.TEXTSPLIT(R338,{",",",","/"})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5" t="s">
        <v>727</v>
      </c>
      <c r="D339">
        <v>94500</v>
      </c>
      <c r="E339">
        <v>116064</v>
      </c>
      <c r="F339" s="6">
        <f t="shared" si="20"/>
        <v>122.81904761904762</v>
      </c>
      <c r="G339" t="s">
        <v>20</v>
      </c>
      <c r="H339">
        <v>1095</v>
      </c>
      <c r="I339" s="7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1">
        <f t="shared" si="21"/>
        <v>43780.25</v>
      </c>
      <c r="O339" s="11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_xlfn.TEXTSPLIT(R339,{",",",","/"})</f>
        <v>theater</v>
      </c>
      <c r="T339" t="str">
        <v>plays</v>
      </c>
    </row>
    <row r="340" spans="1:20" ht="31.5" x14ac:dyDescent="0.25">
      <c r="A340">
        <v>338</v>
      </c>
      <c r="B340" t="s">
        <v>728</v>
      </c>
      <c r="C340" s="5" t="s">
        <v>729</v>
      </c>
      <c r="D340">
        <v>69800</v>
      </c>
      <c r="E340">
        <v>125042</v>
      </c>
      <c r="F340" s="6">
        <f t="shared" si="20"/>
        <v>179.14326647564468</v>
      </c>
      <c r="G340" t="s">
        <v>20</v>
      </c>
      <c r="H340">
        <v>1690</v>
      </c>
      <c r="I340" s="7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1">
        <f t="shared" si="21"/>
        <v>40821.208333333336</v>
      </c>
      <c r="O340" s="11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_xlfn.TEXTSPLIT(R340,{",",",","/"})</f>
        <v>theater</v>
      </c>
      <c r="T340" t="str">
        <v>plays</v>
      </c>
    </row>
    <row r="341" spans="1:20" ht="31.5" x14ac:dyDescent="0.25">
      <c r="A341">
        <v>339</v>
      </c>
      <c r="B341" t="s">
        <v>730</v>
      </c>
      <c r="C341" s="5" t="s">
        <v>731</v>
      </c>
      <c r="D341">
        <v>136300</v>
      </c>
      <c r="E341">
        <v>108974</v>
      </c>
      <c r="F341" s="6">
        <f t="shared" si="20"/>
        <v>79.951577402787962</v>
      </c>
      <c r="G341" t="s">
        <v>74</v>
      </c>
      <c r="H341">
        <v>1297</v>
      </c>
      <c r="I341" s="7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1">
        <f t="shared" si="21"/>
        <v>42949.208333333328</v>
      </c>
      <c r="O341" s="11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_xlfn.TEXTSPLIT(R341,{",",",","/"})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5" t="s">
        <v>733</v>
      </c>
      <c r="D342">
        <v>37100</v>
      </c>
      <c r="E342">
        <v>34964</v>
      </c>
      <c r="F342" s="6">
        <f t="shared" si="20"/>
        <v>94.242587601078171</v>
      </c>
      <c r="G342" t="s">
        <v>14</v>
      </c>
      <c r="H342">
        <v>393</v>
      </c>
      <c r="I342" s="7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1">
        <f t="shared" si="21"/>
        <v>40889.25</v>
      </c>
      <c r="O342" s="11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_xlfn.TEXTSPLIT(R342,{",",",","/"})</f>
        <v>photography</v>
      </c>
      <c r="T342" t="str">
        <v>photography books</v>
      </c>
    </row>
    <row r="343" spans="1:20" ht="31.5" x14ac:dyDescent="0.25">
      <c r="A343">
        <v>341</v>
      </c>
      <c r="B343" t="s">
        <v>734</v>
      </c>
      <c r="C343" s="5" t="s">
        <v>735</v>
      </c>
      <c r="D343">
        <v>114300</v>
      </c>
      <c r="E343">
        <v>96777</v>
      </c>
      <c r="F343" s="6">
        <f t="shared" si="20"/>
        <v>84.669291338582681</v>
      </c>
      <c r="G343" t="s">
        <v>14</v>
      </c>
      <c r="H343">
        <v>1257</v>
      </c>
      <c r="I343" s="7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1">
        <f t="shared" si="21"/>
        <v>42244.208333333328</v>
      </c>
      <c r="O343" s="11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_xlfn.TEXTSPLIT(R343,{",",",","/"})</f>
        <v>music</v>
      </c>
      <c r="T343" t="str">
        <v>indie rock</v>
      </c>
    </row>
    <row r="344" spans="1:20" ht="31.5" x14ac:dyDescent="0.25">
      <c r="A344">
        <v>342</v>
      </c>
      <c r="B344" t="s">
        <v>736</v>
      </c>
      <c r="C344" s="5" t="s">
        <v>737</v>
      </c>
      <c r="D344">
        <v>47900</v>
      </c>
      <c r="E344">
        <v>31864</v>
      </c>
      <c r="F344" s="6">
        <f t="shared" si="20"/>
        <v>66.521920668058456</v>
      </c>
      <c r="G344" t="s">
        <v>14</v>
      </c>
      <c r="H344">
        <v>328</v>
      </c>
      <c r="I344" s="7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1">
        <f t="shared" si="21"/>
        <v>41475.208333333336</v>
      </c>
      <c r="O344" s="11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_xlfn.TEXTSPLIT(R344,{",",",","/"})</f>
        <v>theater</v>
      </c>
      <c r="T344" t="str">
        <v>plays</v>
      </c>
    </row>
    <row r="345" spans="1:20" ht="31.5" x14ac:dyDescent="0.25">
      <c r="A345">
        <v>343</v>
      </c>
      <c r="B345" t="s">
        <v>738</v>
      </c>
      <c r="C345" s="5" t="s">
        <v>739</v>
      </c>
      <c r="D345">
        <v>9000</v>
      </c>
      <c r="E345">
        <v>4853</v>
      </c>
      <c r="F345" s="6">
        <f t="shared" si="20"/>
        <v>53.922222222222224</v>
      </c>
      <c r="G345" t="s">
        <v>14</v>
      </c>
      <c r="H345">
        <v>147</v>
      </c>
      <c r="I345" s="7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1">
        <f t="shared" si="21"/>
        <v>41597.25</v>
      </c>
      <c r="O345" s="11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_xlfn.TEXTSPLIT(R345,{",",",","/"})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5" t="s">
        <v>741</v>
      </c>
      <c r="D346">
        <v>197600</v>
      </c>
      <c r="E346">
        <v>82959</v>
      </c>
      <c r="F346" s="6">
        <f t="shared" si="20"/>
        <v>41.983299595141702</v>
      </c>
      <c r="G346" t="s">
        <v>14</v>
      </c>
      <c r="H346">
        <v>830</v>
      </c>
      <c r="I346" s="7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1">
        <f t="shared" si="21"/>
        <v>43122.25</v>
      </c>
      <c r="O346" s="11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_xlfn.TEXTSPLIT(R346,{",",",","/"})</f>
        <v>games</v>
      </c>
      <c r="T346" t="str">
        <v>video games</v>
      </c>
    </row>
    <row r="347" spans="1:20" ht="31.5" x14ac:dyDescent="0.25">
      <c r="A347">
        <v>345</v>
      </c>
      <c r="B347" t="s">
        <v>742</v>
      </c>
      <c r="C347" s="5" t="s">
        <v>743</v>
      </c>
      <c r="D347">
        <v>157600</v>
      </c>
      <c r="E347">
        <v>23159</v>
      </c>
      <c r="F347" s="6">
        <f t="shared" si="20"/>
        <v>14.69479695431472</v>
      </c>
      <c r="G347" t="s">
        <v>14</v>
      </c>
      <c r="H347">
        <v>331</v>
      </c>
      <c r="I347" s="7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1">
        <f t="shared" si="21"/>
        <v>42194.208333333328</v>
      </c>
      <c r="O347" s="11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_xlfn.TEXTSPLIT(R347,{",",",","/"})</f>
        <v>film &amp; video</v>
      </c>
      <c r="T347" t="str">
        <v>drama</v>
      </c>
    </row>
    <row r="348" spans="1:20" ht="31.5" x14ac:dyDescent="0.25">
      <c r="A348">
        <v>346</v>
      </c>
      <c r="B348" t="s">
        <v>744</v>
      </c>
      <c r="C348" s="5" t="s">
        <v>745</v>
      </c>
      <c r="D348">
        <v>8000</v>
      </c>
      <c r="E348">
        <v>2758</v>
      </c>
      <c r="F348" s="6">
        <f t="shared" si="20"/>
        <v>34.475000000000001</v>
      </c>
      <c r="G348" t="s">
        <v>14</v>
      </c>
      <c r="H348">
        <v>25</v>
      </c>
      <c r="I348" s="7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11">
        <f t="shared" si="21"/>
        <v>42971.208333333328</v>
      </c>
      <c r="O348" s="11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_xlfn.TEXTSPLIT(R348,{",",",","/"})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5" t="s">
        <v>747</v>
      </c>
      <c r="D349">
        <v>900</v>
      </c>
      <c r="E349">
        <v>12607</v>
      </c>
      <c r="F349" s="6">
        <f t="shared" si="20"/>
        <v>1400.7777777777778</v>
      </c>
      <c r="G349" t="s">
        <v>20</v>
      </c>
      <c r="H349">
        <v>191</v>
      </c>
      <c r="I349" s="7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1">
        <f t="shared" si="21"/>
        <v>42046.25</v>
      </c>
      <c r="O349" s="11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_xlfn.TEXTSPLIT(R349,{",",",","/"})</f>
        <v>technology</v>
      </c>
      <c r="T349" t="str">
        <v>web</v>
      </c>
    </row>
    <row r="350" spans="1:20" ht="31.5" x14ac:dyDescent="0.25">
      <c r="A350">
        <v>348</v>
      </c>
      <c r="B350" t="s">
        <v>748</v>
      </c>
      <c r="C350" s="5" t="s">
        <v>749</v>
      </c>
      <c r="D350">
        <v>199000</v>
      </c>
      <c r="E350">
        <v>142823</v>
      </c>
      <c r="F350" s="6">
        <f t="shared" si="20"/>
        <v>71.770351758793964</v>
      </c>
      <c r="G350" t="s">
        <v>14</v>
      </c>
      <c r="H350">
        <v>3483</v>
      </c>
      <c r="I350" s="7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1">
        <f t="shared" si="21"/>
        <v>42782.25</v>
      </c>
      <c r="O350" s="11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_xlfn.TEXTSPLIT(R350,{",",",","/"})</f>
        <v>food</v>
      </c>
      <c r="T350" t="str">
        <v>food trucks</v>
      </c>
    </row>
    <row r="351" spans="1:20" ht="31.5" x14ac:dyDescent="0.25">
      <c r="A351">
        <v>349</v>
      </c>
      <c r="B351" t="s">
        <v>750</v>
      </c>
      <c r="C351" s="5" t="s">
        <v>751</v>
      </c>
      <c r="D351">
        <v>180800</v>
      </c>
      <c r="E351">
        <v>95958</v>
      </c>
      <c r="F351" s="6">
        <f t="shared" si="20"/>
        <v>53.074115044247783</v>
      </c>
      <c r="G351" t="s">
        <v>14</v>
      </c>
      <c r="H351">
        <v>923</v>
      </c>
      <c r="I351" s="7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1">
        <f t="shared" si="21"/>
        <v>42930.208333333328</v>
      </c>
      <c r="O351" s="11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_xlfn.TEXTSPLIT(R351,{",",",","/"})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5" t="s">
        <v>753</v>
      </c>
      <c r="D352">
        <v>100</v>
      </c>
      <c r="E352">
        <v>5</v>
      </c>
      <c r="F352" s="6">
        <f t="shared" si="20"/>
        <v>5</v>
      </c>
      <c r="G352" t="s">
        <v>14</v>
      </c>
      <c r="H352">
        <v>1</v>
      </c>
      <c r="I352" s="7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11">
        <f t="shared" si="21"/>
        <v>42144.208333333328</v>
      </c>
      <c r="O352" s="11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_xlfn.TEXTSPLIT(R352,{",",",","/"})</f>
        <v>music</v>
      </c>
      <c r="T352" t="str">
        <v>jazz</v>
      </c>
    </row>
    <row r="353" spans="1:20" ht="31.5" x14ac:dyDescent="0.25">
      <c r="A353">
        <v>351</v>
      </c>
      <c r="B353" t="s">
        <v>754</v>
      </c>
      <c r="C353" s="5" t="s">
        <v>755</v>
      </c>
      <c r="D353">
        <v>74100</v>
      </c>
      <c r="E353">
        <v>94631</v>
      </c>
      <c r="F353" s="6">
        <f t="shared" si="20"/>
        <v>127.70715249662618</v>
      </c>
      <c r="G353" t="s">
        <v>20</v>
      </c>
      <c r="H353">
        <v>2013</v>
      </c>
      <c r="I353" s="7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1">
        <f t="shared" si="21"/>
        <v>42240.208333333328</v>
      </c>
      <c r="O353" s="11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_xlfn.TEXTSPLIT(R353,{",",",","/"})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5" t="s">
        <v>757</v>
      </c>
      <c r="D354">
        <v>2800</v>
      </c>
      <c r="E354">
        <v>977</v>
      </c>
      <c r="F354" s="6">
        <f t="shared" si="20"/>
        <v>34.892857142857139</v>
      </c>
      <c r="G354" t="s">
        <v>14</v>
      </c>
      <c r="H354">
        <v>33</v>
      </c>
      <c r="I354" s="7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1">
        <f t="shared" si="21"/>
        <v>42315.25</v>
      </c>
      <c r="O354" s="11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_xlfn.TEXTSPLIT(R354,{",",",","/"})</f>
        <v>theater</v>
      </c>
      <c r="T354" t="str">
        <v>plays</v>
      </c>
    </row>
    <row r="355" spans="1:20" ht="31.5" x14ac:dyDescent="0.25">
      <c r="A355">
        <v>353</v>
      </c>
      <c r="B355" t="s">
        <v>758</v>
      </c>
      <c r="C355" s="5" t="s">
        <v>759</v>
      </c>
      <c r="D355">
        <v>33600</v>
      </c>
      <c r="E355">
        <v>137961</v>
      </c>
      <c r="F355" s="6">
        <f t="shared" si="20"/>
        <v>410.59821428571428</v>
      </c>
      <c r="G355" t="s">
        <v>20</v>
      </c>
      <c r="H355">
        <v>1703</v>
      </c>
      <c r="I355" s="7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1">
        <f t="shared" si="21"/>
        <v>43651.208333333328</v>
      </c>
      <c r="O355" s="11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_xlfn.TEXTSPLIT(R355,{",",",","/"})</f>
        <v>theater</v>
      </c>
      <c r="T355" t="str">
        <v>plays</v>
      </c>
    </row>
    <row r="356" spans="1:20" ht="31.5" x14ac:dyDescent="0.25">
      <c r="A356">
        <v>354</v>
      </c>
      <c r="B356" t="s">
        <v>760</v>
      </c>
      <c r="C356" s="5" t="s">
        <v>761</v>
      </c>
      <c r="D356">
        <v>6100</v>
      </c>
      <c r="E356">
        <v>7548</v>
      </c>
      <c r="F356" s="6">
        <f t="shared" si="20"/>
        <v>123.73770491803278</v>
      </c>
      <c r="G356" t="s">
        <v>20</v>
      </c>
      <c r="H356">
        <v>80</v>
      </c>
      <c r="I356" s="7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11">
        <f t="shared" si="21"/>
        <v>41520.208333333336</v>
      </c>
      <c r="O356" s="11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_xlfn.TEXTSPLIT(R356,{",",",","/"})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5" t="s">
        <v>763</v>
      </c>
      <c r="D357">
        <v>3800</v>
      </c>
      <c r="E357">
        <v>2241</v>
      </c>
      <c r="F357" s="6">
        <f t="shared" si="20"/>
        <v>58.973684210526315</v>
      </c>
      <c r="G357" t="s">
        <v>47</v>
      </c>
      <c r="H357">
        <v>86</v>
      </c>
      <c r="I357" s="7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1">
        <f t="shared" si="21"/>
        <v>42757.25</v>
      </c>
      <c r="O357" s="11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_xlfn.TEXTSPLIT(R357,{",",",","/"})</f>
        <v>technology</v>
      </c>
      <c r="T357" t="str">
        <v>wearables</v>
      </c>
    </row>
    <row r="358" spans="1:20" ht="31.5" x14ac:dyDescent="0.25">
      <c r="A358">
        <v>356</v>
      </c>
      <c r="B358" t="s">
        <v>764</v>
      </c>
      <c r="C358" s="5" t="s">
        <v>765</v>
      </c>
      <c r="D358">
        <v>9300</v>
      </c>
      <c r="E358">
        <v>3431</v>
      </c>
      <c r="F358" s="6">
        <f t="shared" si="20"/>
        <v>36.892473118279568</v>
      </c>
      <c r="G358" t="s">
        <v>14</v>
      </c>
      <c r="H358">
        <v>40</v>
      </c>
      <c r="I358" s="7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1">
        <f t="shared" si="21"/>
        <v>40922.25</v>
      </c>
      <c r="O358" s="11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_xlfn.TEXTSPLIT(R358,{",",",","/"})</f>
        <v>theater</v>
      </c>
      <c r="T358" t="str">
        <v>plays</v>
      </c>
    </row>
    <row r="359" spans="1:20" ht="31.5" x14ac:dyDescent="0.25">
      <c r="A359">
        <v>357</v>
      </c>
      <c r="B359" t="s">
        <v>766</v>
      </c>
      <c r="C359" s="5" t="s">
        <v>767</v>
      </c>
      <c r="D359">
        <v>2300</v>
      </c>
      <c r="E359">
        <v>4253</v>
      </c>
      <c r="F359" s="6">
        <f t="shared" si="20"/>
        <v>184.91304347826087</v>
      </c>
      <c r="G359" t="s">
        <v>20</v>
      </c>
      <c r="H359">
        <v>41</v>
      </c>
      <c r="I359" s="7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1">
        <f t="shared" si="21"/>
        <v>42250.208333333328</v>
      </c>
      <c r="O359" s="11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_xlfn.TEXTSPLIT(R359,{",",",","/"})</f>
        <v>games</v>
      </c>
      <c r="T359" t="str">
        <v>video games</v>
      </c>
    </row>
    <row r="360" spans="1:20" ht="31.5" x14ac:dyDescent="0.25">
      <c r="A360">
        <v>358</v>
      </c>
      <c r="B360" t="s">
        <v>768</v>
      </c>
      <c r="C360" s="5" t="s">
        <v>769</v>
      </c>
      <c r="D360">
        <v>9700</v>
      </c>
      <c r="E360">
        <v>1146</v>
      </c>
      <c r="F360" s="6">
        <f t="shared" si="20"/>
        <v>11.814432989690722</v>
      </c>
      <c r="G360" t="s">
        <v>14</v>
      </c>
      <c r="H360">
        <v>23</v>
      </c>
      <c r="I360" s="7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1">
        <f t="shared" si="21"/>
        <v>43322.208333333328</v>
      </c>
      <c r="O360" s="11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_xlfn.TEXTSPLIT(R360,{",",",","/"})</f>
        <v>photography</v>
      </c>
      <c r="T360" t="str">
        <v>photography books</v>
      </c>
    </row>
    <row r="361" spans="1:20" ht="31.5" x14ac:dyDescent="0.25">
      <c r="A361">
        <v>359</v>
      </c>
      <c r="B361" t="s">
        <v>770</v>
      </c>
      <c r="C361" s="5" t="s">
        <v>771</v>
      </c>
      <c r="D361">
        <v>4000</v>
      </c>
      <c r="E361">
        <v>11948</v>
      </c>
      <c r="F361" s="6">
        <f t="shared" si="20"/>
        <v>298.7</v>
      </c>
      <c r="G361" t="s">
        <v>20</v>
      </c>
      <c r="H361">
        <v>187</v>
      </c>
      <c r="I361" s="7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1">
        <f t="shared" si="21"/>
        <v>40782.208333333336</v>
      </c>
      <c r="O361" s="11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_xlfn.TEXTSPLIT(R361,{",",",","/"})</f>
        <v>film &amp; video</v>
      </c>
      <c r="T361" t="str">
        <v>animation</v>
      </c>
    </row>
    <row r="362" spans="1:20" ht="31.5" x14ac:dyDescent="0.25">
      <c r="A362">
        <v>360</v>
      </c>
      <c r="B362" t="s">
        <v>772</v>
      </c>
      <c r="C362" s="5" t="s">
        <v>773</v>
      </c>
      <c r="D362">
        <v>59700</v>
      </c>
      <c r="E362">
        <v>135132</v>
      </c>
      <c r="F362" s="6">
        <f t="shared" si="20"/>
        <v>226.35175879396985</v>
      </c>
      <c r="G362" t="s">
        <v>20</v>
      </c>
      <c r="H362">
        <v>2875</v>
      </c>
      <c r="I362" s="7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1">
        <f t="shared" si="21"/>
        <v>40544.25</v>
      </c>
      <c r="O362" s="11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_xlfn.TEXTSPLIT(R362,{",",",","/"})</f>
        <v>theater</v>
      </c>
      <c r="T362" t="str">
        <v>plays</v>
      </c>
    </row>
    <row r="363" spans="1:20" ht="31.5" x14ac:dyDescent="0.25">
      <c r="A363">
        <v>361</v>
      </c>
      <c r="B363" t="s">
        <v>774</v>
      </c>
      <c r="C363" s="5" t="s">
        <v>775</v>
      </c>
      <c r="D363">
        <v>5500</v>
      </c>
      <c r="E363">
        <v>9546</v>
      </c>
      <c r="F363" s="6">
        <f t="shared" si="20"/>
        <v>173.56363636363636</v>
      </c>
      <c r="G363" t="s">
        <v>20</v>
      </c>
      <c r="H363">
        <v>88</v>
      </c>
      <c r="I363" s="7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1">
        <f t="shared" si="21"/>
        <v>43015.208333333328</v>
      </c>
      <c r="O363" s="11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_xlfn.TEXTSPLIT(R363,{",",",","/"})</f>
        <v>theater</v>
      </c>
      <c r="T363" t="str">
        <v>plays</v>
      </c>
    </row>
    <row r="364" spans="1:20" ht="31.5" x14ac:dyDescent="0.25">
      <c r="A364">
        <v>362</v>
      </c>
      <c r="B364" t="s">
        <v>776</v>
      </c>
      <c r="C364" s="5" t="s">
        <v>777</v>
      </c>
      <c r="D364">
        <v>3700</v>
      </c>
      <c r="E364">
        <v>13755</v>
      </c>
      <c r="F364" s="6">
        <f t="shared" si="20"/>
        <v>371.75675675675677</v>
      </c>
      <c r="G364" t="s">
        <v>20</v>
      </c>
      <c r="H364">
        <v>191</v>
      </c>
      <c r="I364" s="7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1">
        <f t="shared" si="21"/>
        <v>40570.25</v>
      </c>
      <c r="O364" s="11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_xlfn.TEXTSPLIT(R364,{",",",","/"})</f>
        <v>music</v>
      </c>
      <c r="T364" t="str">
        <v>rock</v>
      </c>
    </row>
    <row r="365" spans="1:20" ht="31.5" x14ac:dyDescent="0.25">
      <c r="A365">
        <v>363</v>
      </c>
      <c r="B365" t="s">
        <v>778</v>
      </c>
      <c r="C365" s="5" t="s">
        <v>779</v>
      </c>
      <c r="D365">
        <v>5200</v>
      </c>
      <c r="E365">
        <v>8330</v>
      </c>
      <c r="F365" s="6">
        <f t="shared" si="20"/>
        <v>160.19230769230771</v>
      </c>
      <c r="G365" t="s">
        <v>20</v>
      </c>
      <c r="H365">
        <v>139</v>
      </c>
      <c r="I365" s="7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1">
        <f t="shared" si="21"/>
        <v>40904.25</v>
      </c>
      <c r="O365" s="11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_xlfn.TEXTSPLIT(R365,{",",",","/"})</f>
        <v>music</v>
      </c>
      <c r="T365" t="str">
        <v>rock</v>
      </c>
    </row>
    <row r="366" spans="1:20" ht="31.5" x14ac:dyDescent="0.25">
      <c r="A366">
        <v>364</v>
      </c>
      <c r="B366" t="s">
        <v>780</v>
      </c>
      <c r="C366" s="5" t="s">
        <v>781</v>
      </c>
      <c r="D366">
        <v>900</v>
      </c>
      <c r="E366">
        <v>14547</v>
      </c>
      <c r="F366" s="6">
        <f t="shared" si="20"/>
        <v>1616.3333333333335</v>
      </c>
      <c r="G366" t="s">
        <v>20</v>
      </c>
      <c r="H366">
        <v>186</v>
      </c>
      <c r="I366" s="7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1">
        <f t="shared" si="21"/>
        <v>43164.25</v>
      </c>
      <c r="O366" s="11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_xlfn.TEXTSPLIT(R366,{",",",","/"})</f>
        <v>music</v>
      </c>
      <c r="T366" t="str">
        <v>indie rock</v>
      </c>
    </row>
    <row r="367" spans="1:20" ht="31.5" x14ac:dyDescent="0.25">
      <c r="A367">
        <v>365</v>
      </c>
      <c r="B367" t="s">
        <v>782</v>
      </c>
      <c r="C367" s="5" t="s">
        <v>783</v>
      </c>
      <c r="D367">
        <v>1600</v>
      </c>
      <c r="E367">
        <v>11735</v>
      </c>
      <c r="F367" s="6">
        <f t="shared" si="20"/>
        <v>733.4375</v>
      </c>
      <c r="G367" t="s">
        <v>20</v>
      </c>
      <c r="H367">
        <v>112</v>
      </c>
      <c r="I367" s="7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1">
        <f t="shared" si="21"/>
        <v>42733.25</v>
      </c>
      <c r="O367" s="11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_xlfn.TEXTSPLIT(R367,{",",",","/"})</f>
        <v>theater</v>
      </c>
      <c r="T367" t="str">
        <v>plays</v>
      </c>
    </row>
    <row r="368" spans="1:20" ht="31.5" x14ac:dyDescent="0.25">
      <c r="A368">
        <v>366</v>
      </c>
      <c r="B368" t="s">
        <v>784</v>
      </c>
      <c r="C368" s="5" t="s">
        <v>785</v>
      </c>
      <c r="D368">
        <v>1800</v>
      </c>
      <c r="E368">
        <v>10658</v>
      </c>
      <c r="F368" s="6">
        <f t="shared" si="20"/>
        <v>592.11111111111109</v>
      </c>
      <c r="G368" t="s">
        <v>20</v>
      </c>
      <c r="H368">
        <v>101</v>
      </c>
      <c r="I368" s="7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1">
        <f t="shared" si="21"/>
        <v>40546.25</v>
      </c>
      <c r="O368" s="11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_xlfn.TEXTSPLIT(R368,{",",",","/"})</f>
        <v>theater</v>
      </c>
      <c r="T368" t="str">
        <v>plays</v>
      </c>
    </row>
    <row r="369" spans="1:20" ht="31.5" x14ac:dyDescent="0.25">
      <c r="A369">
        <v>367</v>
      </c>
      <c r="B369" t="s">
        <v>786</v>
      </c>
      <c r="C369" s="5" t="s">
        <v>787</v>
      </c>
      <c r="D369">
        <v>9900</v>
      </c>
      <c r="E369">
        <v>1870</v>
      </c>
      <c r="F369" s="6">
        <f t="shared" si="20"/>
        <v>18.888888888888889</v>
      </c>
      <c r="G369" t="s">
        <v>14</v>
      </c>
      <c r="H369">
        <v>75</v>
      </c>
      <c r="I369" s="7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1">
        <f t="shared" si="21"/>
        <v>41930.208333333336</v>
      </c>
      <c r="O369" s="11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_xlfn.TEXTSPLIT(R369,{",",",","/"})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5" t="s">
        <v>789</v>
      </c>
      <c r="D370">
        <v>5200</v>
      </c>
      <c r="E370">
        <v>14394</v>
      </c>
      <c r="F370" s="6">
        <f t="shared" si="20"/>
        <v>276.80769230769232</v>
      </c>
      <c r="G370" t="s">
        <v>20</v>
      </c>
      <c r="H370">
        <v>206</v>
      </c>
      <c r="I370" s="7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1">
        <f t="shared" si="21"/>
        <v>40464.208333333336</v>
      </c>
      <c r="O370" s="11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_xlfn.TEXTSPLIT(R370,{",",",","/"})</f>
        <v>film &amp; video</v>
      </c>
      <c r="T370" t="str">
        <v>documentary</v>
      </c>
    </row>
    <row r="371" spans="1:20" ht="31.5" x14ac:dyDescent="0.25">
      <c r="A371">
        <v>369</v>
      </c>
      <c r="B371" t="s">
        <v>790</v>
      </c>
      <c r="C371" s="5" t="s">
        <v>791</v>
      </c>
      <c r="D371">
        <v>5400</v>
      </c>
      <c r="E371">
        <v>14743</v>
      </c>
      <c r="F371" s="6">
        <f t="shared" si="20"/>
        <v>273.01851851851848</v>
      </c>
      <c r="G371" t="s">
        <v>20</v>
      </c>
      <c r="H371">
        <v>154</v>
      </c>
      <c r="I371" s="7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1">
        <f t="shared" si="21"/>
        <v>41308.25</v>
      </c>
      <c r="O371" s="11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_xlfn.TEXTSPLIT(R371,{",",",","/"})</f>
        <v>film &amp; video</v>
      </c>
      <c r="T371" t="str">
        <v>television</v>
      </c>
    </row>
    <row r="372" spans="1:20" ht="31.5" x14ac:dyDescent="0.25">
      <c r="A372">
        <v>370</v>
      </c>
      <c r="B372" t="s">
        <v>792</v>
      </c>
      <c r="C372" s="5" t="s">
        <v>793</v>
      </c>
      <c r="D372">
        <v>112300</v>
      </c>
      <c r="E372">
        <v>178965</v>
      </c>
      <c r="F372" s="6">
        <f t="shared" si="20"/>
        <v>159.36331255565449</v>
      </c>
      <c r="G372" t="s">
        <v>20</v>
      </c>
      <c r="H372">
        <v>5966</v>
      </c>
      <c r="I372" s="7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1">
        <f t="shared" si="21"/>
        <v>43570.208333333328</v>
      </c>
      <c r="O372" s="11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_xlfn.TEXTSPLIT(R372,{",",",","/"})</f>
        <v>theater</v>
      </c>
      <c r="T372" t="str">
        <v>plays</v>
      </c>
    </row>
    <row r="373" spans="1:20" ht="31.5" x14ac:dyDescent="0.25">
      <c r="A373">
        <v>371</v>
      </c>
      <c r="B373" t="s">
        <v>794</v>
      </c>
      <c r="C373" s="5" t="s">
        <v>795</v>
      </c>
      <c r="D373">
        <v>189200</v>
      </c>
      <c r="E373">
        <v>128410</v>
      </c>
      <c r="F373" s="6">
        <f t="shared" si="20"/>
        <v>67.869978858350947</v>
      </c>
      <c r="G373" t="s">
        <v>14</v>
      </c>
      <c r="H373">
        <v>2176</v>
      </c>
      <c r="I373" s="7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1">
        <f t="shared" si="21"/>
        <v>42043.25</v>
      </c>
      <c r="O373" s="11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_xlfn.TEXTSPLIT(R373,{",",",","/"})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5" t="s">
        <v>797</v>
      </c>
      <c r="D374">
        <v>900</v>
      </c>
      <c r="E374">
        <v>14324</v>
      </c>
      <c r="F374" s="6">
        <f t="shared" si="20"/>
        <v>1591.5555555555554</v>
      </c>
      <c r="G374" t="s">
        <v>20</v>
      </c>
      <c r="H374">
        <v>169</v>
      </c>
      <c r="I374" s="7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1">
        <f t="shared" si="21"/>
        <v>42012.25</v>
      </c>
      <c r="O374" s="11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_xlfn.TEXTSPLIT(R374,{",",",","/"})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5" t="s">
        <v>799</v>
      </c>
      <c r="D375">
        <v>22500</v>
      </c>
      <c r="E375">
        <v>164291</v>
      </c>
      <c r="F375" s="6">
        <f t="shared" si="20"/>
        <v>730.18222222222221</v>
      </c>
      <c r="G375" t="s">
        <v>20</v>
      </c>
      <c r="H375">
        <v>2106</v>
      </c>
      <c r="I375" s="7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1">
        <f t="shared" si="21"/>
        <v>42964.208333333328</v>
      </c>
      <c r="O375" s="11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_xlfn.TEXTSPLIT(R375,{",",",","/"})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5" t="s">
        <v>801</v>
      </c>
      <c r="D376">
        <v>167400</v>
      </c>
      <c r="E376">
        <v>22073</v>
      </c>
      <c r="F376" s="6">
        <f t="shared" si="20"/>
        <v>13.185782556750297</v>
      </c>
      <c r="G376" t="s">
        <v>14</v>
      </c>
      <c r="H376">
        <v>441</v>
      </c>
      <c r="I376" s="7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1">
        <f t="shared" si="21"/>
        <v>43476.25</v>
      </c>
      <c r="O376" s="11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_xlfn.TEXTSPLIT(R376,{",",",","/"})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5" t="s">
        <v>803</v>
      </c>
      <c r="D377">
        <v>2700</v>
      </c>
      <c r="E377">
        <v>1479</v>
      </c>
      <c r="F377" s="6">
        <f t="shared" si="20"/>
        <v>54.777777777777779</v>
      </c>
      <c r="G377" t="s">
        <v>14</v>
      </c>
      <c r="H377">
        <v>25</v>
      </c>
      <c r="I377" s="7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11">
        <f t="shared" si="21"/>
        <v>42293.208333333328</v>
      </c>
      <c r="O377" s="11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_xlfn.TEXTSPLIT(R377,{",",",","/"})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5" t="s">
        <v>805</v>
      </c>
      <c r="D378">
        <v>3400</v>
      </c>
      <c r="E378">
        <v>12275</v>
      </c>
      <c r="F378" s="6">
        <f t="shared" si="20"/>
        <v>361.02941176470591</v>
      </c>
      <c r="G378" t="s">
        <v>20</v>
      </c>
      <c r="H378">
        <v>131</v>
      </c>
      <c r="I378" s="7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1">
        <f t="shared" si="21"/>
        <v>41826.208333333336</v>
      </c>
      <c r="O378" s="11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_xlfn.TEXTSPLIT(R378,{",",",","/"})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5" t="s">
        <v>807</v>
      </c>
      <c r="D379">
        <v>49700</v>
      </c>
      <c r="E379">
        <v>5098</v>
      </c>
      <c r="F379" s="6">
        <f t="shared" si="20"/>
        <v>10.257545271629779</v>
      </c>
      <c r="G379" t="s">
        <v>14</v>
      </c>
      <c r="H379">
        <v>127</v>
      </c>
      <c r="I379" s="7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1">
        <f t="shared" si="21"/>
        <v>43760.208333333328</v>
      </c>
      <c r="O379" s="11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_xlfn.TEXTSPLIT(R379,{",",",","/"})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5" t="s">
        <v>809</v>
      </c>
      <c r="D380">
        <v>178200</v>
      </c>
      <c r="E380">
        <v>24882</v>
      </c>
      <c r="F380" s="6">
        <f t="shared" si="20"/>
        <v>13.962962962962964</v>
      </c>
      <c r="G380" t="s">
        <v>14</v>
      </c>
      <c r="H380">
        <v>355</v>
      </c>
      <c r="I380" s="7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1">
        <f t="shared" si="21"/>
        <v>43241.208333333328</v>
      </c>
      <c r="O380" s="11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_xlfn.TEXTSPLIT(R380,{",",",","/"})</f>
        <v>film &amp; video</v>
      </c>
      <c r="T380" t="str">
        <v>documentary</v>
      </c>
    </row>
    <row r="381" spans="1:20" ht="31.5" x14ac:dyDescent="0.25">
      <c r="A381">
        <v>379</v>
      </c>
      <c r="B381" t="s">
        <v>810</v>
      </c>
      <c r="C381" s="5" t="s">
        <v>811</v>
      </c>
      <c r="D381">
        <v>7200</v>
      </c>
      <c r="E381">
        <v>2912</v>
      </c>
      <c r="F381" s="6">
        <f t="shared" si="20"/>
        <v>40.444444444444443</v>
      </c>
      <c r="G381" t="s">
        <v>14</v>
      </c>
      <c r="H381">
        <v>44</v>
      </c>
      <c r="I381" s="7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1">
        <f t="shared" si="21"/>
        <v>40843.208333333336</v>
      </c>
      <c r="O381" s="11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_xlfn.TEXTSPLIT(R381,{",",",","/"})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5" t="s">
        <v>813</v>
      </c>
      <c r="D382">
        <v>2500</v>
      </c>
      <c r="E382">
        <v>4008</v>
      </c>
      <c r="F382" s="6">
        <f t="shared" si="20"/>
        <v>160.32</v>
      </c>
      <c r="G382" t="s">
        <v>20</v>
      </c>
      <c r="H382">
        <v>84</v>
      </c>
      <c r="I382" s="7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1">
        <f t="shared" si="21"/>
        <v>41448.208333333336</v>
      </c>
      <c r="O382" s="11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_xlfn.TEXTSPLIT(R382,{",",",","/"})</f>
        <v>theater</v>
      </c>
      <c r="T382" t="str">
        <v>plays</v>
      </c>
    </row>
    <row r="383" spans="1:20" ht="31.5" x14ac:dyDescent="0.25">
      <c r="A383">
        <v>381</v>
      </c>
      <c r="B383" t="s">
        <v>814</v>
      </c>
      <c r="C383" s="5" t="s">
        <v>815</v>
      </c>
      <c r="D383">
        <v>5300</v>
      </c>
      <c r="E383">
        <v>9749</v>
      </c>
      <c r="F383" s="6">
        <f t="shared" si="20"/>
        <v>183.9433962264151</v>
      </c>
      <c r="G383" t="s">
        <v>20</v>
      </c>
      <c r="H383">
        <v>155</v>
      </c>
      <c r="I383" s="7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1">
        <f t="shared" si="21"/>
        <v>42163.208333333328</v>
      </c>
      <c r="O383" s="11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_xlfn.TEXTSPLIT(R383,{",",",","/"})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5" t="s">
        <v>817</v>
      </c>
      <c r="D384">
        <v>9100</v>
      </c>
      <c r="E384">
        <v>5803</v>
      </c>
      <c r="F384" s="6">
        <f t="shared" si="20"/>
        <v>63.769230769230766</v>
      </c>
      <c r="G384" t="s">
        <v>14</v>
      </c>
      <c r="H384">
        <v>67</v>
      </c>
      <c r="I384" s="7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1">
        <f t="shared" si="21"/>
        <v>43024.208333333328</v>
      </c>
      <c r="O384" s="11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_xlfn.TEXTSPLIT(R384,{",",",","/"})</f>
        <v>photography</v>
      </c>
      <c r="T384" t="str">
        <v>photography books</v>
      </c>
    </row>
    <row r="385" spans="1:20" ht="31.5" x14ac:dyDescent="0.25">
      <c r="A385">
        <v>383</v>
      </c>
      <c r="B385" t="s">
        <v>818</v>
      </c>
      <c r="C385" s="5" t="s">
        <v>819</v>
      </c>
      <c r="D385">
        <v>6300</v>
      </c>
      <c r="E385">
        <v>14199</v>
      </c>
      <c r="F385" s="6">
        <f t="shared" si="20"/>
        <v>225.38095238095238</v>
      </c>
      <c r="G385" t="s">
        <v>20</v>
      </c>
      <c r="H385">
        <v>189</v>
      </c>
      <c r="I385" s="7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1">
        <f t="shared" si="21"/>
        <v>43509.25</v>
      </c>
      <c r="O385" s="11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_xlfn.TEXTSPLIT(R385,{",",",","/"})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5" t="s">
        <v>821</v>
      </c>
      <c r="D386">
        <v>114400</v>
      </c>
      <c r="E386">
        <v>196779</v>
      </c>
      <c r="F386" s="6">
        <f t="shared" ref="F386:F449" si="24">E386/D386*100</f>
        <v>172.00961538461539</v>
      </c>
      <c r="G386" t="s">
        <v>20</v>
      </c>
      <c r="H386">
        <v>4799</v>
      </c>
      <c r="I386" s="7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1">
        <f t="shared" ref="N386:N449" si="25">(((L386/60)/60)/24)+DATE(1970,1,1)</f>
        <v>42776.25</v>
      </c>
      <c r="O386" s="11">
        <f t="shared" ref="O386:O449" si="26">(((M386/60)/60)/24)+DATE(1970,1,1)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_xlfn.TEXTSPLIT(R386,{",",",","/"})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5" t="s">
        <v>823</v>
      </c>
      <c r="D387">
        <v>38900</v>
      </c>
      <c r="E387">
        <v>56859</v>
      </c>
      <c r="F387" s="6">
        <f t="shared" si="24"/>
        <v>146.16709511568124</v>
      </c>
      <c r="G387" t="s">
        <v>20</v>
      </c>
      <c r="H387">
        <v>1137</v>
      </c>
      <c r="I387" s="7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1">
        <f t="shared" si="25"/>
        <v>43553.208333333328</v>
      </c>
      <c r="O387" s="11">
        <f t="shared" si="26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_xlfn.TEXTSPLIT(R387,{",",",","/"})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5" t="s">
        <v>825</v>
      </c>
      <c r="D388">
        <v>135500</v>
      </c>
      <c r="E388">
        <v>103554</v>
      </c>
      <c r="F388" s="6">
        <f t="shared" si="24"/>
        <v>76.42361623616236</v>
      </c>
      <c r="G388" t="s">
        <v>14</v>
      </c>
      <c r="H388">
        <v>1068</v>
      </c>
      <c r="I388" s="7">
        <f t="shared" si="23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1">
        <f t="shared" si="25"/>
        <v>40355.208333333336</v>
      </c>
      <c r="O388" s="11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_xlfn.TEXTSPLIT(R388,{",",",","/"})</f>
        <v>theater</v>
      </c>
      <c r="T388" t="str">
        <v>plays</v>
      </c>
    </row>
    <row r="389" spans="1:20" ht="31.5" x14ac:dyDescent="0.25">
      <c r="A389">
        <v>387</v>
      </c>
      <c r="B389" t="s">
        <v>826</v>
      </c>
      <c r="C389" s="5" t="s">
        <v>827</v>
      </c>
      <c r="D389">
        <v>109000</v>
      </c>
      <c r="E389">
        <v>42795</v>
      </c>
      <c r="F389" s="6">
        <f t="shared" si="24"/>
        <v>39.261467889908261</v>
      </c>
      <c r="G389" t="s">
        <v>14</v>
      </c>
      <c r="H389">
        <v>424</v>
      </c>
      <c r="I389" s="7">
        <f t="shared" si="23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1">
        <f t="shared" si="25"/>
        <v>41072.208333333336</v>
      </c>
      <c r="O389" s="11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_xlfn.TEXTSPLIT(R389,{",",",","/"})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5" t="s">
        <v>829</v>
      </c>
      <c r="D390">
        <v>114800</v>
      </c>
      <c r="E390">
        <v>12938</v>
      </c>
      <c r="F390" s="6">
        <f t="shared" si="24"/>
        <v>11.270034843205574</v>
      </c>
      <c r="G390" t="s">
        <v>74</v>
      </c>
      <c r="H390">
        <v>145</v>
      </c>
      <c r="I390" s="7">
        <f t="shared" ref="I390:I453" si="27">E390/H390</f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1">
        <f t="shared" si="25"/>
        <v>40912.25</v>
      </c>
      <c r="O390" s="11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_xlfn.TEXTSPLIT(R390,{",",",","/"})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5" t="s">
        <v>831</v>
      </c>
      <c r="D391">
        <v>83000</v>
      </c>
      <c r="E391">
        <v>101352</v>
      </c>
      <c r="F391" s="6">
        <f t="shared" si="24"/>
        <v>122.11084337349398</v>
      </c>
      <c r="G391" t="s">
        <v>20</v>
      </c>
      <c r="H391">
        <v>1152</v>
      </c>
      <c r="I391" s="7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1">
        <f t="shared" si="25"/>
        <v>40479.208333333336</v>
      </c>
      <c r="O391" s="11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_xlfn.TEXTSPLIT(R391,{",",",","/"})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5" t="s">
        <v>833</v>
      </c>
      <c r="D392">
        <v>2400</v>
      </c>
      <c r="E392">
        <v>4477</v>
      </c>
      <c r="F392" s="6">
        <f t="shared" si="24"/>
        <v>186.54166666666669</v>
      </c>
      <c r="G392" t="s">
        <v>20</v>
      </c>
      <c r="H392">
        <v>50</v>
      </c>
      <c r="I392" s="7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11">
        <f t="shared" si="25"/>
        <v>41530.208333333336</v>
      </c>
      <c r="O392" s="11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_xlfn.TEXTSPLIT(R392,{",",",","/"})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5" t="s">
        <v>835</v>
      </c>
      <c r="D393">
        <v>60400</v>
      </c>
      <c r="E393">
        <v>4393</v>
      </c>
      <c r="F393" s="6">
        <f t="shared" si="24"/>
        <v>7.2731788079470201</v>
      </c>
      <c r="G393" t="s">
        <v>14</v>
      </c>
      <c r="H393">
        <v>151</v>
      </c>
      <c r="I393" s="7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1">
        <f t="shared" si="25"/>
        <v>41653.25</v>
      </c>
      <c r="O393" s="11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_xlfn.TEXTSPLIT(R393,{",",",","/"})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5" t="s">
        <v>837</v>
      </c>
      <c r="D394">
        <v>102900</v>
      </c>
      <c r="E394">
        <v>67546</v>
      </c>
      <c r="F394" s="6">
        <f t="shared" si="24"/>
        <v>65.642371234207957</v>
      </c>
      <c r="G394" t="s">
        <v>14</v>
      </c>
      <c r="H394">
        <v>1608</v>
      </c>
      <c r="I394" s="7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1">
        <f t="shared" si="25"/>
        <v>40549.25</v>
      </c>
      <c r="O394" s="11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_xlfn.TEXTSPLIT(R394,{",",",","/"})</f>
        <v>technology</v>
      </c>
      <c r="T394" t="str">
        <v>wearables</v>
      </c>
    </row>
    <row r="395" spans="1:20" ht="31.5" x14ac:dyDescent="0.25">
      <c r="A395">
        <v>393</v>
      </c>
      <c r="B395" t="s">
        <v>838</v>
      </c>
      <c r="C395" s="5" t="s">
        <v>839</v>
      </c>
      <c r="D395">
        <v>62800</v>
      </c>
      <c r="E395">
        <v>143788</v>
      </c>
      <c r="F395" s="6">
        <f t="shared" si="24"/>
        <v>228.96178343949046</v>
      </c>
      <c r="G395" t="s">
        <v>20</v>
      </c>
      <c r="H395">
        <v>3059</v>
      </c>
      <c r="I395" s="7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1">
        <f t="shared" si="25"/>
        <v>42933.208333333328</v>
      </c>
      <c r="O395" s="11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_xlfn.TEXTSPLIT(R395,{",",",","/"})</f>
        <v>music</v>
      </c>
      <c r="T395" t="str">
        <v>jazz</v>
      </c>
    </row>
    <row r="396" spans="1:20" ht="31.5" x14ac:dyDescent="0.25">
      <c r="A396">
        <v>394</v>
      </c>
      <c r="B396" t="s">
        <v>840</v>
      </c>
      <c r="C396" s="5" t="s">
        <v>841</v>
      </c>
      <c r="D396">
        <v>800</v>
      </c>
      <c r="E396">
        <v>3755</v>
      </c>
      <c r="F396" s="6">
        <f t="shared" si="24"/>
        <v>469.37499999999994</v>
      </c>
      <c r="G396" t="s">
        <v>20</v>
      </c>
      <c r="H396">
        <v>34</v>
      </c>
      <c r="I396" s="7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1">
        <f t="shared" si="25"/>
        <v>41484.208333333336</v>
      </c>
      <c r="O396" s="11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_xlfn.TEXTSPLIT(R396,{",",",","/"})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5" t="s">
        <v>842</v>
      </c>
      <c r="D397">
        <v>7100</v>
      </c>
      <c r="E397">
        <v>9238</v>
      </c>
      <c r="F397" s="6">
        <f t="shared" si="24"/>
        <v>130.11267605633802</v>
      </c>
      <c r="G397" t="s">
        <v>20</v>
      </c>
      <c r="H397">
        <v>220</v>
      </c>
      <c r="I397" s="7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1">
        <f t="shared" si="25"/>
        <v>40885.25</v>
      </c>
      <c r="O397" s="11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_xlfn.TEXTSPLIT(R397,{",",",","/"})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5" t="s">
        <v>844</v>
      </c>
      <c r="D398">
        <v>46100</v>
      </c>
      <c r="E398">
        <v>77012</v>
      </c>
      <c r="F398" s="6">
        <f t="shared" si="24"/>
        <v>167.05422993492408</v>
      </c>
      <c r="G398" t="s">
        <v>20</v>
      </c>
      <c r="H398">
        <v>1604</v>
      </c>
      <c r="I398" s="7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1">
        <f t="shared" si="25"/>
        <v>43378.208333333328</v>
      </c>
      <c r="O398" s="11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_xlfn.TEXTSPLIT(R398,{",",",","/"})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5" t="s">
        <v>846</v>
      </c>
      <c r="D399">
        <v>8100</v>
      </c>
      <c r="E399">
        <v>14083</v>
      </c>
      <c r="F399" s="6">
        <f t="shared" si="24"/>
        <v>173.8641975308642</v>
      </c>
      <c r="G399" t="s">
        <v>20</v>
      </c>
      <c r="H399">
        <v>454</v>
      </c>
      <c r="I399" s="7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1">
        <f t="shared" si="25"/>
        <v>41417.208333333336</v>
      </c>
      <c r="O399" s="11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_xlfn.TEXTSPLIT(R399,{",",",","/"})</f>
        <v>music</v>
      </c>
      <c r="T399" t="str">
        <v>rock</v>
      </c>
    </row>
    <row r="400" spans="1:20" ht="31.5" x14ac:dyDescent="0.25">
      <c r="A400">
        <v>398</v>
      </c>
      <c r="B400" t="s">
        <v>847</v>
      </c>
      <c r="C400" s="5" t="s">
        <v>848</v>
      </c>
      <c r="D400">
        <v>1700</v>
      </c>
      <c r="E400">
        <v>12202</v>
      </c>
      <c r="F400" s="6">
        <f t="shared" si="24"/>
        <v>717.76470588235293</v>
      </c>
      <c r="G400" t="s">
        <v>20</v>
      </c>
      <c r="H400">
        <v>123</v>
      </c>
      <c r="I400" s="7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1">
        <f t="shared" si="25"/>
        <v>43228.208333333328</v>
      </c>
      <c r="O400" s="11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_xlfn.TEXTSPLIT(R400,{",",",","/"})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5" t="s">
        <v>850</v>
      </c>
      <c r="D401">
        <v>97300</v>
      </c>
      <c r="E401">
        <v>62127</v>
      </c>
      <c r="F401" s="6">
        <f t="shared" si="24"/>
        <v>63.850976361767728</v>
      </c>
      <c r="G401" t="s">
        <v>14</v>
      </c>
      <c r="H401">
        <v>941</v>
      </c>
      <c r="I401" s="7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1">
        <f t="shared" si="25"/>
        <v>40576.25</v>
      </c>
      <c r="O401" s="11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_xlfn.TEXTSPLIT(R401,{",",",","/"})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5" t="s">
        <v>852</v>
      </c>
      <c r="D402">
        <v>100</v>
      </c>
      <c r="E402">
        <v>2</v>
      </c>
      <c r="F402" s="6">
        <f t="shared" si="24"/>
        <v>2</v>
      </c>
      <c r="G402" t="s">
        <v>14</v>
      </c>
      <c r="H402">
        <v>1</v>
      </c>
      <c r="I402" s="7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11">
        <f t="shared" si="25"/>
        <v>41502.208333333336</v>
      </c>
      <c r="O402" s="11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_xlfn.TEXTSPLIT(R402,{",",",","/"})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5" t="s">
        <v>854</v>
      </c>
      <c r="D403">
        <v>900</v>
      </c>
      <c r="E403">
        <v>13772</v>
      </c>
      <c r="F403" s="6">
        <f t="shared" si="24"/>
        <v>1530.2222222222222</v>
      </c>
      <c r="G403" t="s">
        <v>20</v>
      </c>
      <c r="H403">
        <v>299</v>
      </c>
      <c r="I403" s="7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1">
        <f t="shared" si="25"/>
        <v>43765.208333333328</v>
      </c>
      <c r="O403" s="11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_xlfn.TEXTSPLIT(R403,{",",",","/"})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5" t="s">
        <v>856</v>
      </c>
      <c r="D404">
        <v>7300</v>
      </c>
      <c r="E404">
        <v>2946</v>
      </c>
      <c r="F404" s="6">
        <f t="shared" si="24"/>
        <v>40.356164383561641</v>
      </c>
      <c r="G404" t="s">
        <v>14</v>
      </c>
      <c r="H404">
        <v>40</v>
      </c>
      <c r="I404" s="7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1">
        <f t="shared" si="25"/>
        <v>40914.25</v>
      </c>
      <c r="O404" s="11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_xlfn.TEXTSPLIT(R404,{",",",","/"})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5" t="s">
        <v>858</v>
      </c>
      <c r="D405">
        <v>195800</v>
      </c>
      <c r="E405">
        <v>168820</v>
      </c>
      <c r="F405" s="6">
        <f t="shared" si="24"/>
        <v>86.220633299284984</v>
      </c>
      <c r="G405" t="s">
        <v>14</v>
      </c>
      <c r="H405">
        <v>3015</v>
      </c>
      <c r="I405" s="7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1">
        <f t="shared" si="25"/>
        <v>40310.208333333336</v>
      </c>
      <c r="O405" s="11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_xlfn.TEXTSPLIT(R405,{",",",","/"})</f>
        <v>theater</v>
      </c>
      <c r="T405" t="str">
        <v>plays</v>
      </c>
    </row>
    <row r="406" spans="1:20" ht="31.5" x14ac:dyDescent="0.25">
      <c r="A406">
        <v>404</v>
      </c>
      <c r="B406" t="s">
        <v>859</v>
      </c>
      <c r="C406" s="5" t="s">
        <v>860</v>
      </c>
      <c r="D406">
        <v>48900</v>
      </c>
      <c r="E406">
        <v>154321</v>
      </c>
      <c r="F406" s="6">
        <f t="shared" si="24"/>
        <v>315.58486707566465</v>
      </c>
      <c r="G406" t="s">
        <v>20</v>
      </c>
      <c r="H406">
        <v>2237</v>
      </c>
      <c r="I406" s="7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1">
        <f t="shared" si="25"/>
        <v>43053.25</v>
      </c>
      <c r="O406" s="11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_xlfn.TEXTSPLIT(R406,{",",",","/"})</f>
        <v>theater</v>
      </c>
      <c r="T406" t="str">
        <v>plays</v>
      </c>
    </row>
    <row r="407" spans="1:20" ht="31.5" x14ac:dyDescent="0.25">
      <c r="A407">
        <v>405</v>
      </c>
      <c r="B407" t="s">
        <v>861</v>
      </c>
      <c r="C407" s="5" t="s">
        <v>862</v>
      </c>
      <c r="D407">
        <v>29600</v>
      </c>
      <c r="E407">
        <v>26527</v>
      </c>
      <c r="F407" s="6">
        <f t="shared" si="24"/>
        <v>89.618243243243242</v>
      </c>
      <c r="G407" t="s">
        <v>14</v>
      </c>
      <c r="H407">
        <v>435</v>
      </c>
      <c r="I407" s="7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1">
        <f t="shared" si="25"/>
        <v>43255.208333333328</v>
      </c>
      <c r="O407" s="11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_xlfn.TEXTSPLIT(R407,{",",",","/"})</f>
        <v>theater</v>
      </c>
      <c r="T407" t="str">
        <v>plays</v>
      </c>
    </row>
    <row r="408" spans="1:20" ht="31.5" x14ac:dyDescent="0.25">
      <c r="A408">
        <v>406</v>
      </c>
      <c r="B408" t="s">
        <v>863</v>
      </c>
      <c r="C408" s="5" t="s">
        <v>864</v>
      </c>
      <c r="D408">
        <v>39300</v>
      </c>
      <c r="E408">
        <v>71583</v>
      </c>
      <c r="F408" s="6">
        <f t="shared" si="24"/>
        <v>182.14503816793894</v>
      </c>
      <c r="G408" t="s">
        <v>20</v>
      </c>
      <c r="H408">
        <v>645</v>
      </c>
      <c r="I408" s="7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1">
        <f t="shared" si="25"/>
        <v>41304.25</v>
      </c>
      <c r="O408" s="11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_xlfn.TEXTSPLIT(R408,{",",",","/"})</f>
        <v>film &amp; video</v>
      </c>
      <c r="T408" t="str">
        <v>documentary</v>
      </c>
    </row>
    <row r="409" spans="1:20" ht="31.5" x14ac:dyDescent="0.25">
      <c r="A409">
        <v>407</v>
      </c>
      <c r="B409" t="s">
        <v>865</v>
      </c>
      <c r="C409" s="5" t="s">
        <v>866</v>
      </c>
      <c r="D409">
        <v>3400</v>
      </c>
      <c r="E409">
        <v>12100</v>
      </c>
      <c r="F409" s="6">
        <f t="shared" si="24"/>
        <v>355.88235294117646</v>
      </c>
      <c r="G409" t="s">
        <v>20</v>
      </c>
      <c r="H409">
        <v>484</v>
      </c>
      <c r="I409" s="7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11">
        <f t="shared" si="25"/>
        <v>43751.208333333328</v>
      </c>
      <c r="O409" s="11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_xlfn.TEXTSPLIT(R409,{",",",","/"})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5" t="s">
        <v>868</v>
      </c>
      <c r="D410">
        <v>9200</v>
      </c>
      <c r="E410">
        <v>12129</v>
      </c>
      <c r="F410" s="6">
        <f t="shared" si="24"/>
        <v>131.83695652173913</v>
      </c>
      <c r="G410" t="s">
        <v>20</v>
      </c>
      <c r="H410">
        <v>154</v>
      </c>
      <c r="I410" s="7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1">
        <f t="shared" si="25"/>
        <v>42541.208333333328</v>
      </c>
      <c r="O410" s="11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_xlfn.TEXTSPLIT(R410,{",",",","/"})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5" t="s">
        <v>869</v>
      </c>
      <c r="D411">
        <v>135600</v>
      </c>
      <c r="E411">
        <v>62804</v>
      </c>
      <c r="F411" s="6">
        <f t="shared" si="24"/>
        <v>46.315634218289084</v>
      </c>
      <c r="G411" t="s">
        <v>14</v>
      </c>
      <c r="H411">
        <v>714</v>
      </c>
      <c r="I411" s="7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1">
        <f t="shared" si="25"/>
        <v>42843.208333333328</v>
      </c>
      <c r="O411" s="11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_xlfn.TEXTSPLIT(R411,{",",",","/"})</f>
        <v>music</v>
      </c>
      <c r="T411" t="str">
        <v>rock</v>
      </c>
    </row>
    <row r="412" spans="1:20" ht="31.5" x14ac:dyDescent="0.25">
      <c r="A412">
        <v>410</v>
      </c>
      <c r="B412" t="s">
        <v>870</v>
      </c>
      <c r="C412" s="5" t="s">
        <v>871</v>
      </c>
      <c r="D412">
        <v>153700</v>
      </c>
      <c r="E412">
        <v>55536</v>
      </c>
      <c r="F412" s="6">
        <f t="shared" si="24"/>
        <v>36.132726089785294</v>
      </c>
      <c r="G412" t="s">
        <v>47</v>
      </c>
      <c r="H412">
        <v>1111</v>
      </c>
      <c r="I412" s="7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1">
        <f t="shared" si="25"/>
        <v>42122.208333333328</v>
      </c>
      <c r="O412" s="11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_xlfn.TEXTSPLIT(R412,{",",",","/"})</f>
        <v>games</v>
      </c>
      <c r="T412" t="str">
        <v>mobile games</v>
      </c>
    </row>
    <row r="413" spans="1:20" ht="31.5" x14ac:dyDescent="0.25">
      <c r="A413">
        <v>411</v>
      </c>
      <c r="B413" t="s">
        <v>872</v>
      </c>
      <c r="C413" s="5" t="s">
        <v>873</v>
      </c>
      <c r="D413">
        <v>7800</v>
      </c>
      <c r="E413">
        <v>8161</v>
      </c>
      <c r="F413" s="6">
        <f t="shared" si="24"/>
        <v>104.62820512820512</v>
      </c>
      <c r="G413" t="s">
        <v>20</v>
      </c>
      <c r="H413">
        <v>82</v>
      </c>
      <c r="I413" s="7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1">
        <f t="shared" si="25"/>
        <v>42884.208333333328</v>
      </c>
      <c r="O413" s="11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_xlfn.TEXTSPLIT(R413,{",",",","/"})</f>
        <v>theater</v>
      </c>
      <c r="T413" t="str">
        <v>plays</v>
      </c>
    </row>
    <row r="414" spans="1:20" ht="31.5" x14ac:dyDescent="0.25">
      <c r="A414">
        <v>412</v>
      </c>
      <c r="B414" t="s">
        <v>874</v>
      </c>
      <c r="C414" s="5" t="s">
        <v>875</v>
      </c>
      <c r="D414">
        <v>2100</v>
      </c>
      <c r="E414">
        <v>14046</v>
      </c>
      <c r="F414" s="6">
        <f t="shared" si="24"/>
        <v>668.85714285714289</v>
      </c>
      <c r="G414" t="s">
        <v>20</v>
      </c>
      <c r="H414">
        <v>134</v>
      </c>
      <c r="I414" s="7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1">
        <f t="shared" si="25"/>
        <v>41642.25</v>
      </c>
      <c r="O414" s="11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_xlfn.TEXTSPLIT(R414,{",",",","/"})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5" t="s">
        <v>877</v>
      </c>
      <c r="D415">
        <v>189500</v>
      </c>
      <c r="E415">
        <v>117628</v>
      </c>
      <c r="F415" s="6">
        <f t="shared" si="24"/>
        <v>62.072823218997364</v>
      </c>
      <c r="G415" t="s">
        <v>47</v>
      </c>
      <c r="H415">
        <v>1089</v>
      </c>
      <c r="I415" s="7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1">
        <f t="shared" si="25"/>
        <v>43431.25</v>
      </c>
      <c r="O415" s="11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_xlfn.TEXTSPLIT(R415,{",",",","/"})</f>
        <v>film &amp; video</v>
      </c>
      <c r="T415" t="str">
        <v>animation</v>
      </c>
    </row>
    <row r="416" spans="1:20" ht="31.5" x14ac:dyDescent="0.25">
      <c r="A416">
        <v>414</v>
      </c>
      <c r="B416" t="s">
        <v>878</v>
      </c>
      <c r="C416" s="5" t="s">
        <v>879</v>
      </c>
      <c r="D416">
        <v>188200</v>
      </c>
      <c r="E416">
        <v>159405</v>
      </c>
      <c r="F416" s="6">
        <f t="shared" si="24"/>
        <v>84.699787460148784</v>
      </c>
      <c r="G416" t="s">
        <v>14</v>
      </c>
      <c r="H416">
        <v>5497</v>
      </c>
      <c r="I416" s="7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1">
        <f t="shared" si="25"/>
        <v>40288.208333333336</v>
      </c>
      <c r="O416" s="11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_xlfn.TEXTSPLIT(R416,{",",",","/"})</f>
        <v>food</v>
      </c>
      <c r="T416" t="str">
        <v>food trucks</v>
      </c>
    </row>
    <row r="417" spans="1:20" ht="31.5" x14ac:dyDescent="0.25">
      <c r="A417">
        <v>415</v>
      </c>
      <c r="B417" t="s">
        <v>880</v>
      </c>
      <c r="C417" s="5" t="s">
        <v>881</v>
      </c>
      <c r="D417">
        <v>113500</v>
      </c>
      <c r="E417">
        <v>12552</v>
      </c>
      <c r="F417" s="6">
        <f t="shared" si="24"/>
        <v>11.059030837004405</v>
      </c>
      <c r="G417" t="s">
        <v>14</v>
      </c>
      <c r="H417">
        <v>418</v>
      </c>
      <c r="I417" s="7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1">
        <f t="shared" si="25"/>
        <v>40921.25</v>
      </c>
      <c r="O417" s="11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_xlfn.TEXTSPLIT(R417,{",",",","/"})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5" t="s">
        <v>883</v>
      </c>
      <c r="D418">
        <v>134600</v>
      </c>
      <c r="E418">
        <v>59007</v>
      </c>
      <c r="F418" s="6">
        <f t="shared" si="24"/>
        <v>43.838781575037146</v>
      </c>
      <c r="G418" t="s">
        <v>14</v>
      </c>
      <c r="H418">
        <v>1439</v>
      </c>
      <c r="I418" s="7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1">
        <f t="shared" si="25"/>
        <v>40560.25</v>
      </c>
      <c r="O418" s="11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_xlfn.TEXTSPLIT(R418,{",",",","/"})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5" t="s">
        <v>885</v>
      </c>
      <c r="D419">
        <v>1700</v>
      </c>
      <c r="E419">
        <v>943</v>
      </c>
      <c r="F419" s="6">
        <f t="shared" si="24"/>
        <v>55.470588235294116</v>
      </c>
      <c r="G419" t="s">
        <v>14</v>
      </c>
      <c r="H419">
        <v>15</v>
      </c>
      <c r="I419" s="7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1">
        <f t="shared" si="25"/>
        <v>43407.208333333328</v>
      </c>
      <c r="O419" s="11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_xlfn.TEXTSPLIT(R419,{",",",","/"})</f>
        <v>theater</v>
      </c>
      <c r="T419" t="str">
        <v>plays</v>
      </c>
    </row>
    <row r="420" spans="1:20" ht="31.5" x14ac:dyDescent="0.25">
      <c r="A420">
        <v>418</v>
      </c>
      <c r="B420" t="s">
        <v>105</v>
      </c>
      <c r="C420" s="5" t="s">
        <v>886</v>
      </c>
      <c r="D420">
        <v>163700</v>
      </c>
      <c r="E420">
        <v>93963</v>
      </c>
      <c r="F420" s="6">
        <f t="shared" si="24"/>
        <v>57.399511301160658</v>
      </c>
      <c r="G420" t="s">
        <v>14</v>
      </c>
      <c r="H420">
        <v>1999</v>
      </c>
      <c r="I420" s="7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1">
        <f t="shared" si="25"/>
        <v>41035.208333333336</v>
      </c>
      <c r="O420" s="11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_xlfn.TEXTSPLIT(R420,{",",",","/"})</f>
        <v>film &amp; video</v>
      </c>
      <c r="T420" t="str">
        <v>documentary</v>
      </c>
    </row>
    <row r="421" spans="1:20" ht="31.5" x14ac:dyDescent="0.25">
      <c r="A421">
        <v>419</v>
      </c>
      <c r="B421" t="s">
        <v>887</v>
      </c>
      <c r="C421" s="5" t="s">
        <v>888</v>
      </c>
      <c r="D421">
        <v>113800</v>
      </c>
      <c r="E421">
        <v>140469</v>
      </c>
      <c r="F421" s="6">
        <f t="shared" si="24"/>
        <v>123.43497363796135</v>
      </c>
      <c r="G421" t="s">
        <v>20</v>
      </c>
      <c r="H421">
        <v>5203</v>
      </c>
      <c r="I421" s="7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1">
        <f t="shared" si="25"/>
        <v>40899.25</v>
      </c>
      <c r="O421" s="11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_xlfn.TEXTSPLIT(R421,{",",",","/"})</f>
        <v>technology</v>
      </c>
      <c r="T421" t="str">
        <v>web</v>
      </c>
    </row>
    <row r="422" spans="1:20" ht="31.5" x14ac:dyDescent="0.25">
      <c r="A422">
        <v>420</v>
      </c>
      <c r="B422" t="s">
        <v>889</v>
      </c>
      <c r="C422" s="5" t="s">
        <v>890</v>
      </c>
      <c r="D422">
        <v>5000</v>
      </c>
      <c r="E422">
        <v>6423</v>
      </c>
      <c r="F422" s="6">
        <f t="shared" si="24"/>
        <v>128.46</v>
      </c>
      <c r="G422" t="s">
        <v>20</v>
      </c>
      <c r="H422">
        <v>94</v>
      </c>
      <c r="I422" s="7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1">
        <f t="shared" si="25"/>
        <v>42911.208333333328</v>
      </c>
      <c r="O422" s="11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_xlfn.TEXTSPLIT(R422,{",",",","/"})</f>
        <v>theater</v>
      </c>
      <c r="T422" t="str">
        <v>plays</v>
      </c>
    </row>
    <row r="423" spans="1:20" ht="31.5" x14ac:dyDescent="0.25">
      <c r="A423">
        <v>421</v>
      </c>
      <c r="B423" t="s">
        <v>891</v>
      </c>
      <c r="C423" s="5" t="s">
        <v>892</v>
      </c>
      <c r="D423">
        <v>9400</v>
      </c>
      <c r="E423">
        <v>6015</v>
      </c>
      <c r="F423" s="6">
        <f t="shared" si="24"/>
        <v>63.989361702127653</v>
      </c>
      <c r="G423" t="s">
        <v>14</v>
      </c>
      <c r="H423">
        <v>118</v>
      </c>
      <c r="I423" s="7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1">
        <f t="shared" si="25"/>
        <v>42915.208333333328</v>
      </c>
      <c r="O423" s="11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_xlfn.TEXTSPLIT(R423,{",",",","/"})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5" t="s">
        <v>894</v>
      </c>
      <c r="D424">
        <v>8700</v>
      </c>
      <c r="E424">
        <v>11075</v>
      </c>
      <c r="F424" s="6">
        <f t="shared" si="24"/>
        <v>127.29885057471265</v>
      </c>
      <c r="G424" t="s">
        <v>20</v>
      </c>
      <c r="H424">
        <v>205</v>
      </c>
      <c r="I424" s="7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1">
        <f t="shared" si="25"/>
        <v>40285.208333333336</v>
      </c>
      <c r="O424" s="11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_xlfn.TEXTSPLIT(R424,{",",",","/"})</f>
        <v>theater</v>
      </c>
      <c r="T424" t="str">
        <v>plays</v>
      </c>
    </row>
    <row r="425" spans="1:20" ht="31.5" x14ac:dyDescent="0.25">
      <c r="A425">
        <v>423</v>
      </c>
      <c r="B425" t="s">
        <v>895</v>
      </c>
      <c r="C425" s="5" t="s">
        <v>896</v>
      </c>
      <c r="D425">
        <v>147800</v>
      </c>
      <c r="E425">
        <v>15723</v>
      </c>
      <c r="F425" s="6">
        <f t="shared" si="24"/>
        <v>10.638024357239512</v>
      </c>
      <c r="G425" t="s">
        <v>14</v>
      </c>
      <c r="H425">
        <v>162</v>
      </c>
      <c r="I425" s="7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1">
        <f t="shared" si="25"/>
        <v>40808.208333333336</v>
      </c>
      <c r="O425" s="11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_xlfn.TEXTSPLIT(R425,{",",",","/"})</f>
        <v>food</v>
      </c>
      <c r="T425" t="str">
        <v>food trucks</v>
      </c>
    </row>
    <row r="426" spans="1:20" ht="31.5" x14ac:dyDescent="0.25">
      <c r="A426">
        <v>424</v>
      </c>
      <c r="B426" t="s">
        <v>897</v>
      </c>
      <c r="C426" s="5" t="s">
        <v>898</v>
      </c>
      <c r="D426">
        <v>5100</v>
      </c>
      <c r="E426">
        <v>2064</v>
      </c>
      <c r="F426" s="6">
        <f t="shared" si="24"/>
        <v>40.470588235294116</v>
      </c>
      <c r="G426" t="s">
        <v>14</v>
      </c>
      <c r="H426">
        <v>83</v>
      </c>
      <c r="I426" s="7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1">
        <f t="shared" si="25"/>
        <v>43208.208333333328</v>
      </c>
      <c r="O426" s="11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_xlfn.TEXTSPLIT(R426,{",",",","/"})</f>
        <v>music</v>
      </c>
      <c r="T426" t="str">
        <v>indie rock</v>
      </c>
    </row>
    <row r="427" spans="1:20" ht="31.5" x14ac:dyDescent="0.25">
      <c r="A427">
        <v>425</v>
      </c>
      <c r="B427" t="s">
        <v>899</v>
      </c>
      <c r="C427" s="5" t="s">
        <v>900</v>
      </c>
      <c r="D427">
        <v>2700</v>
      </c>
      <c r="E427">
        <v>7767</v>
      </c>
      <c r="F427" s="6">
        <f t="shared" si="24"/>
        <v>287.66666666666663</v>
      </c>
      <c r="G427" t="s">
        <v>20</v>
      </c>
      <c r="H427">
        <v>92</v>
      </c>
      <c r="I427" s="7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1">
        <f t="shared" si="25"/>
        <v>42213.208333333328</v>
      </c>
      <c r="O427" s="11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_xlfn.TEXTSPLIT(R427,{",",",","/"})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5" t="s">
        <v>902</v>
      </c>
      <c r="D428">
        <v>1800</v>
      </c>
      <c r="E428">
        <v>10313</v>
      </c>
      <c r="F428" s="6">
        <f t="shared" si="24"/>
        <v>572.94444444444446</v>
      </c>
      <c r="G428" t="s">
        <v>20</v>
      </c>
      <c r="H428">
        <v>219</v>
      </c>
      <c r="I428" s="7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1">
        <f t="shared" si="25"/>
        <v>41332.25</v>
      </c>
      <c r="O428" s="11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_xlfn.TEXTSPLIT(R428,{",",",","/"})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5" t="s">
        <v>904</v>
      </c>
      <c r="D429">
        <v>174500</v>
      </c>
      <c r="E429">
        <v>197018</v>
      </c>
      <c r="F429" s="6">
        <f t="shared" si="24"/>
        <v>112.90429799426933</v>
      </c>
      <c r="G429" t="s">
        <v>20</v>
      </c>
      <c r="H429">
        <v>2526</v>
      </c>
      <c r="I429" s="7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1">
        <f t="shared" si="25"/>
        <v>41895.208333333336</v>
      </c>
      <c r="O429" s="11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_xlfn.TEXTSPLIT(R429,{",",",","/"})</f>
        <v>theater</v>
      </c>
      <c r="T429" t="str">
        <v>plays</v>
      </c>
    </row>
    <row r="430" spans="1:20" ht="31.5" x14ac:dyDescent="0.25">
      <c r="A430">
        <v>428</v>
      </c>
      <c r="B430" t="s">
        <v>905</v>
      </c>
      <c r="C430" s="5" t="s">
        <v>906</v>
      </c>
      <c r="D430">
        <v>101400</v>
      </c>
      <c r="E430">
        <v>47037</v>
      </c>
      <c r="F430" s="6">
        <f t="shared" si="24"/>
        <v>46.387573964497044</v>
      </c>
      <c r="G430" t="s">
        <v>14</v>
      </c>
      <c r="H430">
        <v>747</v>
      </c>
      <c r="I430" s="7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1">
        <f t="shared" si="25"/>
        <v>40585.25</v>
      </c>
      <c r="O430" s="11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_xlfn.TEXTSPLIT(R430,{",",",","/"})</f>
        <v>film &amp; video</v>
      </c>
      <c r="T430" t="str">
        <v>animation</v>
      </c>
    </row>
    <row r="431" spans="1:20" ht="31.5" x14ac:dyDescent="0.25">
      <c r="A431">
        <v>429</v>
      </c>
      <c r="B431" t="s">
        <v>907</v>
      </c>
      <c r="C431" s="5" t="s">
        <v>908</v>
      </c>
      <c r="D431">
        <v>191000</v>
      </c>
      <c r="E431">
        <v>173191</v>
      </c>
      <c r="F431" s="6">
        <f t="shared" si="24"/>
        <v>90.675916230366497</v>
      </c>
      <c r="G431" t="s">
        <v>74</v>
      </c>
      <c r="H431">
        <v>2138</v>
      </c>
      <c r="I431" s="7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1">
        <f t="shared" si="25"/>
        <v>41680.25</v>
      </c>
      <c r="O431" s="11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_xlfn.TEXTSPLIT(R431,{",",",","/"})</f>
        <v>photography</v>
      </c>
      <c r="T431" t="str">
        <v>photography books</v>
      </c>
    </row>
    <row r="432" spans="1:20" ht="31.5" x14ac:dyDescent="0.25">
      <c r="A432">
        <v>430</v>
      </c>
      <c r="B432" t="s">
        <v>909</v>
      </c>
      <c r="C432" s="5" t="s">
        <v>910</v>
      </c>
      <c r="D432">
        <v>8100</v>
      </c>
      <c r="E432">
        <v>5487</v>
      </c>
      <c r="F432" s="6">
        <f t="shared" si="24"/>
        <v>67.740740740740748</v>
      </c>
      <c r="G432" t="s">
        <v>14</v>
      </c>
      <c r="H432">
        <v>84</v>
      </c>
      <c r="I432" s="7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1">
        <f t="shared" si="25"/>
        <v>43737.208333333328</v>
      </c>
      <c r="O432" s="11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_xlfn.TEXTSPLIT(R432,{",",",","/"})</f>
        <v>theater</v>
      </c>
      <c r="T432" t="str">
        <v>plays</v>
      </c>
    </row>
    <row r="433" spans="1:20" ht="31.5" x14ac:dyDescent="0.25">
      <c r="A433">
        <v>431</v>
      </c>
      <c r="B433" t="s">
        <v>911</v>
      </c>
      <c r="C433" s="5" t="s">
        <v>912</v>
      </c>
      <c r="D433">
        <v>5100</v>
      </c>
      <c r="E433">
        <v>9817</v>
      </c>
      <c r="F433" s="6">
        <f t="shared" si="24"/>
        <v>192.49019607843135</v>
      </c>
      <c r="G433" t="s">
        <v>20</v>
      </c>
      <c r="H433">
        <v>94</v>
      </c>
      <c r="I433" s="7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1">
        <f t="shared" si="25"/>
        <v>43273.208333333328</v>
      </c>
      <c r="O433" s="11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_xlfn.TEXTSPLIT(R433,{",",",","/"})</f>
        <v>theater</v>
      </c>
      <c r="T433" t="str">
        <v>plays</v>
      </c>
    </row>
    <row r="434" spans="1:20" ht="31.5" x14ac:dyDescent="0.25">
      <c r="A434">
        <v>432</v>
      </c>
      <c r="B434" t="s">
        <v>913</v>
      </c>
      <c r="C434" s="5" t="s">
        <v>914</v>
      </c>
      <c r="D434">
        <v>7700</v>
      </c>
      <c r="E434">
        <v>6369</v>
      </c>
      <c r="F434" s="6">
        <f t="shared" si="24"/>
        <v>82.714285714285722</v>
      </c>
      <c r="G434" t="s">
        <v>14</v>
      </c>
      <c r="H434">
        <v>91</v>
      </c>
      <c r="I434" s="7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1">
        <f t="shared" si="25"/>
        <v>41761.208333333336</v>
      </c>
      <c r="O434" s="11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_xlfn.TEXTSPLIT(R434,{",",",","/"})</f>
        <v>theater</v>
      </c>
      <c r="T434" t="str">
        <v>plays</v>
      </c>
    </row>
    <row r="435" spans="1:20" ht="31.5" x14ac:dyDescent="0.25">
      <c r="A435">
        <v>433</v>
      </c>
      <c r="B435" t="s">
        <v>915</v>
      </c>
      <c r="C435" s="5" t="s">
        <v>916</v>
      </c>
      <c r="D435">
        <v>121400</v>
      </c>
      <c r="E435">
        <v>65755</v>
      </c>
      <c r="F435" s="6">
        <f t="shared" si="24"/>
        <v>54.163920922570021</v>
      </c>
      <c r="G435" t="s">
        <v>14</v>
      </c>
      <c r="H435">
        <v>792</v>
      </c>
      <c r="I435" s="7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1">
        <f t="shared" si="25"/>
        <v>41603.25</v>
      </c>
      <c r="O435" s="11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_xlfn.TEXTSPLIT(R435,{",",",","/"})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5" t="s">
        <v>918</v>
      </c>
      <c r="D436">
        <v>5400</v>
      </c>
      <c r="E436">
        <v>903</v>
      </c>
      <c r="F436" s="6">
        <f t="shared" si="24"/>
        <v>16.722222222222221</v>
      </c>
      <c r="G436" t="s">
        <v>74</v>
      </c>
      <c r="H436">
        <v>10</v>
      </c>
      <c r="I436" s="7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11">
        <f t="shared" si="25"/>
        <v>42705.25</v>
      </c>
      <c r="O436" s="11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_xlfn.TEXTSPLIT(R436,{",",",","/"})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5" t="s">
        <v>920</v>
      </c>
      <c r="D437">
        <v>152400</v>
      </c>
      <c r="E437">
        <v>178120</v>
      </c>
      <c r="F437" s="6">
        <f t="shared" si="24"/>
        <v>116.87664041994749</v>
      </c>
      <c r="G437" t="s">
        <v>20</v>
      </c>
      <c r="H437">
        <v>1713</v>
      </c>
      <c r="I437" s="7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1">
        <f t="shared" si="25"/>
        <v>41988.25</v>
      </c>
      <c r="O437" s="11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_xlfn.TEXTSPLIT(R437,{",",",","/"})</f>
        <v>theater</v>
      </c>
      <c r="T437" t="str">
        <v>plays</v>
      </c>
    </row>
    <row r="438" spans="1:20" ht="31.5" x14ac:dyDescent="0.25">
      <c r="A438">
        <v>436</v>
      </c>
      <c r="B438" t="s">
        <v>921</v>
      </c>
      <c r="C438" s="5" t="s">
        <v>922</v>
      </c>
      <c r="D438">
        <v>1300</v>
      </c>
      <c r="E438">
        <v>13678</v>
      </c>
      <c r="F438" s="6">
        <f t="shared" si="24"/>
        <v>1052.1538461538462</v>
      </c>
      <c r="G438" t="s">
        <v>20</v>
      </c>
      <c r="H438">
        <v>249</v>
      </c>
      <c r="I438" s="7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1">
        <f t="shared" si="25"/>
        <v>43575.208333333328</v>
      </c>
      <c r="O438" s="11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_xlfn.TEXTSPLIT(R438,{",",",","/"})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5" t="s">
        <v>924</v>
      </c>
      <c r="D439">
        <v>8100</v>
      </c>
      <c r="E439">
        <v>9969</v>
      </c>
      <c r="F439" s="6">
        <f t="shared" si="24"/>
        <v>123.07407407407408</v>
      </c>
      <c r="G439" t="s">
        <v>20</v>
      </c>
      <c r="H439">
        <v>192</v>
      </c>
      <c r="I439" s="7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1">
        <f t="shared" si="25"/>
        <v>42260.208333333328</v>
      </c>
      <c r="O439" s="11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_xlfn.TEXTSPLIT(R439,{",",",","/"})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5" t="s">
        <v>926</v>
      </c>
      <c r="D440">
        <v>8300</v>
      </c>
      <c r="E440">
        <v>14827</v>
      </c>
      <c r="F440" s="6">
        <f t="shared" si="24"/>
        <v>178.63855421686748</v>
      </c>
      <c r="G440" t="s">
        <v>20</v>
      </c>
      <c r="H440">
        <v>247</v>
      </c>
      <c r="I440" s="7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1">
        <f t="shared" si="25"/>
        <v>41337.25</v>
      </c>
      <c r="O440" s="11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_xlfn.TEXTSPLIT(R440,{",",",","/"})</f>
        <v>theater</v>
      </c>
      <c r="T440" t="str">
        <v>plays</v>
      </c>
    </row>
    <row r="441" spans="1:20" ht="31.5" x14ac:dyDescent="0.25">
      <c r="A441">
        <v>439</v>
      </c>
      <c r="B441" t="s">
        <v>927</v>
      </c>
      <c r="C441" s="5" t="s">
        <v>928</v>
      </c>
      <c r="D441">
        <v>28400</v>
      </c>
      <c r="E441">
        <v>100900</v>
      </c>
      <c r="F441" s="6">
        <f t="shared" si="24"/>
        <v>355.28169014084506</v>
      </c>
      <c r="G441" t="s">
        <v>20</v>
      </c>
      <c r="H441">
        <v>2293</v>
      </c>
      <c r="I441" s="7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1">
        <f t="shared" si="25"/>
        <v>42680.208333333328</v>
      </c>
      <c r="O441" s="11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_xlfn.TEXTSPLIT(R441,{",",",","/"})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5" t="s">
        <v>930</v>
      </c>
      <c r="D442">
        <v>102500</v>
      </c>
      <c r="E442">
        <v>165954</v>
      </c>
      <c r="F442" s="6">
        <f t="shared" si="24"/>
        <v>161.90634146341463</v>
      </c>
      <c r="G442" t="s">
        <v>20</v>
      </c>
      <c r="H442">
        <v>3131</v>
      </c>
      <c r="I442" s="7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1">
        <f t="shared" si="25"/>
        <v>42916.208333333328</v>
      </c>
      <c r="O442" s="11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_xlfn.TEXTSPLIT(R442,{",",",","/"})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5" t="s">
        <v>932</v>
      </c>
      <c r="D443">
        <v>7000</v>
      </c>
      <c r="E443">
        <v>1744</v>
      </c>
      <c r="F443" s="6">
        <f t="shared" si="24"/>
        <v>24.914285714285715</v>
      </c>
      <c r="G443" t="s">
        <v>14</v>
      </c>
      <c r="H443">
        <v>32</v>
      </c>
      <c r="I443" s="7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11">
        <f t="shared" si="25"/>
        <v>41025.208333333336</v>
      </c>
      <c r="O443" s="11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_xlfn.TEXTSPLIT(R443,{",",",","/"})</f>
        <v>technology</v>
      </c>
      <c r="T443" t="str">
        <v>wearables</v>
      </c>
    </row>
    <row r="444" spans="1:20" ht="31.5" x14ac:dyDescent="0.25">
      <c r="A444">
        <v>442</v>
      </c>
      <c r="B444" t="s">
        <v>933</v>
      </c>
      <c r="C444" s="5" t="s">
        <v>934</v>
      </c>
      <c r="D444">
        <v>5400</v>
      </c>
      <c r="E444">
        <v>10731</v>
      </c>
      <c r="F444" s="6">
        <f t="shared" si="24"/>
        <v>198.72222222222223</v>
      </c>
      <c r="G444" t="s">
        <v>20</v>
      </c>
      <c r="H444">
        <v>143</v>
      </c>
      <c r="I444" s="7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1">
        <f t="shared" si="25"/>
        <v>42980.208333333328</v>
      </c>
      <c r="O444" s="11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_xlfn.TEXTSPLIT(R444,{",",",","/"})</f>
        <v>theater</v>
      </c>
      <c r="T444" t="str">
        <v>plays</v>
      </c>
    </row>
    <row r="445" spans="1:20" ht="31.5" x14ac:dyDescent="0.25">
      <c r="A445">
        <v>443</v>
      </c>
      <c r="B445" t="s">
        <v>935</v>
      </c>
      <c r="C445" s="5" t="s">
        <v>936</v>
      </c>
      <c r="D445">
        <v>9300</v>
      </c>
      <c r="E445">
        <v>3232</v>
      </c>
      <c r="F445" s="6">
        <f t="shared" si="24"/>
        <v>34.752688172043008</v>
      </c>
      <c r="G445" t="s">
        <v>74</v>
      </c>
      <c r="H445">
        <v>90</v>
      </c>
      <c r="I445" s="7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1">
        <f t="shared" si="25"/>
        <v>40451.208333333336</v>
      </c>
      <c r="O445" s="11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_xlfn.TEXTSPLIT(R445,{",",",","/"})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5" t="s">
        <v>937</v>
      </c>
      <c r="D446">
        <v>6200</v>
      </c>
      <c r="E446">
        <v>10938</v>
      </c>
      <c r="F446" s="6">
        <f t="shared" si="24"/>
        <v>176.41935483870967</v>
      </c>
      <c r="G446" t="s">
        <v>20</v>
      </c>
      <c r="H446">
        <v>296</v>
      </c>
      <c r="I446" s="7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1">
        <f t="shared" si="25"/>
        <v>40748.208333333336</v>
      </c>
      <c r="O446" s="11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_xlfn.TEXTSPLIT(R446,{",",",","/"})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5" t="s">
        <v>939</v>
      </c>
      <c r="D447">
        <v>2100</v>
      </c>
      <c r="E447">
        <v>10739</v>
      </c>
      <c r="F447" s="6">
        <f t="shared" si="24"/>
        <v>511.38095238095235</v>
      </c>
      <c r="G447" t="s">
        <v>20</v>
      </c>
      <c r="H447">
        <v>170</v>
      </c>
      <c r="I447" s="7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1">
        <f t="shared" si="25"/>
        <v>40515.25</v>
      </c>
      <c r="O447" s="11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_xlfn.TEXTSPLIT(R447,{",",",","/"})</f>
        <v>theater</v>
      </c>
      <c r="T447" t="str">
        <v>plays</v>
      </c>
    </row>
    <row r="448" spans="1:20" ht="31.5" x14ac:dyDescent="0.25">
      <c r="A448">
        <v>446</v>
      </c>
      <c r="B448" t="s">
        <v>940</v>
      </c>
      <c r="C448" s="5" t="s">
        <v>941</v>
      </c>
      <c r="D448">
        <v>6800</v>
      </c>
      <c r="E448">
        <v>5579</v>
      </c>
      <c r="F448" s="6">
        <f t="shared" si="24"/>
        <v>82.044117647058826</v>
      </c>
      <c r="G448" t="s">
        <v>14</v>
      </c>
      <c r="H448">
        <v>186</v>
      </c>
      <c r="I448" s="7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1">
        <f t="shared" si="25"/>
        <v>41261.25</v>
      </c>
      <c r="O448" s="11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_xlfn.TEXTSPLIT(R448,{",",",","/"})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5" t="s">
        <v>943</v>
      </c>
      <c r="D449">
        <v>155200</v>
      </c>
      <c r="E449">
        <v>37754</v>
      </c>
      <c r="F449" s="6">
        <f t="shared" si="24"/>
        <v>24.326030927835053</v>
      </c>
      <c r="G449" t="s">
        <v>74</v>
      </c>
      <c r="H449">
        <v>439</v>
      </c>
      <c r="I449" s="7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11">
        <f t="shared" si="25"/>
        <v>43088.25</v>
      </c>
      <c r="O449" s="11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_xlfn.TEXTSPLIT(R449,{",",",","/"})</f>
        <v>film &amp; video</v>
      </c>
      <c r="T449" t="str">
        <v>television</v>
      </c>
    </row>
    <row r="450" spans="1:20" ht="31.5" x14ac:dyDescent="0.25">
      <c r="A450">
        <v>448</v>
      </c>
      <c r="B450" t="s">
        <v>944</v>
      </c>
      <c r="C450" s="5" t="s">
        <v>945</v>
      </c>
      <c r="D450">
        <v>89900</v>
      </c>
      <c r="E450">
        <v>45384</v>
      </c>
      <c r="F450" s="6">
        <f t="shared" ref="F450:F513" si="28">E450/D450*100</f>
        <v>50.482758620689658</v>
      </c>
      <c r="G450" t="s">
        <v>14</v>
      </c>
      <c r="H450">
        <v>605</v>
      </c>
      <c r="I450" s="7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1">
        <f t="shared" ref="N450:N513" si="29">(((L450/60)/60)/24)+DATE(1970,1,1)</f>
        <v>41378.208333333336</v>
      </c>
      <c r="O450" s="11">
        <f t="shared" ref="O450:O513" si="30">(((M450/60)/60)/24)+DATE(1970,1,1)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_xlfn.TEXTSPLIT(R450,{",",",","/"})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5" t="s">
        <v>947</v>
      </c>
      <c r="D451">
        <v>900</v>
      </c>
      <c r="E451">
        <v>8703</v>
      </c>
      <c r="F451" s="6">
        <f t="shared" si="28"/>
        <v>967</v>
      </c>
      <c r="G451" t="s">
        <v>20</v>
      </c>
      <c r="H451">
        <v>86</v>
      </c>
      <c r="I451" s="7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1">
        <f t="shared" si="29"/>
        <v>43530.25</v>
      </c>
      <c r="O451" s="11">
        <f t="shared" si="30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_xlfn.TEXTSPLIT(R451,{",",",","/"})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5" t="s">
        <v>949</v>
      </c>
      <c r="D452">
        <v>100</v>
      </c>
      <c r="E452">
        <v>4</v>
      </c>
      <c r="F452" s="6">
        <f t="shared" si="28"/>
        <v>4</v>
      </c>
      <c r="G452" t="s">
        <v>14</v>
      </c>
      <c r="H452">
        <v>1</v>
      </c>
      <c r="I452" s="7">
        <f t="shared" si="27"/>
        <v>4</v>
      </c>
      <c r="J452" t="s">
        <v>15</v>
      </c>
      <c r="K452" t="s">
        <v>16</v>
      </c>
      <c r="L452">
        <v>1540098000</v>
      </c>
      <c r="M452">
        <v>1542088800</v>
      </c>
      <c r="N452" s="11">
        <f t="shared" si="29"/>
        <v>43394.208333333328</v>
      </c>
      <c r="O452" s="11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_xlfn.TEXTSPLIT(R452,{",",",","/"})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5" t="s">
        <v>951</v>
      </c>
      <c r="D453">
        <v>148400</v>
      </c>
      <c r="E453">
        <v>182302</v>
      </c>
      <c r="F453" s="6">
        <f t="shared" si="28"/>
        <v>122.84501347708894</v>
      </c>
      <c r="G453" t="s">
        <v>20</v>
      </c>
      <c r="H453">
        <v>6286</v>
      </c>
      <c r="I453" s="7">
        <f t="shared" si="27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1">
        <f t="shared" si="29"/>
        <v>42935.208333333328</v>
      </c>
      <c r="O453" s="11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_xlfn.TEXTSPLIT(R453,{",",",","/"})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5" t="s">
        <v>953</v>
      </c>
      <c r="D454">
        <v>4800</v>
      </c>
      <c r="E454">
        <v>3045</v>
      </c>
      <c r="F454" s="6">
        <f t="shared" si="28"/>
        <v>63.4375</v>
      </c>
      <c r="G454" t="s">
        <v>14</v>
      </c>
      <c r="H454">
        <v>31</v>
      </c>
      <c r="I454" s="7">
        <f t="shared" ref="I454:I517" si="31">E454/H454</f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1">
        <f t="shared" si="29"/>
        <v>40365.208333333336</v>
      </c>
      <c r="O454" s="11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_xlfn.TEXTSPLIT(R454,{",",",","/"})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5" t="s">
        <v>955</v>
      </c>
      <c r="D455">
        <v>182400</v>
      </c>
      <c r="E455">
        <v>102749</v>
      </c>
      <c r="F455" s="6">
        <f t="shared" si="28"/>
        <v>56.331688596491226</v>
      </c>
      <c r="G455" t="s">
        <v>14</v>
      </c>
      <c r="H455">
        <v>1181</v>
      </c>
      <c r="I455" s="7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1">
        <f t="shared" si="29"/>
        <v>42705.25</v>
      </c>
      <c r="O455" s="11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_xlfn.TEXTSPLIT(R455,{",",",","/"})</f>
        <v>film &amp; video</v>
      </c>
      <c r="T455" t="str">
        <v>science fiction</v>
      </c>
    </row>
    <row r="456" spans="1:20" ht="31.5" x14ac:dyDescent="0.25">
      <c r="A456">
        <v>454</v>
      </c>
      <c r="B456" t="s">
        <v>956</v>
      </c>
      <c r="C456" s="5" t="s">
        <v>957</v>
      </c>
      <c r="D456">
        <v>4000</v>
      </c>
      <c r="E456">
        <v>1763</v>
      </c>
      <c r="F456" s="6">
        <f t="shared" si="28"/>
        <v>44.074999999999996</v>
      </c>
      <c r="G456" t="s">
        <v>14</v>
      </c>
      <c r="H456">
        <v>39</v>
      </c>
      <c r="I456" s="7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1">
        <f t="shared" si="29"/>
        <v>41568.208333333336</v>
      </c>
      <c r="O456" s="11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_xlfn.TEXTSPLIT(R456,{",",",","/"})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5" t="s">
        <v>959</v>
      </c>
      <c r="D457">
        <v>116500</v>
      </c>
      <c r="E457">
        <v>137904</v>
      </c>
      <c r="F457" s="6">
        <f t="shared" si="28"/>
        <v>118.37253218884121</v>
      </c>
      <c r="G457" t="s">
        <v>20</v>
      </c>
      <c r="H457">
        <v>3727</v>
      </c>
      <c r="I457" s="7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1">
        <f t="shared" si="29"/>
        <v>40809.208333333336</v>
      </c>
      <c r="O457" s="11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_xlfn.TEXTSPLIT(R457,{",",",","/"})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5" t="s">
        <v>961</v>
      </c>
      <c r="D458">
        <v>146400</v>
      </c>
      <c r="E458">
        <v>152438</v>
      </c>
      <c r="F458" s="6">
        <f t="shared" si="28"/>
        <v>104.1243169398907</v>
      </c>
      <c r="G458" t="s">
        <v>20</v>
      </c>
      <c r="H458">
        <v>1605</v>
      </c>
      <c r="I458" s="7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1">
        <f t="shared" si="29"/>
        <v>43141.25</v>
      </c>
      <c r="O458" s="11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_xlfn.TEXTSPLIT(R458,{",",",","/"})</f>
        <v>music</v>
      </c>
      <c r="T458" t="str">
        <v>indie rock</v>
      </c>
    </row>
    <row r="459" spans="1:20" ht="31.5" x14ac:dyDescent="0.25">
      <c r="A459">
        <v>457</v>
      </c>
      <c r="B459" t="s">
        <v>962</v>
      </c>
      <c r="C459" s="5" t="s">
        <v>963</v>
      </c>
      <c r="D459">
        <v>5000</v>
      </c>
      <c r="E459">
        <v>1332</v>
      </c>
      <c r="F459" s="6">
        <f t="shared" si="28"/>
        <v>26.640000000000004</v>
      </c>
      <c r="G459" t="s">
        <v>14</v>
      </c>
      <c r="H459">
        <v>46</v>
      </c>
      <c r="I459" s="7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1">
        <f t="shared" si="29"/>
        <v>42657.208333333328</v>
      </c>
      <c r="O459" s="11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_xlfn.TEXTSPLIT(R459,{",",",","/"})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5" t="s">
        <v>965</v>
      </c>
      <c r="D460">
        <v>33800</v>
      </c>
      <c r="E460">
        <v>118706</v>
      </c>
      <c r="F460" s="6">
        <f t="shared" si="28"/>
        <v>351.20118343195264</v>
      </c>
      <c r="G460" t="s">
        <v>20</v>
      </c>
      <c r="H460">
        <v>2120</v>
      </c>
      <c r="I460" s="7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1">
        <f t="shared" si="29"/>
        <v>40265.208333333336</v>
      </c>
      <c r="O460" s="11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_xlfn.TEXTSPLIT(R460,{",",",","/"})</f>
        <v>theater</v>
      </c>
      <c r="T460" t="str">
        <v>plays</v>
      </c>
    </row>
    <row r="461" spans="1:20" ht="31.5" x14ac:dyDescent="0.25">
      <c r="A461">
        <v>459</v>
      </c>
      <c r="B461" t="s">
        <v>966</v>
      </c>
      <c r="C461" s="5" t="s">
        <v>967</v>
      </c>
      <c r="D461">
        <v>6300</v>
      </c>
      <c r="E461">
        <v>5674</v>
      </c>
      <c r="F461" s="6">
        <f t="shared" si="28"/>
        <v>90.063492063492063</v>
      </c>
      <c r="G461" t="s">
        <v>14</v>
      </c>
      <c r="H461">
        <v>105</v>
      </c>
      <c r="I461" s="7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1">
        <f t="shared" si="29"/>
        <v>42001.25</v>
      </c>
      <c r="O461" s="11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_xlfn.TEXTSPLIT(R461,{",",",","/"})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5" t="s">
        <v>969</v>
      </c>
      <c r="D462">
        <v>2400</v>
      </c>
      <c r="E462">
        <v>4119</v>
      </c>
      <c r="F462" s="6">
        <f t="shared" si="28"/>
        <v>171.625</v>
      </c>
      <c r="G462" t="s">
        <v>20</v>
      </c>
      <c r="H462">
        <v>50</v>
      </c>
      <c r="I462" s="7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11">
        <f t="shared" si="29"/>
        <v>40399.208333333336</v>
      </c>
      <c r="O462" s="11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_xlfn.TEXTSPLIT(R462,{",",",","/"})</f>
        <v>theater</v>
      </c>
      <c r="T462" t="str">
        <v>plays</v>
      </c>
    </row>
    <row r="463" spans="1:20" ht="31.5" x14ac:dyDescent="0.25">
      <c r="A463">
        <v>461</v>
      </c>
      <c r="B463" t="s">
        <v>970</v>
      </c>
      <c r="C463" s="5" t="s">
        <v>971</v>
      </c>
      <c r="D463">
        <v>98800</v>
      </c>
      <c r="E463">
        <v>139354</v>
      </c>
      <c r="F463" s="6">
        <f t="shared" si="28"/>
        <v>141.04655870445345</v>
      </c>
      <c r="G463" t="s">
        <v>20</v>
      </c>
      <c r="H463">
        <v>2080</v>
      </c>
      <c r="I463" s="7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1">
        <f t="shared" si="29"/>
        <v>41757.208333333336</v>
      </c>
      <c r="O463" s="11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_xlfn.TEXTSPLIT(R463,{",",",","/"})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5" t="s">
        <v>973</v>
      </c>
      <c r="D464">
        <v>188800</v>
      </c>
      <c r="E464">
        <v>57734</v>
      </c>
      <c r="F464" s="6">
        <f t="shared" si="28"/>
        <v>30.57944915254237</v>
      </c>
      <c r="G464" t="s">
        <v>14</v>
      </c>
      <c r="H464">
        <v>535</v>
      </c>
      <c r="I464" s="7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1">
        <f t="shared" si="29"/>
        <v>41304.25</v>
      </c>
      <c r="O464" s="11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_xlfn.TEXTSPLIT(R464,{",",",","/"})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5" t="s">
        <v>975</v>
      </c>
      <c r="D465">
        <v>134300</v>
      </c>
      <c r="E465">
        <v>145265</v>
      </c>
      <c r="F465" s="6">
        <f t="shared" si="28"/>
        <v>108.16455696202532</v>
      </c>
      <c r="G465" t="s">
        <v>20</v>
      </c>
      <c r="H465">
        <v>2105</v>
      </c>
      <c r="I465" s="7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1">
        <f t="shared" si="29"/>
        <v>41639.25</v>
      </c>
      <c r="O465" s="11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_xlfn.TEXTSPLIT(R465,{",",",","/"})</f>
        <v>film &amp; video</v>
      </c>
      <c r="T465" t="str">
        <v>animation</v>
      </c>
    </row>
    <row r="466" spans="1:20" ht="31.5" x14ac:dyDescent="0.25">
      <c r="A466">
        <v>464</v>
      </c>
      <c r="B466" t="s">
        <v>976</v>
      </c>
      <c r="C466" s="5" t="s">
        <v>977</v>
      </c>
      <c r="D466">
        <v>71200</v>
      </c>
      <c r="E466">
        <v>95020</v>
      </c>
      <c r="F466" s="6">
        <f t="shared" si="28"/>
        <v>133.45505617977528</v>
      </c>
      <c r="G466" t="s">
        <v>20</v>
      </c>
      <c r="H466">
        <v>2436</v>
      </c>
      <c r="I466" s="7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1">
        <f t="shared" si="29"/>
        <v>43142.25</v>
      </c>
      <c r="O466" s="11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_xlfn.TEXTSPLIT(R466,{",",",","/"})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5" t="s">
        <v>979</v>
      </c>
      <c r="D467">
        <v>4700</v>
      </c>
      <c r="E467">
        <v>8829</v>
      </c>
      <c r="F467" s="6">
        <f t="shared" si="28"/>
        <v>187.85106382978722</v>
      </c>
      <c r="G467" t="s">
        <v>20</v>
      </c>
      <c r="H467">
        <v>80</v>
      </c>
      <c r="I467" s="7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1">
        <f t="shared" si="29"/>
        <v>43127.25</v>
      </c>
      <c r="O467" s="11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_xlfn.TEXTSPLIT(R467,{",",",","/"})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5" t="s">
        <v>981</v>
      </c>
      <c r="D468">
        <v>1200</v>
      </c>
      <c r="E468">
        <v>3984</v>
      </c>
      <c r="F468" s="6">
        <f t="shared" si="28"/>
        <v>332</v>
      </c>
      <c r="G468" t="s">
        <v>20</v>
      </c>
      <c r="H468">
        <v>42</v>
      </c>
      <c r="I468" s="7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1">
        <f t="shared" si="29"/>
        <v>41409.208333333336</v>
      </c>
      <c r="O468" s="11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_xlfn.TEXTSPLIT(R468,{",",",","/"})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5" t="s">
        <v>983</v>
      </c>
      <c r="D469">
        <v>1400</v>
      </c>
      <c r="E469">
        <v>8053</v>
      </c>
      <c r="F469" s="6">
        <f t="shared" si="28"/>
        <v>575.21428571428578</v>
      </c>
      <c r="G469" t="s">
        <v>20</v>
      </c>
      <c r="H469">
        <v>139</v>
      </c>
      <c r="I469" s="7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1">
        <f t="shared" si="29"/>
        <v>42331.25</v>
      </c>
      <c r="O469" s="11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_xlfn.TEXTSPLIT(R469,{",",",","/"})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5" t="s">
        <v>985</v>
      </c>
      <c r="D470">
        <v>4000</v>
      </c>
      <c r="E470">
        <v>1620</v>
      </c>
      <c r="F470" s="6">
        <f t="shared" si="28"/>
        <v>40.5</v>
      </c>
      <c r="G470" t="s">
        <v>14</v>
      </c>
      <c r="H470">
        <v>16</v>
      </c>
      <c r="I470" s="7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11">
        <f t="shared" si="29"/>
        <v>43569.208333333328</v>
      </c>
      <c r="O470" s="11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_xlfn.TEXTSPLIT(R470,{",",",","/"})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5" t="s">
        <v>987</v>
      </c>
      <c r="D471">
        <v>5600</v>
      </c>
      <c r="E471">
        <v>10328</v>
      </c>
      <c r="F471" s="6">
        <f t="shared" si="28"/>
        <v>184.42857142857144</v>
      </c>
      <c r="G471" t="s">
        <v>20</v>
      </c>
      <c r="H471">
        <v>159</v>
      </c>
      <c r="I471" s="7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1">
        <f t="shared" si="29"/>
        <v>42142.208333333328</v>
      </c>
      <c r="O471" s="11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_xlfn.TEXTSPLIT(R471,{",",",","/"})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5" t="s">
        <v>989</v>
      </c>
      <c r="D472">
        <v>3600</v>
      </c>
      <c r="E472">
        <v>10289</v>
      </c>
      <c r="F472" s="6">
        <f t="shared" si="28"/>
        <v>285.80555555555554</v>
      </c>
      <c r="G472" t="s">
        <v>20</v>
      </c>
      <c r="H472">
        <v>381</v>
      </c>
      <c r="I472" s="7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1">
        <f t="shared" si="29"/>
        <v>42716.25</v>
      </c>
      <c r="O472" s="11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_xlfn.TEXTSPLIT(R472,{",",",","/"})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5" t="s">
        <v>990</v>
      </c>
      <c r="D473">
        <v>3100</v>
      </c>
      <c r="E473">
        <v>9889</v>
      </c>
      <c r="F473" s="6">
        <f t="shared" si="28"/>
        <v>319</v>
      </c>
      <c r="G473" t="s">
        <v>20</v>
      </c>
      <c r="H473">
        <v>194</v>
      </c>
      <c r="I473" s="7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1">
        <f t="shared" si="29"/>
        <v>41031.208333333336</v>
      </c>
      <c r="O473" s="11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_xlfn.TEXTSPLIT(R473,{",",",","/"})</f>
        <v>food</v>
      </c>
      <c r="T473" t="str">
        <v>food trucks</v>
      </c>
    </row>
    <row r="474" spans="1:20" ht="31.5" x14ac:dyDescent="0.25">
      <c r="A474">
        <v>472</v>
      </c>
      <c r="B474" t="s">
        <v>991</v>
      </c>
      <c r="C474" s="5" t="s">
        <v>992</v>
      </c>
      <c r="D474">
        <v>153800</v>
      </c>
      <c r="E474">
        <v>60342</v>
      </c>
      <c r="F474" s="6">
        <f t="shared" si="28"/>
        <v>39.234070221066318</v>
      </c>
      <c r="G474" t="s">
        <v>14</v>
      </c>
      <c r="H474">
        <v>575</v>
      </c>
      <c r="I474" s="7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1">
        <f t="shared" si="29"/>
        <v>43535.208333333328</v>
      </c>
      <c r="O474" s="11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_xlfn.TEXTSPLIT(R474,{",",",","/"})</f>
        <v>music</v>
      </c>
      <c r="T474" t="str">
        <v>rock</v>
      </c>
    </row>
    <row r="475" spans="1:20" ht="31.5" x14ac:dyDescent="0.25">
      <c r="A475">
        <v>473</v>
      </c>
      <c r="B475" t="s">
        <v>993</v>
      </c>
      <c r="C475" s="5" t="s">
        <v>994</v>
      </c>
      <c r="D475">
        <v>5000</v>
      </c>
      <c r="E475">
        <v>8907</v>
      </c>
      <c r="F475" s="6">
        <f t="shared" si="28"/>
        <v>178.14000000000001</v>
      </c>
      <c r="G475" t="s">
        <v>20</v>
      </c>
      <c r="H475">
        <v>106</v>
      </c>
      <c r="I475" s="7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1">
        <f t="shared" si="29"/>
        <v>43277.208333333328</v>
      </c>
      <c r="O475" s="11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_xlfn.TEXTSPLIT(R475,{",",",","/"})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5" t="s">
        <v>996</v>
      </c>
      <c r="D476">
        <v>4000</v>
      </c>
      <c r="E476">
        <v>14606</v>
      </c>
      <c r="F476" s="6">
        <f t="shared" si="28"/>
        <v>365.15</v>
      </c>
      <c r="G476" t="s">
        <v>20</v>
      </c>
      <c r="H476">
        <v>142</v>
      </c>
      <c r="I476" s="7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1">
        <f t="shared" si="29"/>
        <v>41989.25</v>
      </c>
      <c r="O476" s="11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_xlfn.TEXTSPLIT(R476,{",",",","/"})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5" t="s">
        <v>998</v>
      </c>
      <c r="D477">
        <v>7400</v>
      </c>
      <c r="E477">
        <v>8432</v>
      </c>
      <c r="F477" s="6">
        <f t="shared" si="28"/>
        <v>113.94594594594594</v>
      </c>
      <c r="G477" t="s">
        <v>20</v>
      </c>
      <c r="H477">
        <v>211</v>
      </c>
      <c r="I477" s="7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1">
        <f t="shared" si="29"/>
        <v>41450.208333333336</v>
      </c>
      <c r="O477" s="11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_xlfn.TEXTSPLIT(R477,{",",",","/"})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5" t="s">
        <v>1000</v>
      </c>
      <c r="D478">
        <v>191500</v>
      </c>
      <c r="E478">
        <v>57122</v>
      </c>
      <c r="F478" s="6">
        <f t="shared" si="28"/>
        <v>29.828720626631856</v>
      </c>
      <c r="G478" t="s">
        <v>14</v>
      </c>
      <c r="H478">
        <v>1120</v>
      </c>
      <c r="I478" s="7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1">
        <f t="shared" si="29"/>
        <v>43322.208333333328</v>
      </c>
      <c r="O478" s="11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_xlfn.TEXTSPLIT(R478,{",",",","/"})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5" t="s">
        <v>1002</v>
      </c>
      <c r="D479">
        <v>8500</v>
      </c>
      <c r="E479">
        <v>4613</v>
      </c>
      <c r="F479" s="6">
        <f t="shared" si="28"/>
        <v>54.270588235294113</v>
      </c>
      <c r="G479" t="s">
        <v>14</v>
      </c>
      <c r="H479">
        <v>113</v>
      </c>
      <c r="I479" s="7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1">
        <f t="shared" si="29"/>
        <v>40720.208333333336</v>
      </c>
      <c r="O479" s="11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_xlfn.TEXTSPLIT(R479,{",",",","/"})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5" t="s">
        <v>1004</v>
      </c>
      <c r="D480">
        <v>68800</v>
      </c>
      <c r="E480">
        <v>162603</v>
      </c>
      <c r="F480" s="6">
        <f t="shared" si="28"/>
        <v>236.34156976744185</v>
      </c>
      <c r="G480" t="s">
        <v>20</v>
      </c>
      <c r="H480">
        <v>2756</v>
      </c>
      <c r="I480" s="7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1">
        <f t="shared" si="29"/>
        <v>42072.208333333328</v>
      </c>
      <c r="O480" s="11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_xlfn.TEXTSPLIT(R480,{",",",","/"})</f>
        <v>technology</v>
      </c>
      <c r="T480" t="str">
        <v>wearables</v>
      </c>
    </row>
    <row r="481" spans="1:20" ht="31.5" x14ac:dyDescent="0.25">
      <c r="A481">
        <v>479</v>
      </c>
      <c r="B481" t="s">
        <v>1005</v>
      </c>
      <c r="C481" s="5" t="s">
        <v>1006</v>
      </c>
      <c r="D481">
        <v>2400</v>
      </c>
      <c r="E481">
        <v>12310</v>
      </c>
      <c r="F481" s="6">
        <f t="shared" si="28"/>
        <v>512.91666666666663</v>
      </c>
      <c r="G481" t="s">
        <v>20</v>
      </c>
      <c r="H481">
        <v>173</v>
      </c>
      <c r="I481" s="7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1">
        <f t="shared" si="29"/>
        <v>42945.208333333328</v>
      </c>
      <c r="O481" s="11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_xlfn.TEXTSPLIT(R481,{",",",","/"})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5" t="s">
        <v>1008</v>
      </c>
      <c r="D482">
        <v>8600</v>
      </c>
      <c r="E482">
        <v>8656</v>
      </c>
      <c r="F482" s="6">
        <f t="shared" si="28"/>
        <v>100.65116279069768</v>
      </c>
      <c r="G482" t="s">
        <v>20</v>
      </c>
      <c r="H482">
        <v>87</v>
      </c>
      <c r="I482" s="7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1">
        <f t="shared" si="29"/>
        <v>40248.25</v>
      </c>
      <c r="O482" s="11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_xlfn.TEXTSPLIT(R482,{",",",","/"})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5" t="s">
        <v>1010</v>
      </c>
      <c r="D483">
        <v>196600</v>
      </c>
      <c r="E483">
        <v>159931</v>
      </c>
      <c r="F483" s="6">
        <f t="shared" si="28"/>
        <v>81.348423194303152</v>
      </c>
      <c r="G483" t="s">
        <v>14</v>
      </c>
      <c r="H483">
        <v>1538</v>
      </c>
      <c r="I483" s="7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1">
        <f t="shared" si="29"/>
        <v>41913.208333333336</v>
      </c>
      <c r="O483" s="11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_xlfn.TEXTSPLIT(R483,{",",",","/"})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5" t="s">
        <v>1012</v>
      </c>
      <c r="D484">
        <v>4200</v>
      </c>
      <c r="E484">
        <v>689</v>
      </c>
      <c r="F484" s="6">
        <f t="shared" si="28"/>
        <v>16.404761904761905</v>
      </c>
      <c r="G484" t="s">
        <v>14</v>
      </c>
      <c r="H484">
        <v>9</v>
      </c>
      <c r="I484" s="7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1">
        <f t="shared" si="29"/>
        <v>40963.25</v>
      </c>
      <c r="O484" s="11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_xlfn.TEXTSPLIT(R484,{",",",","/"})</f>
        <v>publishing</v>
      </c>
      <c r="T484" t="str">
        <v>fiction</v>
      </c>
    </row>
    <row r="485" spans="1:20" ht="31.5" x14ac:dyDescent="0.25">
      <c r="A485">
        <v>483</v>
      </c>
      <c r="B485" t="s">
        <v>1013</v>
      </c>
      <c r="C485" s="5" t="s">
        <v>1014</v>
      </c>
      <c r="D485">
        <v>91400</v>
      </c>
      <c r="E485">
        <v>48236</v>
      </c>
      <c r="F485" s="6">
        <f t="shared" si="28"/>
        <v>52.774617067833695</v>
      </c>
      <c r="G485" t="s">
        <v>14</v>
      </c>
      <c r="H485">
        <v>554</v>
      </c>
      <c r="I485" s="7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1">
        <f t="shared" si="29"/>
        <v>43811.25</v>
      </c>
      <c r="O485" s="11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_xlfn.TEXTSPLIT(R485,{",",",","/"})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5" t="s">
        <v>1016</v>
      </c>
      <c r="D486">
        <v>29600</v>
      </c>
      <c r="E486">
        <v>77021</v>
      </c>
      <c r="F486" s="6">
        <f t="shared" si="28"/>
        <v>260.20608108108109</v>
      </c>
      <c r="G486" t="s">
        <v>20</v>
      </c>
      <c r="H486">
        <v>1572</v>
      </c>
      <c r="I486" s="7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1">
        <f t="shared" si="29"/>
        <v>41855.208333333336</v>
      </c>
      <c r="O486" s="11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_xlfn.TEXTSPLIT(R486,{",",",","/"})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5" t="s">
        <v>1018</v>
      </c>
      <c r="D487">
        <v>90600</v>
      </c>
      <c r="E487">
        <v>27844</v>
      </c>
      <c r="F487" s="6">
        <f t="shared" si="28"/>
        <v>30.73289183222958</v>
      </c>
      <c r="G487" t="s">
        <v>14</v>
      </c>
      <c r="H487">
        <v>648</v>
      </c>
      <c r="I487" s="7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1">
        <f t="shared" si="29"/>
        <v>43626.208333333328</v>
      </c>
      <c r="O487" s="11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_xlfn.TEXTSPLIT(R487,{",",",","/"})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5" t="s">
        <v>1020</v>
      </c>
      <c r="D488">
        <v>5200</v>
      </c>
      <c r="E488">
        <v>702</v>
      </c>
      <c r="F488" s="6">
        <f t="shared" si="28"/>
        <v>13.5</v>
      </c>
      <c r="G488" t="s">
        <v>14</v>
      </c>
      <c r="H488">
        <v>21</v>
      </c>
      <c r="I488" s="7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1">
        <f t="shared" si="29"/>
        <v>43168.25</v>
      </c>
      <c r="O488" s="11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_xlfn.TEXTSPLIT(R488,{",",",","/"})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5" t="s">
        <v>1022</v>
      </c>
      <c r="D489">
        <v>110300</v>
      </c>
      <c r="E489">
        <v>197024</v>
      </c>
      <c r="F489" s="6">
        <f t="shared" si="28"/>
        <v>178.62556663644605</v>
      </c>
      <c r="G489" t="s">
        <v>20</v>
      </c>
      <c r="H489">
        <v>2346</v>
      </c>
      <c r="I489" s="7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1">
        <f t="shared" si="29"/>
        <v>42845.208333333328</v>
      </c>
      <c r="O489" s="11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_xlfn.TEXTSPLIT(R489,{",",",","/"})</f>
        <v>theater</v>
      </c>
      <c r="T489" t="str">
        <v>plays</v>
      </c>
    </row>
    <row r="490" spans="1:20" ht="31.5" x14ac:dyDescent="0.25">
      <c r="A490">
        <v>488</v>
      </c>
      <c r="B490" t="s">
        <v>1023</v>
      </c>
      <c r="C490" s="5" t="s">
        <v>1024</v>
      </c>
      <c r="D490">
        <v>5300</v>
      </c>
      <c r="E490">
        <v>11663</v>
      </c>
      <c r="F490" s="6">
        <f t="shared" si="28"/>
        <v>220.0566037735849</v>
      </c>
      <c r="G490" t="s">
        <v>20</v>
      </c>
      <c r="H490">
        <v>115</v>
      </c>
      <c r="I490" s="7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1">
        <f t="shared" si="29"/>
        <v>42403.25</v>
      </c>
      <c r="O490" s="11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_xlfn.TEXTSPLIT(R490,{",",",","/"})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5" t="s">
        <v>1026</v>
      </c>
      <c r="D491">
        <v>9200</v>
      </c>
      <c r="E491">
        <v>9339</v>
      </c>
      <c r="F491" s="6">
        <f t="shared" si="28"/>
        <v>101.5108695652174</v>
      </c>
      <c r="G491" t="s">
        <v>20</v>
      </c>
      <c r="H491">
        <v>85</v>
      </c>
      <c r="I491" s="7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1">
        <f t="shared" si="29"/>
        <v>40406.208333333336</v>
      </c>
      <c r="O491" s="11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_xlfn.TEXTSPLIT(R491,{",",",","/"})</f>
        <v>technology</v>
      </c>
      <c r="T491" t="str">
        <v>wearables</v>
      </c>
    </row>
    <row r="492" spans="1:20" ht="31.5" x14ac:dyDescent="0.25">
      <c r="A492">
        <v>490</v>
      </c>
      <c r="B492" t="s">
        <v>1027</v>
      </c>
      <c r="C492" s="5" t="s">
        <v>1028</v>
      </c>
      <c r="D492">
        <v>2400</v>
      </c>
      <c r="E492">
        <v>4596</v>
      </c>
      <c r="F492" s="6">
        <f t="shared" si="28"/>
        <v>191.5</v>
      </c>
      <c r="G492" t="s">
        <v>20</v>
      </c>
      <c r="H492">
        <v>144</v>
      </c>
      <c r="I492" s="7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1">
        <f t="shared" si="29"/>
        <v>43786.25</v>
      </c>
      <c r="O492" s="11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_xlfn.TEXTSPLIT(R492,{",",",","/"})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5" t="s">
        <v>1031</v>
      </c>
      <c r="D493">
        <v>56800</v>
      </c>
      <c r="E493">
        <v>173437</v>
      </c>
      <c r="F493" s="6">
        <f t="shared" si="28"/>
        <v>305.34683098591546</v>
      </c>
      <c r="G493" t="s">
        <v>20</v>
      </c>
      <c r="H493">
        <v>2443</v>
      </c>
      <c r="I493" s="7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1">
        <f t="shared" si="29"/>
        <v>41456.208333333336</v>
      </c>
      <c r="O493" s="11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_xlfn.TEXTSPLIT(R493,{",",",","/"})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5" t="s">
        <v>1033</v>
      </c>
      <c r="D494">
        <v>191000</v>
      </c>
      <c r="E494">
        <v>45831</v>
      </c>
      <c r="F494" s="6">
        <f t="shared" si="28"/>
        <v>23.995287958115181</v>
      </c>
      <c r="G494" t="s">
        <v>74</v>
      </c>
      <c r="H494">
        <v>595</v>
      </c>
      <c r="I494" s="7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1">
        <f t="shared" si="29"/>
        <v>40336.208333333336</v>
      </c>
      <c r="O494" s="11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_xlfn.TEXTSPLIT(R494,{",",",","/"})</f>
        <v>film &amp; video</v>
      </c>
      <c r="T494" t="str">
        <v>shorts</v>
      </c>
    </row>
    <row r="495" spans="1:20" ht="31.5" x14ac:dyDescent="0.25">
      <c r="A495">
        <v>493</v>
      </c>
      <c r="B495" t="s">
        <v>1034</v>
      </c>
      <c r="C495" s="5" t="s">
        <v>1035</v>
      </c>
      <c r="D495">
        <v>900</v>
      </c>
      <c r="E495">
        <v>6514</v>
      </c>
      <c r="F495" s="6">
        <f t="shared" si="28"/>
        <v>723.77777777777771</v>
      </c>
      <c r="G495" t="s">
        <v>20</v>
      </c>
      <c r="H495">
        <v>64</v>
      </c>
      <c r="I495" s="7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1">
        <f t="shared" si="29"/>
        <v>43645.208333333328</v>
      </c>
      <c r="O495" s="11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_xlfn.TEXTSPLIT(R495,{",",",","/"})</f>
        <v>photography</v>
      </c>
      <c r="T495" t="str">
        <v>photography books</v>
      </c>
    </row>
    <row r="496" spans="1:20" ht="31.5" x14ac:dyDescent="0.25">
      <c r="A496">
        <v>494</v>
      </c>
      <c r="B496" t="s">
        <v>1036</v>
      </c>
      <c r="C496" s="5" t="s">
        <v>1037</v>
      </c>
      <c r="D496">
        <v>2500</v>
      </c>
      <c r="E496">
        <v>13684</v>
      </c>
      <c r="F496" s="6">
        <f t="shared" si="28"/>
        <v>547.36</v>
      </c>
      <c r="G496" t="s">
        <v>20</v>
      </c>
      <c r="H496">
        <v>268</v>
      </c>
      <c r="I496" s="7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1">
        <f t="shared" si="29"/>
        <v>40990.208333333336</v>
      </c>
      <c r="O496" s="11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_xlfn.TEXTSPLIT(R496,{",",",","/"})</f>
        <v>technology</v>
      </c>
      <c r="T496" t="str">
        <v>wearables</v>
      </c>
    </row>
    <row r="497" spans="1:20" ht="31.5" x14ac:dyDescent="0.25">
      <c r="A497">
        <v>495</v>
      </c>
      <c r="B497" t="s">
        <v>1038</v>
      </c>
      <c r="C497" s="5" t="s">
        <v>1039</v>
      </c>
      <c r="D497">
        <v>3200</v>
      </c>
      <c r="E497">
        <v>13264</v>
      </c>
      <c r="F497" s="6">
        <f t="shared" si="28"/>
        <v>414.49999999999994</v>
      </c>
      <c r="G497" t="s">
        <v>20</v>
      </c>
      <c r="H497">
        <v>195</v>
      </c>
      <c r="I497" s="7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1">
        <f t="shared" si="29"/>
        <v>41800.208333333336</v>
      </c>
      <c r="O497" s="11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_xlfn.TEXTSPLIT(R497,{",",",","/"})</f>
        <v>theater</v>
      </c>
      <c r="T497" t="str">
        <v>plays</v>
      </c>
    </row>
    <row r="498" spans="1:20" ht="31.5" x14ac:dyDescent="0.25">
      <c r="A498">
        <v>496</v>
      </c>
      <c r="B498" t="s">
        <v>1040</v>
      </c>
      <c r="C498" s="5" t="s">
        <v>1041</v>
      </c>
      <c r="D498">
        <v>183800</v>
      </c>
      <c r="E498">
        <v>1667</v>
      </c>
      <c r="F498" s="6">
        <f t="shared" si="28"/>
        <v>0.90696409140369971</v>
      </c>
      <c r="G498" t="s">
        <v>14</v>
      </c>
      <c r="H498">
        <v>54</v>
      </c>
      <c r="I498" s="7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1">
        <f t="shared" si="29"/>
        <v>42876.208333333328</v>
      </c>
      <c r="O498" s="11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_xlfn.TEXTSPLIT(R498,{",",",","/"})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5" t="s">
        <v>1043</v>
      </c>
      <c r="D499">
        <v>9800</v>
      </c>
      <c r="E499">
        <v>3349</v>
      </c>
      <c r="F499" s="6">
        <f t="shared" si="28"/>
        <v>34.173469387755098</v>
      </c>
      <c r="G499" t="s">
        <v>14</v>
      </c>
      <c r="H499">
        <v>120</v>
      </c>
      <c r="I499" s="7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1">
        <f t="shared" si="29"/>
        <v>42724.25</v>
      </c>
      <c r="O499" s="11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_xlfn.TEXTSPLIT(R499,{",",",","/"})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5" t="s">
        <v>1045</v>
      </c>
      <c r="D500">
        <v>193400</v>
      </c>
      <c r="E500">
        <v>46317</v>
      </c>
      <c r="F500" s="6">
        <f t="shared" si="28"/>
        <v>23.948810754912099</v>
      </c>
      <c r="G500" t="s">
        <v>14</v>
      </c>
      <c r="H500">
        <v>579</v>
      </c>
      <c r="I500" s="7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1">
        <f t="shared" si="29"/>
        <v>42005.25</v>
      </c>
      <c r="O500" s="11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_xlfn.TEXTSPLIT(R500,{",",",","/"})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5" t="s">
        <v>1047</v>
      </c>
      <c r="D501">
        <v>163800</v>
      </c>
      <c r="E501">
        <v>78743</v>
      </c>
      <c r="F501" s="6">
        <f t="shared" si="28"/>
        <v>48.072649572649574</v>
      </c>
      <c r="G501" t="s">
        <v>14</v>
      </c>
      <c r="H501">
        <v>2072</v>
      </c>
      <c r="I501" s="7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1">
        <f t="shared" si="29"/>
        <v>42444.208333333328</v>
      </c>
      <c r="O501" s="11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_xlfn.TEXTSPLIT(R501,{",",",","/"})</f>
        <v>film &amp; video</v>
      </c>
      <c r="T501" t="str">
        <v>documentary</v>
      </c>
    </row>
    <row r="502" spans="1:20" ht="31.5" x14ac:dyDescent="0.25">
      <c r="A502">
        <v>500</v>
      </c>
      <c r="B502" t="s">
        <v>1048</v>
      </c>
      <c r="C502" s="5" t="s">
        <v>1049</v>
      </c>
      <c r="D502">
        <v>100</v>
      </c>
      <c r="E502">
        <v>0</v>
      </c>
      <c r="F502" s="6">
        <f t="shared" si="28"/>
        <v>0</v>
      </c>
      <c r="G502" t="s">
        <v>14</v>
      </c>
      <c r="H502">
        <v>0</v>
      </c>
      <c r="I502" s="7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s="11">
        <f t="shared" si="29"/>
        <v>41395.208333333336</v>
      </c>
      <c r="O502" s="11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_xlfn.TEXTSPLIT(R502,{",",",","/"})</f>
        <v>theater</v>
      </c>
      <c r="T502" t="str">
        <v>plays</v>
      </c>
    </row>
    <row r="503" spans="1:20" ht="31.5" x14ac:dyDescent="0.25">
      <c r="A503">
        <v>501</v>
      </c>
      <c r="B503" t="s">
        <v>1050</v>
      </c>
      <c r="C503" s="5" t="s">
        <v>1051</v>
      </c>
      <c r="D503">
        <v>153600</v>
      </c>
      <c r="E503">
        <v>107743</v>
      </c>
      <c r="F503" s="6">
        <f t="shared" si="28"/>
        <v>70.145182291666657</v>
      </c>
      <c r="G503" t="s">
        <v>14</v>
      </c>
      <c r="H503">
        <v>1796</v>
      </c>
      <c r="I503" s="7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1">
        <f t="shared" si="29"/>
        <v>41345.208333333336</v>
      </c>
      <c r="O503" s="11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_xlfn.TEXTSPLIT(R503,{",",",","/"})</f>
        <v>film &amp; video</v>
      </c>
      <c r="T503" t="str">
        <v>documentary</v>
      </c>
    </row>
    <row r="504" spans="1:20" ht="31.5" x14ac:dyDescent="0.25">
      <c r="A504">
        <v>502</v>
      </c>
      <c r="B504" t="s">
        <v>477</v>
      </c>
      <c r="C504" s="5" t="s">
        <v>1052</v>
      </c>
      <c r="D504">
        <v>1300</v>
      </c>
      <c r="E504">
        <v>6889</v>
      </c>
      <c r="F504" s="6">
        <f t="shared" si="28"/>
        <v>529.92307692307691</v>
      </c>
      <c r="G504" t="s">
        <v>20</v>
      </c>
      <c r="H504">
        <v>186</v>
      </c>
      <c r="I504" s="7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1">
        <f t="shared" si="29"/>
        <v>41117.208333333336</v>
      </c>
      <c r="O504" s="11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_xlfn.TEXTSPLIT(R504,{",",",","/"})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5" t="s">
        <v>1054</v>
      </c>
      <c r="D505">
        <v>25500</v>
      </c>
      <c r="E505">
        <v>45983</v>
      </c>
      <c r="F505" s="6">
        <f t="shared" si="28"/>
        <v>180.32549019607845</v>
      </c>
      <c r="G505" t="s">
        <v>20</v>
      </c>
      <c r="H505">
        <v>460</v>
      </c>
      <c r="I505" s="7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1">
        <f t="shared" si="29"/>
        <v>42186.208333333328</v>
      </c>
      <c r="O505" s="11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_xlfn.TEXTSPLIT(R505,{",",",","/"})</f>
        <v>film &amp; video</v>
      </c>
      <c r="T505" t="str">
        <v>drama</v>
      </c>
    </row>
    <row r="506" spans="1:20" ht="31.5" x14ac:dyDescent="0.25">
      <c r="A506">
        <v>504</v>
      </c>
      <c r="B506" t="s">
        <v>1055</v>
      </c>
      <c r="C506" s="5" t="s">
        <v>1056</v>
      </c>
      <c r="D506">
        <v>7500</v>
      </c>
      <c r="E506">
        <v>6924</v>
      </c>
      <c r="F506" s="6">
        <f t="shared" si="28"/>
        <v>92.320000000000007</v>
      </c>
      <c r="G506" t="s">
        <v>14</v>
      </c>
      <c r="H506">
        <v>62</v>
      </c>
      <c r="I506" s="7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1">
        <f t="shared" si="29"/>
        <v>42142.208333333328</v>
      </c>
      <c r="O506" s="11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_xlfn.TEXTSPLIT(R506,{",",",","/"})</f>
        <v>music</v>
      </c>
      <c r="T506" t="str">
        <v>rock</v>
      </c>
    </row>
    <row r="507" spans="1:20" ht="31.5" x14ac:dyDescent="0.25">
      <c r="A507">
        <v>505</v>
      </c>
      <c r="B507" t="s">
        <v>1057</v>
      </c>
      <c r="C507" s="5" t="s">
        <v>1058</v>
      </c>
      <c r="D507">
        <v>89900</v>
      </c>
      <c r="E507">
        <v>12497</v>
      </c>
      <c r="F507" s="6">
        <f t="shared" si="28"/>
        <v>13.901001112347053</v>
      </c>
      <c r="G507" t="s">
        <v>14</v>
      </c>
      <c r="H507">
        <v>347</v>
      </c>
      <c r="I507" s="7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1">
        <f t="shared" si="29"/>
        <v>41341.25</v>
      </c>
      <c r="O507" s="11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_xlfn.TEXTSPLIT(R507,{",",",","/"})</f>
        <v>publishing</v>
      </c>
      <c r="T507" t="str">
        <v>radio &amp; podcasts</v>
      </c>
    </row>
    <row r="508" spans="1:20" ht="31.5" x14ac:dyDescent="0.25">
      <c r="A508">
        <v>506</v>
      </c>
      <c r="B508" t="s">
        <v>1059</v>
      </c>
      <c r="C508" s="5" t="s">
        <v>1060</v>
      </c>
      <c r="D508">
        <v>18000</v>
      </c>
      <c r="E508">
        <v>166874</v>
      </c>
      <c r="F508" s="6">
        <f t="shared" si="28"/>
        <v>927.07777777777767</v>
      </c>
      <c r="G508" t="s">
        <v>20</v>
      </c>
      <c r="H508">
        <v>2528</v>
      </c>
      <c r="I508" s="7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1">
        <f t="shared" si="29"/>
        <v>43062.25</v>
      </c>
      <c r="O508" s="11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_xlfn.TEXTSPLIT(R508,{",",",","/"})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5" t="s">
        <v>1062</v>
      </c>
      <c r="D509">
        <v>2100</v>
      </c>
      <c r="E509">
        <v>837</v>
      </c>
      <c r="F509" s="6">
        <f t="shared" si="28"/>
        <v>39.857142857142861</v>
      </c>
      <c r="G509" t="s">
        <v>14</v>
      </c>
      <c r="H509">
        <v>19</v>
      </c>
      <c r="I509" s="7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1">
        <f t="shared" si="29"/>
        <v>41373.208333333336</v>
      </c>
      <c r="O509" s="11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_xlfn.TEXTSPLIT(R509,{",",",","/"})</f>
        <v>technology</v>
      </c>
      <c r="T509" t="str">
        <v>web</v>
      </c>
    </row>
    <row r="510" spans="1:20" ht="31.5" x14ac:dyDescent="0.25">
      <c r="A510">
        <v>508</v>
      </c>
      <c r="B510" t="s">
        <v>1063</v>
      </c>
      <c r="C510" s="5" t="s">
        <v>1064</v>
      </c>
      <c r="D510">
        <v>172700</v>
      </c>
      <c r="E510">
        <v>193820</v>
      </c>
      <c r="F510" s="6">
        <f t="shared" si="28"/>
        <v>112.22929936305732</v>
      </c>
      <c r="G510" t="s">
        <v>20</v>
      </c>
      <c r="H510">
        <v>3657</v>
      </c>
      <c r="I510" s="7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1">
        <f t="shared" si="29"/>
        <v>43310.208333333328</v>
      </c>
      <c r="O510" s="11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_xlfn.TEXTSPLIT(R510,{",",",","/"})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5" t="s">
        <v>1065</v>
      </c>
      <c r="D511">
        <v>168500</v>
      </c>
      <c r="E511">
        <v>119510</v>
      </c>
      <c r="F511" s="6">
        <f t="shared" si="28"/>
        <v>70.925816023738875</v>
      </c>
      <c r="G511" t="s">
        <v>14</v>
      </c>
      <c r="H511">
        <v>1258</v>
      </c>
      <c r="I511" s="7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11">
        <f t="shared" si="29"/>
        <v>41034.208333333336</v>
      </c>
      <c r="O511" s="11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_xlfn.TEXTSPLIT(R511,{",",",","/"})</f>
        <v>theater</v>
      </c>
      <c r="T511" t="str">
        <v>plays</v>
      </c>
    </row>
    <row r="512" spans="1:20" ht="31.5" x14ac:dyDescent="0.25">
      <c r="A512">
        <v>510</v>
      </c>
      <c r="B512" t="s">
        <v>1066</v>
      </c>
      <c r="C512" s="5" t="s">
        <v>1067</v>
      </c>
      <c r="D512">
        <v>7800</v>
      </c>
      <c r="E512">
        <v>9289</v>
      </c>
      <c r="F512" s="6">
        <f t="shared" si="28"/>
        <v>119.08974358974358</v>
      </c>
      <c r="G512" t="s">
        <v>20</v>
      </c>
      <c r="H512">
        <v>131</v>
      </c>
      <c r="I512" s="7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1">
        <f t="shared" si="29"/>
        <v>43251.208333333328</v>
      </c>
      <c r="O512" s="11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_xlfn.TEXTSPLIT(R512,{",",",","/"})</f>
        <v>film &amp; video</v>
      </c>
      <c r="T512" t="str">
        <v>drama</v>
      </c>
    </row>
    <row r="513" spans="1:20" ht="31.5" x14ac:dyDescent="0.25">
      <c r="A513">
        <v>511</v>
      </c>
      <c r="B513" t="s">
        <v>1068</v>
      </c>
      <c r="C513" s="5" t="s">
        <v>1069</v>
      </c>
      <c r="D513">
        <v>147800</v>
      </c>
      <c r="E513">
        <v>35498</v>
      </c>
      <c r="F513" s="6">
        <f t="shared" si="28"/>
        <v>24.017591339648174</v>
      </c>
      <c r="G513" t="s">
        <v>14</v>
      </c>
      <c r="H513">
        <v>362</v>
      </c>
      <c r="I513" s="7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1">
        <f t="shared" si="29"/>
        <v>43671.208333333328</v>
      </c>
      <c r="O513" s="11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_xlfn.TEXTSPLIT(R513,{",",",","/"})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5" t="s">
        <v>1071</v>
      </c>
      <c r="D514">
        <v>9100</v>
      </c>
      <c r="E514">
        <v>12678</v>
      </c>
      <c r="F514" s="6">
        <f t="shared" ref="F514:F577" si="32">E514/D514*100</f>
        <v>139.31868131868131</v>
      </c>
      <c r="G514" t="s">
        <v>20</v>
      </c>
      <c r="H514">
        <v>239</v>
      </c>
      <c r="I514" s="7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1">
        <f t="shared" ref="N514:N577" si="33">(((L514/60)/60)/24)+DATE(1970,1,1)</f>
        <v>41825.208333333336</v>
      </c>
      <c r="O514" s="11">
        <f t="shared" ref="O514:O577" si="34">(((M514/60)/60)/24)+DATE(1970,1,1)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_xlfn.TEXTSPLIT(R514,{",",",","/"})</f>
        <v>games</v>
      </c>
      <c r="T514" t="str">
        <v>video games</v>
      </c>
    </row>
    <row r="515" spans="1:20" ht="31.5" x14ac:dyDescent="0.25">
      <c r="A515">
        <v>513</v>
      </c>
      <c r="B515" t="s">
        <v>1072</v>
      </c>
      <c r="C515" s="5" t="s">
        <v>1073</v>
      </c>
      <c r="D515">
        <v>8300</v>
      </c>
      <c r="E515">
        <v>3260</v>
      </c>
      <c r="F515" s="6">
        <f t="shared" si="32"/>
        <v>39.277108433734945</v>
      </c>
      <c r="G515" t="s">
        <v>74</v>
      </c>
      <c r="H515">
        <v>35</v>
      </c>
      <c r="I515" s="7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1">
        <f t="shared" si="33"/>
        <v>40430.208333333336</v>
      </c>
      <c r="O515" s="11">
        <f t="shared" si="34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_xlfn.TEXTSPLIT(R515,{",",",","/"})</f>
        <v>film &amp; video</v>
      </c>
      <c r="T515" t="str">
        <v>television</v>
      </c>
    </row>
    <row r="516" spans="1:20" ht="31.5" x14ac:dyDescent="0.25">
      <c r="A516">
        <v>514</v>
      </c>
      <c r="B516" t="s">
        <v>1074</v>
      </c>
      <c r="C516" s="5" t="s">
        <v>1075</v>
      </c>
      <c r="D516">
        <v>138700</v>
      </c>
      <c r="E516">
        <v>31123</v>
      </c>
      <c r="F516" s="6">
        <f t="shared" si="32"/>
        <v>22.439077144917089</v>
      </c>
      <c r="G516" t="s">
        <v>74</v>
      </c>
      <c r="H516">
        <v>528</v>
      </c>
      <c r="I516" s="7">
        <f t="shared" si="31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1">
        <f t="shared" si="33"/>
        <v>41614.25</v>
      </c>
      <c r="O516" s="11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_xlfn.TEXTSPLIT(R516,{",",",","/"})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5" t="s">
        <v>1077</v>
      </c>
      <c r="D517">
        <v>8600</v>
      </c>
      <c r="E517">
        <v>4797</v>
      </c>
      <c r="F517" s="6">
        <f t="shared" si="32"/>
        <v>55.779069767441861</v>
      </c>
      <c r="G517" t="s">
        <v>14</v>
      </c>
      <c r="H517">
        <v>133</v>
      </c>
      <c r="I517" s="7">
        <f t="shared" si="31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1">
        <f t="shared" si="33"/>
        <v>40900.25</v>
      </c>
      <c r="O517" s="11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_xlfn.TEXTSPLIT(R517,{",",",","/"})</f>
        <v>theater</v>
      </c>
      <c r="T517" t="str">
        <v>plays</v>
      </c>
    </row>
    <row r="518" spans="1:20" ht="31.5" x14ac:dyDescent="0.25">
      <c r="A518">
        <v>516</v>
      </c>
      <c r="B518" t="s">
        <v>1078</v>
      </c>
      <c r="C518" s="5" t="s">
        <v>1079</v>
      </c>
      <c r="D518">
        <v>125400</v>
      </c>
      <c r="E518">
        <v>53324</v>
      </c>
      <c r="F518" s="6">
        <f t="shared" si="32"/>
        <v>42.523125996810208</v>
      </c>
      <c r="G518" t="s">
        <v>14</v>
      </c>
      <c r="H518">
        <v>846</v>
      </c>
      <c r="I518" s="7">
        <f t="shared" ref="I518:I581" si="35">E518/H518</f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1">
        <f t="shared" si="33"/>
        <v>40396.208333333336</v>
      </c>
      <c r="O518" s="11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_xlfn.TEXTSPLIT(R518,{",",",","/"})</f>
        <v>publishing</v>
      </c>
      <c r="T518" t="str">
        <v>nonfiction</v>
      </c>
    </row>
    <row r="519" spans="1:20" ht="31.5" x14ac:dyDescent="0.25">
      <c r="A519">
        <v>517</v>
      </c>
      <c r="B519" t="s">
        <v>1080</v>
      </c>
      <c r="C519" s="5" t="s">
        <v>1081</v>
      </c>
      <c r="D519">
        <v>5900</v>
      </c>
      <c r="E519">
        <v>6608</v>
      </c>
      <c r="F519" s="6">
        <f t="shared" si="32"/>
        <v>112.00000000000001</v>
      </c>
      <c r="G519" t="s">
        <v>20</v>
      </c>
      <c r="H519">
        <v>78</v>
      </c>
      <c r="I519" s="7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1">
        <f t="shared" si="33"/>
        <v>42860.208333333328</v>
      </c>
      <c r="O519" s="11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_xlfn.TEXTSPLIT(R519,{",",",","/"})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5" t="s">
        <v>1083</v>
      </c>
      <c r="D520">
        <v>8800</v>
      </c>
      <c r="E520">
        <v>622</v>
      </c>
      <c r="F520" s="6">
        <f t="shared" si="32"/>
        <v>7.0681818181818183</v>
      </c>
      <c r="G520" t="s">
        <v>14</v>
      </c>
      <c r="H520">
        <v>10</v>
      </c>
      <c r="I520" s="7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11">
        <f t="shared" si="33"/>
        <v>43154.25</v>
      </c>
      <c r="O520" s="11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_xlfn.TEXTSPLIT(R520,{",",",","/"})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5" t="s">
        <v>1085</v>
      </c>
      <c r="D521">
        <v>177700</v>
      </c>
      <c r="E521">
        <v>180802</v>
      </c>
      <c r="F521" s="6">
        <f t="shared" si="32"/>
        <v>101.74563871693867</v>
      </c>
      <c r="G521" t="s">
        <v>20</v>
      </c>
      <c r="H521">
        <v>1773</v>
      </c>
      <c r="I521" s="7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1">
        <f t="shared" si="33"/>
        <v>42012.25</v>
      </c>
      <c r="O521" s="11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_xlfn.TEXTSPLIT(R521,{",",",","/"})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5" t="s">
        <v>1087</v>
      </c>
      <c r="D522">
        <v>800</v>
      </c>
      <c r="E522">
        <v>3406</v>
      </c>
      <c r="F522" s="6">
        <f t="shared" si="32"/>
        <v>425.75</v>
      </c>
      <c r="G522" t="s">
        <v>20</v>
      </c>
      <c r="H522">
        <v>32</v>
      </c>
      <c r="I522" s="7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1">
        <f t="shared" si="33"/>
        <v>43574.208333333328</v>
      </c>
      <c r="O522" s="11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_xlfn.TEXTSPLIT(R522,{",",",","/"})</f>
        <v>theater</v>
      </c>
      <c r="T522" t="str">
        <v>plays</v>
      </c>
    </row>
    <row r="523" spans="1:20" ht="31.5" x14ac:dyDescent="0.25">
      <c r="A523">
        <v>521</v>
      </c>
      <c r="B523" t="s">
        <v>1088</v>
      </c>
      <c r="C523" s="5" t="s">
        <v>141</v>
      </c>
      <c r="D523">
        <v>7600</v>
      </c>
      <c r="E523">
        <v>11061</v>
      </c>
      <c r="F523" s="6">
        <f t="shared" si="32"/>
        <v>145.53947368421052</v>
      </c>
      <c r="G523" t="s">
        <v>20</v>
      </c>
      <c r="H523">
        <v>369</v>
      </c>
      <c r="I523" s="7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1">
        <f t="shared" si="33"/>
        <v>42605.208333333328</v>
      </c>
      <c r="O523" s="11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_xlfn.TEXTSPLIT(R523,{",",",","/"})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5" t="s">
        <v>1090</v>
      </c>
      <c r="D524">
        <v>50500</v>
      </c>
      <c r="E524">
        <v>16389</v>
      </c>
      <c r="F524" s="6">
        <f t="shared" si="32"/>
        <v>32.453465346534657</v>
      </c>
      <c r="G524" t="s">
        <v>14</v>
      </c>
      <c r="H524">
        <v>191</v>
      </c>
      <c r="I524" s="7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1">
        <f t="shared" si="33"/>
        <v>41093.208333333336</v>
      </c>
      <c r="O524" s="11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_xlfn.TEXTSPLIT(R524,{",",",","/"})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5" t="s">
        <v>1092</v>
      </c>
      <c r="D525">
        <v>900</v>
      </c>
      <c r="E525">
        <v>6303</v>
      </c>
      <c r="F525" s="6">
        <f t="shared" si="32"/>
        <v>700.33333333333326</v>
      </c>
      <c r="G525" t="s">
        <v>20</v>
      </c>
      <c r="H525">
        <v>89</v>
      </c>
      <c r="I525" s="7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1">
        <f t="shared" si="33"/>
        <v>40241.25</v>
      </c>
      <c r="O525" s="11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_xlfn.TEXTSPLIT(R525,{",",",","/"})</f>
        <v>film &amp; video</v>
      </c>
      <c r="T525" t="str">
        <v>shorts</v>
      </c>
    </row>
    <row r="526" spans="1:20" ht="31.5" x14ac:dyDescent="0.25">
      <c r="A526">
        <v>524</v>
      </c>
      <c r="B526" t="s">
        <v>1093</v>
      </c>
      <c r="C526" s="5" t="s">
        <v>1094</v>
      </c>
      <c r="D526">
        <v>96700</v>
      </c>
      <c r="E526">
        <v>81136</v>
      </c>
      <c r="F526" s="6">
        <f t="shared" si="32"/>
        <v>83.904860392967933</v>
      </c>
      <c r="G526" t="s">
        <v>14</v>
      </c>
      <c r="H526">
        <v>1979</v>
      </c>
      <c r="I526" s="7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1">
        <f t="shared" si="33"/>
        <v>40294.208333333336</v>
      </c>
      <c r="O526" s="11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_xlfn.TEXTSPLIT(R526,{",",",","/"})</f>
        <v>theater</v>
      </c>
      <c r="T526" t="str">
        <v>plays</v>
      </c>
    </row>
    <row r="527" spans="1:20" ht="31.5" x14ac:dyDescent="0.25">
      <c r="A527">
        <v>525</v>
      </c>
      <c r="B527" t="s">
        <v>1095</v>
      </c>
      <c r="C527" s="5" t="s">
        <v>1096</v>
      </c>
      <c r="D527">
        <v>2100</v>
      </c>
      <c r="E527">
        <v>1768</v>
      </c>
      <c r="F527" s="6">
        <f t="shared" si="32"/>
        <v>84.19047619047619</v>
      </c>
      <c r="G527" t="s">
        <v>14</v>
      </c>
      <c r="H527">
        <v>63</v>
      </c>
      <c r="I527" s="7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1">
        <f t="shared" si="33"/>
        <v>40505.25</v>
      </c>
      <c r="O527" s="11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_xlfn.TEXTSPLIT(R527,{",",",","/"})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5" t="s">
        <v>1098</v>
      </c>
      <c r="D528">
        <v>8300</v>
      </c>
      <c r="E528">
        <v>12944</v>
      </c>
      <c r="F528" s="6">
        <f t="shared" si="32"/>
        <v>155.95180722891567</v>
      </c>
      <c r="G528" t="s">
        <v>20</v>
      </c>
      <c r="H528">
        <v>147</v>
      </c>
      <c r="I528" s="7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1">
        <f t="shared" si="33"/>
        <v>42364.25</v>
      </c>
      <c r="O528" s="11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_xlfn.TEXTSPLIT(R528,{",",",","/"})</f>
        <v>theater</v>
      </c>
      <c r="T528" t="str">
        <v>plays</v>
      </c>
    </row>
    <row r="529" spans="1:20" ht="31.5" x14ac:dyDescent="0.25">
      <c r="A529">
        <v>527</v>
      </c>
      <c r="B529" t="s">
        <v>1099</v>
      </c>
      <c r="C529" s="5" t="s">
        <v>1100</v>
      </c>
      <c r="D529">
        <v>189200</v>
      </c>
      <c r="E529">
        <v>188480</v>
      </c>
      <c r="F529" s="6">
        <f t="shared" si="32"/>
        <v>99.619450317124731</v>
      </c>
      <c r="G529" t="s">
        <v>14</v>
      </c>
      <c r="H529">
        <v>6080</v>
      </c>
      <c r="I529" s="7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11">
        <f t="shared" si="33"/>
        <v>42405.25</v>
      </c>
      <c r="O529" s="11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_xlfn.TEXTSPLIT(R529,{",",",","/"})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5" t="s">
        <v>1102</v>
      </c>
      <c r="D530">
        <v>9000</v>
      </c>
      <c r="E530">
        <v>7227</v>
      </c>
      <c r="F530" s="6">
        <f t="shared" si="32"/>
        <v>80.300000000000011</v>
      </c>
      <c r="G530" t="s">
        <v>14</v>
      </c>
      <c r="H530">
        <v>80</v>
      </c>
      <c r="I530" s="7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1">
        <f t="shared" si="33"/>
        <v>41601.25</v>
      </c>
      <c r="O530" s="11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_xlfn.TEXTSPLIT(R530,{",",",","/"})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5" t="s">
        <v>1104</v>
      </c>
      <c r="D531">
        <v>5100</v>
      </c>
      <c r="E531">
        <v>574</v>
      </c>
      <c r="F531" s="6">
        <f t="shared" si="32"/>
        <v>11.254901960784313</v>
      </c>
      <c r="G531" t="s">
        <v>14</v>
      </c>
      <c r="H531">
        <v>9</v>
      </c>
      <c r="I531" s="7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1">
        <f t="shared" si="33"/>
        <v>41769.208333333336</v>
      </c>
      <c r="O531" s="11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_xlfn.TEXTSPLIT(R531,{",",",","/"})</f>
        <v>games</v>
      </c>
      <c r="T531" t="str">
        <v>video games</v>
      </c>
    </row>
    <row r="532" spans="1:20" ht="31.5" x14ac:dyDescent="0.25">
      <c r="A532">
        <v>530</v>
      </c>
      <c r="B532" t="s">
        <v>1105</v>
      </c>
      <c r="C532" s="5" t="s">
        <v>1106</v>
      </c>
      <c r="D532">
        <v>105000</v>
      </c>
      <c r="E532">
        <v>96328</v>
      </c>
      <c r="F532" s="6">
        <f t="shared" si="32"/>
        <v>91.740952380952379</v>
      </c>
      <c r="G532" t="s">
        <v>14</v>
      </c>
      <c r="H532">
        <v>1784</v>
      </c>
      <c r="I532" s="7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1">
        <f t="shared" si="33"/>
        <v>40421.208333333336</v>
      </c>
      <c r="O532" s="11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_xlfn.TEXTSPLIT(R532,{",",",","/"})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5" t="s">
        <v>1108</v>
      </c>
      <c r="D533">
        <v>186700</v>
      </c>
      <c r="E533">
        <v>178338</v>
      </c>
      <c r="F533" s="6">
        <f t="shared" si="32"/>
        <v>95.521156936261391</v>
      </c>
      <c r="G533" t="s">
        <v>47</v>
      </c>
      <c r="H533">
        <v>3640</v>
      </c>
      <c r="I533" s="7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1">
        <f t="shared" si="33"/>
        <v>41589.25</v>
      </c>
      <c r="O533" s="11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_xlfn.TEXTSPLIT(R533,{",",",","/"})</f>
        <v>games</v>
      </c>
      <c r="T533" t="str">
        <v>video games</v>
      </c>
    </row>
    <row r="534" spans="1:20" ht="31.5" x14ac:dyDescent="0.25">
      <c r="A534">
        <v>532</v>
      </c>
      <c r="B534" t="s">
        <v>1109</v>
      </c>
      <c r="C534" s="5" t="s">
        <v>1110</v>
      </c>
      <c r="D534">
        <v>1600</v>
      </c>
      <c r="E534">
        <v>8046</v>
      </c>
      <c r="F534" s="6">
        <f t="shared" si="32"/>
        <v>502.87499999999994</v>
      </c>
      <c r="G534" t="s">
        <v>20</v>
      </c>
      <c r="H534">
        <v>126</v>
      </c>
      <c r="I534" s="7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1">
        <f t="shared" si="33"/>
        <v>43125.25</v>
      </c>
      <c r="O534" s="11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_xlfn.TEXTSPLIT(R534,{",",",","/"})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5" t="s">
        <v>1112</v>
      </c>
      <c r="D535">
        <v>115600</v>
      </c>
      <c r="E535">
        <v>184086</v>
      </c>
      <c r="F535" s="6">
        <f t="shared" si="32"/>
        <v>159.24394463667818</v>
      </c>
      <c r="G535" t="s">
        <v>20</v>
      </c>
      <c r="H535">
        <v>2218</v>
      </c>
      <c r="I535" s="7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1">
        <f t="shared" si="33"/>
        <v>41479.208333333336</v>
      </c>
      <c r="O535" s="11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_xlfn.TEXTSPLIT(R535,{",",",","/"})</f>
        <v>music</v>
      </c>
      <c r="T535" t="str">
        <v>indie rock</v>
      </c>
    </row>
    <row r="536" spans="1:20" ht="31.5" x14ac:dyDescent="0.25">
      <c r="A536">
        <v>534</v>
      </c>
      <c r="B536" t="s">
        <v>1113</v>
      </c>
      <c r="C536" s="5" t="s">
        <v>1114</v>
      </c>
      <c r="D536">
        <v>89100</v>
      </c>
      <c r="E536">
        <v>13385</v>
      </c>
      <c r="F536" s="6">
        <f t="shared" si="32"/>
        <v>15.022446689113355</v>
      </c>
      <c r="G536" t="s">
        <v>14</v>
      </c>
      <c r="H536">
        <v>243</v>
      </c>
      <c r="I536" s="7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1">
        <f t="shared" si="33"/>
        <v>43329.208333333328</v>
      </c>
      <c r="O536" s="11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_xlfn.TEXTSPLIT(R536,{",",",","/"})</f>
        <v>film &amp; video</v>
      </c>
      <c r="T536" t="str">
        <v>drama</v>
      </c>
    </row>
    <row r="537" spans="1:20" ht="31.5" x14ac:dyDescent="0.25">
      <c r="A537">
        <v>535</v>
      </c>
      <c r="B537" t="s">
        <v>1115</v>
      </c>
      <c r="C537" s="5" t="s">
        <v>1116</v>
      </c>
      <c r="D537">
        <v>2600</v>
      </c>
      <c r="E537">
        <v>12533</v>
      </c>
      <c r="F537" s="6">
        <f t="shared" si="32"/>
        <v>482.03846153846149</v>
      </c>
      <c r="G537" t="s">
        <v>20</v>
      </c>
      <c r="H537">
        <v>202</v>
      </c>
      <c r="I537" s="7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1">
        <f t="shared" si="33"/>
        <v>43259.208333333328</v>
      </c>
      <c r="O537" s="11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_xlfn.TEXTSPLIT(R537,{",",",","/"})</f>
        <v>theater</v>
      </c>
      <c r="T537" t="str">
        <v>plays</v>
      </c>
    </row>
    <row r="538" spans="1:20" ht="31.5" x14ac:dyDescent="0.25">
      <c r="A538">
        <v>536</v>
      </c>
      <c r="B538" t="s">
        <v>1117</v>
      </c>
      <c r="C538" s="5" t="s">
        <v>1118</v>
      </c>
      <c r="D538">
        <v>9800</v>
      </c>
      <c r="E538">
        <v>14697</v>
      </c>
      <c r="F538" s="6">
        <f t="shared" si="32"/>
        <v>149.96938775510205</v>
      </c>
      <c r="G538" t="s">
        <v>20</v>
      </c>
      <c r="H538">
        <v>140</v>
      </c>
      <c r="I538" s="7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1">
        <f t="shared" si="33"/>
        <v>40414.208333333336</v>
      </c>
      <c r="O538" s="11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_xlfn.TEXTSPLIT(R538,{",",",","/"})</f>
        <v>publishing</v>
      </c>
      <c r="T538" t="str">
        <v>fiction</v>
      </c>
    </row>
    <row r="539" spans="1:20" ht="31.5" x14ac:dyDescent="0.25">
      <c r="A539">
        <v>537</v>
      </c>
      <c r="B539" t="s">
        <v>1119</v>
      </c>
      <c r="C539" s="5" t="s">
        <v>1120</v>
      </c>
      <c r="D539">
        <v>84400</v>
      </c>
      <c r="E539">
        <v>98935</v>
      </c>
      <c r="F539" s="6">
        <f t="shared" si="32"/>
        <v>117.22156398104266</v>
      </c>
      <c r="G539" t="s">
        <v>20</v>
      </c>
      <c r="H539">
        <v>1052</v>
      </c>
      <c r="I539" s="7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1">
        <f t="shared" si="33"/>
        <v>43342.208333333328</v>
      </c>
      <c r="O539" s="11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_xlfn.TEXTSPLIT(R539,{",",",","/"})</f>
        <v>film &amp; video</v>
      </c>
      <c r="T539" t="str">
        <v>documentary</v>
      </c>
    </row>
    <row r="540" spans="1:20" ht="31.5" x14ac:dyDescent="0.25">
      <c r="A540">
        <v>538</v>
      </c>
      <c r="B540" t="s">
        <v>1121</v>
      </c>
      <c r="C540" s="5" t="s">
        <v>1122</v>
      </c>
      <c r="D540">
        <v>151300</v>
      </c>
      <c r="E540">
        <v>57034</v>
      </c>
      <c r="F540" s="6">
        <f t="shared" si="32"/>
        <v>37.695968274950431</v>
      </c>
      <c r="G540" t="s">
        <v>14</v>
      </c>
      <c r="H540">
        <v>1296</v>
      </c>
      <c r="I540" s="7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1">
        <f t="shared" si="33"/>
        <v>41539.208333333336</v>
      </c>
      <c r="O540" s="11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_xlfn.TEXTSPLIT(R540,{",",",","/"})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5" t="s">
        <v>1124</v>
      </c>
      <c r="D541">
        <v>9800</v>
      </c>
      <c r="E541">
        <v>7120</v>
      </c>
      <c r="F541" s="6">
        <f t="shared" si="32"/>
        <v>72.653061224489804</v>
      </c>
      <c r="G541" t="s">
        <v>14</v>
      </c>
      <c r="H541">
        <v>77</v>
      </c>
      <c r="I541" s="7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1">
        <f t="shared" si="33"/>
        <v>43647.208333333328</v>
      </c>
      <c r="O541" s="11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_xlfn.TEXTSPLIT(R541,{",",",","/"})</f>
        <v>food</v>
      </c>
      <c r="T541" t="str">
        <v>food trucks</v>
      </c>
    </row>
    <row r="542" spans="1:20" ht="31.5" x14ac:dyDescent="0.25">
      <c r="A542">
        <v>540</v>
      </c>
      <c r="B542" t="s">
        <v>1125</v>
      </c>
      <c r="C542" s="5" t="s">
        <v>1126</v>
      </c>
      <c r="D542">
        <v>5300</v>
      </c>
      <c r="E542">
        <v>14097</v>
      </c>
      <c r="F542" s="6">
        <f t="shared" si="32"/>
        <v>265.98113207547169</v>
      </c>
      <c r="G542" t="s">
        <v>20</v>
      </c>
      <c r="H542">
        <v>247</v>
      </c>
      <c r="I542" s="7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1">
        <f t="shared" si="33"/>
        <v>43225.208333333328</v>
      </c>
      <c r="O542" s="11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_xlfn.TEXTSPLIT(R542,{",",",","/"})</f>
        <v>photography</v>
      </c>
      <c r="T542" t="str">
        <v>photography books</v>
      </c>
    </row>
    <row r="543" spans="1:20" ht="31.5" x14ac:dyDescent="0.25">
      <c r="A543">
        <v>541</v>
      </c>
      <c r="B543" t="s">
        <v>1127</v>
      </c>
      <c r="C543" s="5" t="s">
        <v>1128</v>
      </c>
      <c r="D543">
        <v>178000</v>
      </c>
      <c r="E543">
        <v>43086</v>
      </c>
      <c r="F543" s="6">
        <f t="shared" si="32"/>
        <v>24.205617977528089</v>
      </c>
      <c r="G543" t="s">
        <v>14</v>
      </c>
      <c r="H543">
        <v>395</v>
      </c>
      <c r="I543" s="7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1">
        <f t="shared" si="33"/>
        <v>42165.208333333328</v>
      </c>
      <c r="O543" s="11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_xlfn.TEXTSPLIT(R543,{",",",","/"})</f>
        <v>games</v>
      </c>
      <c r="T543" t="str">
        <v>mobile games</v>
      </c>
    </row>
    <row r="544" spans="1:20" ht="31.5" x14ac:dyDescent="0.25">
      <c r="A544">
        <v>542</v>
      </c>
      <c r="B544" t="s">
        <v>1129</v>
      </c>
      <c r="C544" s="5" t="s">
        <v>1130</v>
      </c>
      <c r="D544">
        <v>77000</v>
      </c>
      <c r="E544">
        <v>1930</v>
      </c>
      <c r="F544" s="6">
        <f t="shared" si="32"/>
        <v>2.5064935064935066</v>
      </c>
      <c r="G544" t="s">
        <v>14</v>
      </c>
      <c r="H544">
        <v>49</v>
      </c>
      <c r="I544" s="7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1">
        <f t="shared" si="33"/>
        <v>42391.25</v>
      </c>
      <c r="O544" s="11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_xlfn.TEXTSPLIT(R544,{",",",","/"})</f>
        <v>music</v>
      </c>
      <c r="T544" t="str">
        <v>indie rock</v>
      </c>
    </row>
    <row r="545" spans="1:20" ht="31.5" x14ac:dyDescent="0.25">
      <c r="A545">
        <v>543</v>
      </c>
      <c r="B545" t="s">
        <v>1131</v>
      </c>
      <c r="C545" s="5" t="s">
        <v>1132</v>
      </c>
      <c r="D545">
        <v>84900</v>
      </c>
      <c r="E545">
        <v>13864</v>
      </c>
      <c r="F545" s="6">
        <f t="shared" si="32"/>
        <v>16.329799764428738</v>
      </c>
      <c r="G545" t="s">
        <v>14</v>
      </c>
      <c r="H545">
        <v>180</v>
      </c>
      <c r="I545" s="7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1">
        <f t="shared" si="33"/>
        <v>41528.208333333336</v>
      </c>
      <c r="O545" s="11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_xlfn.TEXTSPLIT(R545,{",",",","/"})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5" t="s">
        <v>1134</v>
      </c>
      <c r="D546">
        <v>2800</v>
      </c>
      <c r="E546">
        <v>7742</v>
      </c>
      <c r="F546" s="6">
        <f t="shared" si="32"/>
        <v>276.5</v>
      </c>
      <c r="G546" t="s">
        <v>20</v>
      </c>
      <c r="H546">
        <v>84</v>
      </c>
      <c r="I546" s="7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1">
        <f t="shared" si="33"/>
        <v>42377.25</v>
      </c>
      <c r="O546" s="11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_xlfn.TEXTSPLIT(R546,{",",",","/"})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5" t="s">
        <v>1136</v>
      </c>
      <c r="D547">
        <v>184800</v>
      </c>
      <c r="E547">
        <v>164109</v>
      </c>
      <c r="F547" s="6">
        <f t="shared" si="32"/>
        <v>88.803571428571431</v>
      </c>
      <c r="G547" t="s">
        <v>14</v>
      </c>
      <c r="H547">
        <v>2690</v>
      </c>
      <c r="I547" s="7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1">
        <f t="shared" si="33"/>
        <v>43824.25</v>
      </c>
      <c r="O547" s="11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_xlfn.TEXTSPLIT(R547,{",",",","/"})</f>
        <v>theater</v>
      </c>
      <c r="T547" t="str">
        <v>plays</v>
      </c>
    </row>
    <row r="548" spans="1:20" ht="31.5" x14ac:dyDescent="0.25">
      <c r="A548">
        <v>546</v>
      </c>
      <c r="B548" t="s">
        <v>1137</v>
      </c>
      <c r="C548" s="5" t="s">
        <v>1138</v>
      </c>
      <c r="D548">
        <v>4200</v>
      </c>
      <c r="E548">
        <v>6870</v>
      </c>
      <c r="F548" s="6">
        <f t="shared" si="32"/>
        <v>163.57142857142856</v>
      </c>
      <c r="G548" t="s">
        <v>20</v>
      </c>
      <c r="H548">
        <v>88</v>
      </c>
      <c r="I548" s="7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1">
        <f t="shared" si="33"/>
        <v>43360.208333333328</v>
      </c>
      <c r="O548" s="11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_xlfn.TEXTSPLIT(R548,{",",",","/"})</f>
        <v>theater</v>
      </c>
      <c r="T548" t="str">
        <v>plays</v>
      </c>
    </row>
    <row r="549" spans="1:20" ht="31.5" x14ac:dyDescent="0.25">
      <c r="A549">
        <v>547</v>
      </c>
      <c r="B549" t="s">
        <v>1139</v>
      </c>
      <c r="C549" s="5" t="s">
        <v>1140</v>
      </c>
      <c r="D549">
        <v>1300</v>
      </c>
      <c r="E549">
        <v>12597</v>
      </c>
      <c r="F549" s="6">
        <f t="shared" si="32"/>
        <v>969</v>
      </c>
      <c r="G549" t="s">
        <v>20</v>
      </c>
      <c r="H549">
        <v>156</v>
      </c>
      <c r="I549" s="7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11">
        <f t="shared" si="33"/>
        <v>42029.25</v>
      </c>
      <c r="O549" s="11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_xlfn.TEXTSPLIT(R549,{",",",","/"})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5" t="s">
        <v>1142</v>
      </c>
      <c r="D550">
        <v>66100</v>
      </c>
      <c r="E550">
        <v>179074</v>
      </c>
      <c r="F550" s="6">
        <f t="shared" si="32"/>
        <v>270.91376701966715</v>
      </c>
      <c r="G550" t="s">
        <v>20</v>
      </c>
      <c r="H550">
        <v>2985</v>
      </c>
      <c r="I550" s="7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1">
        <f t="shared" si="33"/>
        <v>42461.208333333328</v>
      </c>
      <c r="O550" s="11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_xlfn.TEXTSPLIT(R550,{",",",","/"})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5" t="s">
        <v>1144</v>
      </c>
      <c r="D551">
        <v>29500</v>
      </c>
      <c r="E551">
        <v>83843</v>
      </c>
      <c r="F551" s="6">
        <f t="shared" si="32"/>
        <v>284.21355932203392</v>
      </c>
      <c r="G551" t="s">
        <v>20</v>
      </c>
      <c r="H551">
        <v>762</v>
      </c>
      <c r="I551" s="7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1">
        <f t="shared" si="33"/>
        <v>41422.208333333336</v>
      </c>
      <c r="O551" s="11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_xlfn.TEXTSPLIT(R551,{",",",","/"})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5" t="s">
        <v>1146</v>
      </c>
      <c r="D552">
        <v>100</v>
      </c>
      <c r="E552">
        <v>4</v>
      </c>
      <c r="F552" s="6">
        <f t="shared" si="32"/>
        <v>4</v>
      </c>
      <c r="G552" t="s">
        <v>74</v>
      </c>
      <c r="H552">
        <v>1</v>
      </c>
      <c r="I552" s="7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11">
        <f t="shared" si="33"/>
        <v>40968.25</v>
      </c>
      <c r="O552" s="11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_xlfn.TEXTSPLIT(R552,{",",",","/"})</f>
        <v>music</v>
      </c>
      <c r="T552" t="str">
        <v>indie rock</v>
      </c>
    </row>
    <row r="553" spans="1:20" ht="31.5" x14ac:dyDescent="0.25">
      <c r="A553">
        <v>551</v>
      </c>
      <c r="B553" t="s">
        <v>1147</v>
      </c>
      <c r="C553" s="5" t="s">
        <v>1148</v>
      </c>
      <c r="D553">
        <v>180100</v>
      </c>
      <c r="E553">
        <v>105598</v>
      </c>
      <c r="F553" s="6">
        <f t="shared" si="32"/>
        <v>58.6329816768462</v>
      </c>
      <c r="G553" t="s">
        <v>14</v>
      </c>
      <c r="H553">
        <v>2779</v>
      </c>
      <c r="I553" s="7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1">
        <f t="shared" si="33"/>
        <v>41993.25</v>
      </c>
      <c r="O553" s="11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_xlfn.TEXTSPLIT(R553,{",",",","/"})</f>
        <v>technology</v>
      </c>
      <c r="T553" t="str">
        <v>web</v>
      </c>
    </row>
    <row r="554" spans="1:20" ht="31.5" x14ac:dyDescent="0.25">
      <c r="A554">
        <v>552</v>
      </c>
      <c r="B554" t="s">
        <v>1149</v>
      </c>
      <c r="C554" s="5" t="s">
        <v>1150</v>
      </c>
      <c r="D554">
        <v>9000</v>
      </c>
      <c r="E554">
        <v>8866</v>
      </c>
      <c r="F554" s="6">
        <f t="shared" si="32"/>
        <v>98.51111111111112</v>
      </c>
      <c r="G554" t="s">
        <v>14</v>
      </c>
      <c r="H554">
        <v>92</v>
      </c>
      <c r="I554" s="7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1">
        <f t="shared" si="33"/>
        <v>42700.25</v>
      </c>
      <c r="O554" s="11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_xlfn.TEXTSPLIT(R554,{",",",","/"})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5" t="s">
        <v>1152</v>
      </c>
      <c r="D555">
        <v>170600</v>
      </c>
      <c r="E555">
        <v>75022</v>
      </c>
      <c r="F555" s="6">
        <f t="shared" si="32"/>
        <v>43.975381008206334</v>
      </c>
      <c r="G555" t="s">
        <v>14</v>
      </c>
      <c r="H555">
        <v>1028</v>
      </c>
      <c r="I555" s="7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1">
        <f t="shared" si="33"/>
        <v>40545.25</v>
      </c>
      <c r="O555" s="11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_xlfn.TEXTSPLIT(R555,{",",",","/"})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5" t="s">
        <v>1154</v>
      </c>
      <c r="D556">
        <v>9500</v>
      </c>
      <c r="E556">
        <v>14408</v>
      </c>
      <c r="F556" s="6">
        <f t="shared" si="32"/>
        <v>151.66315789473683</v>
      </c>
      <c r="G556" t="s">
        <v>20</v>
      </c>
      <c r="H556">
        <v>554</v>
      </c>
      <c r="I556" s="7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1">
        <f t="shared" si="33"/>
        <v>42723.25</v>
      </c>
      <c r="O556" s="11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_xlfn.TEXTSPLIT(R556,{",",",","/"})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5" t="s">
        <v>1156</v>
      </c>
      <c r="D557">
        <v>6300</v>
      </c>
      <c r="E557">
        <v>14089</v>
      </c>
      <c r="F557" s="6">
        <f t="shared" si="32"/>
        <v>223.63492063492063</v>
      </c>
      <c r="G557" t="s">
        <v>20</v>
      </c>
      <c r="H557">
        <v>135</v>
      </c>
      <c r="I557" s="7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1">
        <f t="shared" si="33"/>
        <v>41731.208333333336</v>
      </c>
      <c r="O557" s="11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_xlfn.TEXTSPLIT(R557,{",",",","/"})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5" t="s">
        <v>1157</v>
      </c>
      <c r="D558">
        <v>5200</v>
      </c>
      <c r="E558">
        <v>12467</v>
      </c>
      <c r="F558" s="6">
        <f t="shared" si="32"/>
        <v>239.75</v>
      </c>
      <c r="G558" t="s">
        <v>20</v>
      </c>
      <c r="H558">
        <v>122</v>
      </c>
      <c r="I558" s="7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1">
        <f t="shared" si="33"/>
        <v>40792.208333333336</v>
      </c>
      <c r="O558" s="11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_xlfn.TEXTSPLIT(R558,{",",",","/"})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5" t="s">
        <v>1159</v>
      </c>
      <c r="D559">
        <v>6000</v>
      </c>
      <c r="E559">
        <v>11960</v>
      </c>
      <c r="F559" s="6">
        <f t="shared" si="32"/>
        <v>199.33333333333334</v>
      </c>
      <c r="G559" t="s">
        <v>20</v>
      </c>
      <c r="H559">
        <v>221</v>
      </c>
      <c r="I559" s="7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1">
        <f t="shared" si="33"/>
        <v>42279.208333333328</v>
      </c>
      <c r="O559" s="11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_xlfn.TEXTSPLIT(R559,{",",",","/"})</f>
        <v>film &amp; video</v>
      </c>
      <c r="T559" t="str">
        <v>science fiction</v>
      </c>
    </row>
    <row r="560" spans="1:20" ht="31.5" x14ac:dyDescent="0.25">
      <c r="A560">
        <v>558</v>
      </c>
      <c r="B560" t="s">
        <v>1160</v>
      </c>
      <c r="C560" s="5" t="s">
        <v>1161</v>
      </c>
      <c r="D560">
        <v>5800</v>
      </c>
      <c r="E560">
        <v>7966</v>
      </c>
      <c r="F560" s="6">
        <f t="shared" si="32"/>
        <v>137.34482758620689</v>
      </c>
      <c r="G560" t="s">
        <v>20</v>
      </c>
      <c r="H560">
        <v>126</v>
      </c>
      <c r="I560" s="7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1">
        <f t="shared" si="33"/>
        <v>42424.25</v>
      </c>
      <c r="O560" s="11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_xlfn.TEXTSPLIT(R560,{",",",","/"})</f>
        <v>theater</v>
      </c>
      <c r="T560" t="str">
        <v>plays</v>
      </c>
    </row>
    <row r="561" spans="1:20" ht="31.5" x14ac:dyDescent="0.25">
      <c r="A561">
        <v>559</v>
      </c>
      <c r="B561" t="s">
        <v>1162</v>
      </c>
      <c r="C561" s="5" t="s">
        <v>1163</v>
      </c>
      <c r="D561">
        <v>105300</v>
      </c>
      <c r="E561">
        <v>106321</v>
      </c>
      <c r="F561" s="6">
        <f t="shared" si="32"/>
        <v>100.9696106362773</v>
      </c>
      <c r="G561" t="s">
        <v>20</v>
      </c>
      <c r="H561">
        <v>1022</v>
      </c>
      <c r="I561" s="7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1">
        <f t="shared" si="33"/>
        <v>42584.208333333328</v>
      </c>
      <c r="O561" s="11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_xlfn.TEXTSPLIT(R561,{",",",","/"})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5" t="s">
        <v>1165</v>
      </c>
      <c r="D562">
        <v>20000</v>
      </c>
      <c r="E562">
        <v>158832</v>
      </c>
      <c r="F562" s="6">
        <f t="shared" si="32"/>
        <v>794.16</v>
      </c>
      <c r="G562" t="s">
        <v>20</v>
      </c>
      <c r="H562">
        <v>3177</v>
      </c>
      <c r="I562" s="7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1">
        <f t="shared" si="33"/>
        <v>40865.25</v>
      </c>
      <c r="O562" s="11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_xlfn.TEXTSPLIT(R562,{",",",","/"})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5" t="s">
        <v>1167</v>
      </c>
      <c r="D563">
        <v>3000</v>
      </c>
      <c r="E563">
        <v>11091</v>
      </c>
      <c r="F563" s="6">
        <f t="shared" si="32"/>
        <v>369.7</v>
      </c>
      <c r="G563" t="s">
        <v>20</v>
      </c>
      <c r="H563">
        <v>198</v>
      </c>
      <c r="I563" s="7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1">
        <f t="shared" si="33"/>
        <v>40833.208333333336</v>
      </c>
      <c r="O563" s="11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_xlfn.TEXTSPLIT(R563,{",",",","/"})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5" t="s">
        <v>1169</v>
      </c>
      <c r="D564">
        <v>9900</v>
      </c>
      <c r="E564">
        <v>1269</v>
      </c>
      <c r="F564" s="6">
        <f t="shared" si="32"/>
        <v>12.818181818181817</v>
      </c>
      <c r="G564" t="s">
        <v>14</v>
      </c>
      <c r="H564">
        <v>26</v>
      </c>
      <c r="I564" s="7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1">
        <f t="shared" si="33"/>
        <v>43536.208333333328</v>
      </c>
      <c r="O564" s="11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_xlfn.TEXTSPLIT(R564,{",",",","/"})</f>
        <v>music</v>
      </c>
      <c r="T564" t="str">
        <v>rock</v>
      </c>
    </row>
    <row r="565" spans="1:20" ht="31.5" x14ac:dyDescent="0.25">
      <c r="A565">
        <v>563</v>
      </c>
      <c r="B565" t="s">
        <v>1170</v>
      </c>
      <c r="C565" s="5" t="s">
        <v>1171</v>
      </c>
      <c r="D565">
        <v>3700</v>
      </c>
      <c r="E565">
        <v>5107</v>
      </c>
      <c r="F565" s="6">
        <f t="shared" si="32"/>
        <v>138.02702702702703</v>
      </c>
      <c r="G565" t="s">
        <v>20</v>
      </c>
      <c r="H565">
        <v>85</v>
      </c>
      <c r="I565" s="7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1">
        <f t="shared" si="33"/>
        <v>43417.25</v>
      </c>
      <c r="O565" s="11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_xlfn.TEXTSPLIT(R565,{",",",","/"})</f>
        <v>film &amp; video</v>
      </c>
      <c r="T565" t="str">
        <v>documentary</v>
      </c>
    </row>
    <row r="566" spans="1:20" ht="31.5" x14ac:dyDescent="0.25">
      <c r="A566">
        <v>564</v>
      </c>
      <c r="B566" t="s">
        <v>1172</v>
      </c>
      <c r="C566" s="5" t="s">
        <v>1173</v>
      </c>
      <c r="D566">
        <v>168700</v>
      </c>
      <c r="E566">
        <v>141393</v>
      </c>
      <c r="F566" s="6">
        <f t="shared" si="32"/>
        <v>83.813278008298752</v>
      </c>
      <c r="G566" t="s">
        <v>14</v>
      </c>
      <c r="H566">
        <v>1790</v>
      </c>
      <c r="I566" s="7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1">
        <f t="shared" si="33"/>
        <v>42078.208333333328</v>
      </c>
      <c r="O566" s="11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_xlfn.TEXTSPLIT(R566,{",",",","/"})</f>
        <v>theater</v>
      </c>
      <c r="T566" t="str">
        <v>plays</v>
      </c>
    </row>
    <row r="567" spans="1:20" ht="31.5" x14ac:dyDescent="0.25">
      <c r="A567">
        <v>565</v>
      </c>
      <c r="B567" t="s">
        <v>1174</v>
      </c>
      <c r="C567" s="5" t="s">
        <v>1175</v>
      </c>
      <c r="D567">
        <v>94900</v>
      </c>
      <c r="E567">
        <v>194166</v>
      </c>
      <c r="F567" s="6">
        <f t="shared" si="32"/>
        <v>204.60063224446787</v>
      </c>
      <c r="G567" t="s">
        <v>20</v>
      </c>
      <c r="H567">
        <v>3596</v>
      </c>
      <c r="I567" s="7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1">
        <f t="shared" si="33"/>
        <v>40862.25</v>
      </c>
      <c r="O567" s="11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_xlfn.TEXTSPLIT(R567,{",",",","/"})</f>
        <v>theater</v>
      </c>
      <c r="T567" t="str">
        <v>plays</v>
      </c>
    </row>
    <row r="568" spans="1:20" ht="31.5" x14ac:dyDescent="0.25">
      <c r="A568">
        <v>566</v>
      </c>
      <c r="B568" t="s">
        <v>1176</v>
      </c>
      <c r="C568" s="5" t="s">
        <v>1177</v>
      </c>
      <c r="D568">
        <v>9300</v>
      </c>
      <c r="E568">
        <v>4124</v>
      </c>
      <c r="F568" s="6">
        <f t="shared" si="32"/>
        <v>44.344086021505376</v>
      </c>
      <c r="G568" t="s">
        <v>14</v>
      </c>
      <c r="H568">
        <v>37</v>
      </c>
      <c r="I568" s="7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1">
        <f t="shared" si="33"/>
        <v>42424.25</v>
      </c>
      <c r="O568" s="11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_xlfn.TEXTSPLIT(R568,{",",",","/"})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5" t="s">
        <v>1179</v>
      </c>
      <c r="D569">
        <v>6800</v>
      </c>
      <c r="E569">
        <v>14865</v>
      </c>
      <c r="F569" s="6">
        <f t="shared" si="32"/>
        <v>218.60294117647058</v>
      </c>
      <c r="G569" t="s">
        <v>20</v>
      </c>
      <c r="H569">
        <v>244</v>
      </c>
      <c r="I569" s="7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1">
        <f t="shared" si="33"/>
        <v>41830.208333333336</v>
      </c>
      <c r="O569" s="11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_xlfn.TEXTSPLIT(R569,{",",",","/"})</f>
        <v>music</v>
      </c>
      <c r="T569" t="str">
        <v>rock</v>
      </c>
    </row>
    <row r="570" spans="1:20" ht="31.5" x14ac:dyDescent="0.25">
      <c r="A570">
        <v>568</v>
      </c>
      <c r="B570" t="s">
        <v>1180</v>
      </c>
      <c r="C570" s="5" t="s">
        <v>1181</v>
      </c>
      <c r="D570">
        <v>72400</v>
      </c>
      <c r="E570">
        <v>134688</v>
      </c>
      <c r="F570" s="6">
        <f t="shared" si="32"/>
        <v>186.03314917127071</v>
      </c>
      <c r="G570" t="s">
        <v>20</v>
      </c>
      <c r="H570">
        <v>5180</v>
      </c>
      <c r="I570" s="7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1">
        <f t="shared" si="33"/>
        <v>40374.208333333336</v>
      </c>
      <c r="O570" s="11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_xlfn.TEXTSPLIT(R570,{",",",","/"})</f>
        <v>theater</v>
      </c>
      <c r="T570" t="str">
        <v>plays</v>
      </c>
    </row>
    <row r="571" spans="1:20" ht="31.5" x14ac:dyDescent="0.25">
      <c r="A571">
        <v>569</v>
      </c>
      <c r="B571" t="s">
        <v>1182</v>
      </c>
      <c r="C571" s="5" t="s">
        <v>1183</v>
      </c>
      <c r="D571">
        <v>20100</v>
      </c>
      <c r="E571">
        <v>47705</v>
      </c>
      <c r="F571" s="6">
        <f t="shared" si="32"/>
        <v>237.33830845771143</v>
      </c>
      <c r="G571" t="s">
        <v>20</v>
      </c>
      <c r="H571">
        <v>589</v>
      </c>
      <c r="I571" s="7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1">
        <f t="shared" si="33"/>
        <v>40554.25</v>
      </c>
      <c r="O571" s="11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_xlfn.TEXTSPLIT(R571,{",",",","/"})</f>
        <v>film &amp; video</v>
      </c>
      <c r="T571" t="str">
        <v>animation</v>
      </c>
    </row>
    <row r="572" spans="1:20" ht="31.5" x14ac:dyDescent="0.25">
      <c r="A572">
        <v>570</v>
      </c>
      <c r="B572" t="s">
        <v>1184</v>
      </c>
      <c r="C572" s="5" t="s">
        <v>1185</v>
      </c>
      <c r="D572">
        <v>31200</v>
      </c>
      <c r="E572">
        <v>95364</v>
      </c>
      <c r="F572" s="6">
        <f t="shared" si="32"/>
        <v>305.65384615384613</v>
      </c>
      <c r="G572" t="s">
        <v>20</v>
      </c>
      <c r="H572">
        <v>2725</v>
      </c>
      <c r="I572" s="7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1">
        <f t="shared" si="33"/>
        <v>41993.25</v>
      </c>
      <c r="O572" s="11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_xlfn.TEXTSPLIT(R572,{",",",","/"})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5" t="s">
        <v>1187</v>
      </c>
      <c r="D573">
        <v>3500</v>
      </c>
      <c r="E573">
        <v>3295</v>
      </c>
      <c r="F573" s="6">
        <f t="shared" si="32"/>
        <v>94.142857142857139</v>
      </c>
      <c r="G573" t="s">
        <v>14</v>
      </c>
      <c r="H573">
        <v>35</v>
      </c>
      <c r="I573" s="7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1">
        <f t="shared" si="33"/>
        <v>42174.208333333328</v>
      </c>
      <c r="O573" s="11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_xlfn.TEXTSPLIT(R573,{",",",","/"})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5" t="s">
        <v>1189</v>
      </c>
      <c r="D574">
        <v>9000</v>
      </c>
      <c r="E574">
        <v>4896</v>
      </c>
      <c r="F574" s="6">
        <f t="shared" si="32"/>
        <v>54.400000000000006</v>
      </c>
      <c r="G574" t="s">
        <v>74</v>
      </c>
      <c r="H574">
        <v>94</v>
      </c>
      <c r="I574" s="7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1">
        <f t="shared" si="33"/>
        <v>42275.208333333328</v>
      </c>
      <c r="O574" s="11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_xlfn.TEXTSPLIT(R574,{",",",","/"})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5" t="s">
        <v>1191</v>
      </c>
      <c r="D575">
        <v>6700</v>
      </c>
      <c r="E575">
        <v>7496</v>
      </c>
      <c r="F575" s="6">
        <f t="shared" si="32"/>
        <v>111.88059701492537</v>
      </c>
      <c r="G575" t="s">
        <v>20</v>
      </c>
      <c r="H575">
        <v>300</v>
      </c>
      <c r="I575" s="7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1">
        <f t="shared" si="33"/>
        <v>41761.208333333336</v>
      </c>
      <c r="O575" s="11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_xlfn.TEXTSPLIT(R575,{",",",","/"})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5" t="s">
        <v>1193</v>
      </c>
      <c r="D576">
        <v>2700</v>
      </c>
      <c r="E576">
        <v>9967</v>
      </c>
      <c r="F576" s="6">
        <f t="shared" si="32"/>
        <v>369.14814814814815</v>
      </c>
      <c r="G576" t="s">
        <v>20</v>
      </c>
      <c r="H576">
        <v>144</v>
      </c>
      <c r="I576" s="7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1">
        <f t="shared" si="33"/>
        <v>43806.25</v>
      </c>
      <c r="O576" s="11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_xlfn.TEXTSPLIT(R576,{",",",","/"})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5" t="s">
        <v>1195</v>
      </c>
      <c r="D577">
        <v>83300</v>
      </c>
      <c r="E577">
        <v>52421</v>
      </c>
      <c r="F577" s="6">
        <f t="shared" si="32"/>
        <v>62.930372148859547</v>
      </c>
      <c r="G577" t="s">
        <v>14</v>
      </c>
      <c r="H577">
        <v>558</v>
      </c>
      <c r="I577" s="7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1">
        <f t="shared" si="33"/>
        <v>41779.208333333336</v>
      </c>
      <c r="O577" s="11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_xlfn.TEXTSPLIT(R577,{",",",","/"})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5" t="s">
        <v>1197</v>
      </c>
      <c r="D578">
        <v>9700</v>
      </c>
      <c r="E578">
        <v>6298</v>
      </c>
      <c r="F578" s="6">
        <f t="shared" ref="F578:F641" si="36">E578/D578*100</f>
        <v>64.927835051546396</v>
      </c>
      <c r="G578" t="s">
        <v>14</v>
      </c>
      <c r="H578">
        <v>64</v>
      </c>
      <c r="I578" s="7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1">
        <f t="shared" ref="N578:N641" si="37">(((L578/60)/60)/24)+DATE(1970,1,1)</f>
        <v>43040.208333333328</v>
      </c>
      <c r="O578" s="11">
        <f t="shared" ref="O578:O641" si="38">(((M578/60)/60)/24)+DATE(1970,1,1)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_xlfn.TEXTSPLIT(R578,{",",",","/"})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5" t="s">
        <v>1199</v>
      </c>
      <c r="D579">
        <v>8200</v>
      </c>
      <c r="E579">
        <v>1546</v>
      </c>
      <c r="F579" s="6">
        <f t="shared" si="36"/>
        <v>18.853658536585368</v>
      </c>
      <c r="G579" t="s">
        <v>74</v>
      </c>
      <c r="H579">
        <v>37</v>
      </c>
      <c r="I579" s="7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1">
        <f t="shared" si="37"/>
        <v>40613.25</v>
      </c>
      <c r="O579" s="11">
        <f t="shared" si="38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_xlfn.TEXTSPLIT(R579,{",",",","/"})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5" t="s">
        <v>1201</v>
      </c>
      <c r="D580">
        <v>96500</v>
      </c>
      <c r="E580">
        <v>16168</v>
      </c>
      <c r="F580" s="6">
        <f t="shared" si="36"/>
        <v>16.754404145077721</v>
      </c>
      <c r="G580" t="s">
        <v>14</v>
      </c>
      <c r="H580">
        <v>245</v>
      </c>
      <c r="I580" s="7">
        <f t="shared" si="35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1">
        <f t="shared" si="37"/>
        <v>40878.25</v>
      </c>
      <c r="O580" s="11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_xlfn.TEXTSPLIT(R580,{",",",","/"})</f>
        <v>film &amp; video</v>
      </c>
      <c r="T580" t="str">
        <v>science fiction</v>
      </c>
    </row>
    <row r="581" spans="1:20" ht="31.5" x14ac:dyDescent="0.25">
      <c r="A581">
        <v>579</v>
      </c>
      <c r="B581" t="s">
        <v>1202</v>
      </c>
      <c r="C581" s="5" t="s">
        <v>1203</v>
      </c>
      <c r="D581">
        <v>6200</v>
      </c>
      <c r="E581">
        <v>6269</v>
      </c>
      <c r="F581" s="6">
        <f t="shared" si="36"/>
        <v>101.11290322580646</v>
      </c>
      <c r="G581" t="s">
        <v>20</v>
      </c>
      <c r="H581">
        <v>87</v>
      </c>
      <c r="I581" s="7">
        <f t="shared" si="35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1">
        <f t="shared" si="37"/>
        <v>40762.208333333336</v>
      </c>
      <c r="O581" s="11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_xlfn.TEXTSPLIT(R581,{",",",","/"})</f>
        <v>music</v>
      </c>
      <c r="T581" t="str">
        <v>jazz</v>
      </c>
    </row>
    <row r="582" spans="1:20" ht="31.5" x14ac:dyDescent="0.25">
      <c r="A582">
        <v>580</v>
      </c>
      <c r="B582" t="s">
        <v>556</v>
      </c>
      <c r="C582" s="5" t="s">
        <v>1204</v>
      </c>
      <c r="D582">
        <v>43800</v>
      </c>
      <c r="E582">
        <v>149578</v>
      </c>
      <c r="F582" s="6">
        <f t="shared" si="36"/>
        <v>341.5022831050228</v>
      </c>
      <c r="G582" t="s">
        <v>20</v>
      </c>
      <c r="H582">
        <v>3116</v>
      </c>
      <c r="I582" s="7">
        <f t="shared" ref="I582:I645" si="39">E582/H582</f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1">
        <f t="shared" si="37"/>
        <v>41696.25</v>
      </c>
      <c r="O582" s="11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_xlfn.TEXTSPLIT(R582,{",",",","/"})</f>
        <v>theater</v>
      </c>
      <c r="T582" t="str">
        <v>plays</v>
      </c>
    </row>
    <row r="583" spans="1:20" ht="31.5" x14ac:dyDescent="0.25">
      <c r="A583">
        <v>581</v>
      </c>
      <c r="B583" t="s">
        <v>1205</v>
      </c>
      <c r="C583" s="5" t="s">
        <v>1206</v>
      </c>
      <c r="D583">
        <v>6000</v>
      </c>
      <c r="E583">
        <v>3841</v>
      </c>
      <c r="F583" s="6">
        <f t="shared" si="36"/>
        <v>64.016666666666666</v>
      </c>
      <c r="G583" t="s">
        <v>14</v>
      </c>
      <c r="H583">
        <v>71</v>
      </c>
      <c r="I583" s="7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1">
        <f t="shared" si="37"/>
        <v>40662.208333333336</v>
      </c>
      <c r="O583" s="11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_xlfn.TEXTSPLIT(R583,{",",",","/"})</f>
        <v>technology</v>
      </c>
      <c r="T583" t="str">
        <v>web</v>
      </c>
    </row>
    <row r="584" spans="1:20" ht="31.5" x14ac:dyDescent="0.25">
      <c r="A584">
        <v>582</v>
      </c>
      <c r="B584" t="s">
        <v>1207</v>
      </c>
      <c r="C584" s="5" t="s">
        <v>1208</v>
      </c>
      <c r="D584">
        <v>8700</v>
      </c>
      <c r="E584">
        <v>4531</v>
      </c>
      <c r="F584" s="6">
        <f t="shared" si="36"/>
        <v>52.080459770114942</v>
      </c>
      <c r="G584" t="s">
        <v>14</v>
      </c>
      <c r="H584">
        <v>42</v>
      </c>
      <c r="I584" s="7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1">
        <f t="shared" si="37"/>
        <v>42165.208333333328</v>
      </c>
      <c r="O584" s="11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_xlfn.TEXTSPLIT(R584,{",",",","/"})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5" t="s">
        <v>1210</v>
      </c>
      <c r="D585">
        <v>18900</v>
      </c>
      <c r="E585">
        <v>60934</v>
      </c>
      <c r="F585" s="6">
        <f t="shared" si="36"/>
        <v>322.40211640211641</v>
      </c>
      <c r="G585" t="s">
        <v>20</v>
      </c>
      <c r="H585">
        <v>909</v>
      </c>
      <c r="I585" s="7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1">
        <f t="shared" si="37"/>
        <v>40959.25</v>
      </c>
      <c r="O585" s="11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_xlfn.TEXTSPLIT(R585,{",",",","/"})</f>
        <v>film &amp; video</v>
      </c>
      <c r="T585" t="str">
        <v>documentary</v>
      </c>
    </row>
    <row r="586" spans="1:20" ht="31.5" x14ac:dyDescent="0.25">
      <c r="A586">
        <v>584</v>
      </c>
      <c r="B586" t="s">
        <v>45</v>
      </c>
      <c r="C586" s="5" t="s">
        <v>1211</v>
      </c>
      <c r="D586">
        <v>86400</v>
      </c>
      <c r="E586">
        <v>103255</v>
      </c>
      <c r="F586" s="6">
        <f t="shared" si="36"/>
        <v>119.50810185185186</v>
      </c>
      <c r="G586" t="s">
        <v>20</v>
      </c>
      <c r="H586">
        <v>1613</v>
      </c>
      <c r="I586" s="7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1">
        <f t="shared" si="37"/>
        <v>41024.208333333336</v>
      </c>
      <c r="O586" s="11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_xlfn.TEXTSPLIT(R586,{",",",","/"})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5" t="s">
        <v>1213</v>
      </c>
      <c r="D587">
        <v>8900</v>
      </c>
      <c r="E587">
        <v>13065</v>
      </c>
      <c r="F587" s="6">
        <f t="shared" si="36"/>
        <v>146.79775280898878</v>
      </c>
      <c r="G587" t="s">
        <v>20</v>
      </c>
      <c r="H587">
        <v>136</v>
      </c>
      <c r="I587" s="7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1">
        <f t="shared" si="37"/>
        <v>40255.208333333336</v>
      </c>
      <c r="O587" s="11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_xlfn.TEXTSPLIT(R587,{",",",","/"})</f>
        <v>publishing</v>
      </c>
      <c r="T587" t="str">
        <v>translations</v>
      </c>
    </row>
    <row r="588" spans="1:20" ht="31.5" x14ac:dyDescent="0.25">
      <c r="A588">
        <v>586</v>
      </c>
      <c r="B588" t="s">
        <v>1214</v>
      </c>
      <c r="C588" s="5" t="s">
        <v>1215</v>
      </c>
      <c r="D588">
        <v>700</v>
      </c>
      <c r="E588">
        <v>6654</v>
      </c>
      <c r="F588" s="6">
        <f t="shared" si="36"/>
        <v>950.57142857142856</v>
      </c>
      <c r="G588" t="s">
        <v>20</v>
      </c>
      <c r="H588">
        <v>130</v>
      </c>
      <c r="I588" s="7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1">
        <f t="shared" si="37"/>
        <v>40499.25</v>
      </c>
      <c r="O588" s="11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_xlfn.TEXTSPLIT(R588,{",",",","/"})</f>
        <v>music</v>
      </c>
      <c r="T588" t="str">
        <v>rock</v>
      </c>
    </row>
    <row r="589" spans="1:20" ht="31.5" x14ac:dyDescent="0.25">
      <c r="A589">
        <v>587</v>
      </c>
      <c r="B589" t="s">
        <v>1216</v>
      </c>
      <c r="C589" s="5" t="s">
        <v>1217</v>
      </c>
      <c r="D589">
        <v>9400</v>
      </c>
      <c r="E589">
        <v>6852</v>
      </c>
      <c r="F589" s="6">
        <f t="shared" si="36"/>
        <v>72.893617021276597</v>
      </c>
      <c r="G589" t="s">
        <v>14</v>
      </c>
      <c r="H589">
        <v>156</v>
      </c>
      <c r="I589" s="7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1">
        <f t="shared" si="37"/>
        <v>43484.25</v>
      </c>
      <c r="O589" s="11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_xlfn.TEXTSPLIT(R589,{",",",","/"})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5" t="s">
        <v>1219</v>
      </c>
      <c r="D590">
        <v>157600</v>
      </c>
      <c r="E590">
        <v>124517</v>
      </c>
      <c r="F590" s="6">
        <f t="shared" si="36"/>
        <v>79.008248730964468</v>
      </c>
      <c r="G590" t="s">
        <v>14</v>
      </c>
      <c r="H590">
        <v>1368</v>
      </c>
      <c r="I590" s="7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1">
        <f t="shared" si="37"/>
        <v>40262.208333333336</v>
      </c>
      <c r="O590" s="11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_xlfn.TEXTSPLIT(R590,{",",",","/"})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5" t="s">
        <v>1221</v>
      </c>
      <c r="D591">
        <v>7900</v>
      </c>
      <c r="E591">
        <v>5113</v>
      </c>
      <c r="F591" s="6">
        <f t="shared" si="36"/>
        <v>64.721518987341781</v>
      </c>
      <c r="G591" t="s">
        <v>14</v>
      </c>
      <c r="H591">
        <v>102</v>
      </c>
      <c r="I591" s="7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1">
        <f t="shared" si="37"/>
        <v>42190.208333333328</v>
      </c>
      <c r="O591" s="11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_xlfn.TEXTSPLIT(R591,{",",",","/"})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5" t="s">
        <v>1223</v>
      </c>
      <c r="D592">
        <v>7100</v>
      </c>
      <c r="E592">
        <v>5824</v>
      </c>
      <c r="F592" s="6">
        <f t="shared" si="36"/>
        <v>82.028169014084511</v>
      </c>
      <c r="G592" t="s">
        <v>14</v>
      </c>
      <c r="H592">
        <v>86</v>
      </c>
      <c r="I592" s="7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1">
        <f t="shared" si="37"/>
        <v>41994.25</v>
      </c>
      <c r="O592" s="11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_xlfn.TEXTSPLIT(R592,{",",",","/"})</f>
        <v>publishing</v>
      </c>
      <c r="T592" t="str">
        <v>radio &amp; podcasts</v>
      </c>
    </row>
    <row r="593" spans="1:20" ht="31.5" x14ac:dyDescent="0.25">
      <c r="A593">
        <v>591</v>
      </c>
      <c r="B593" t="s">
        <v>1224</v>
      </c>
      <c r="C593" s="5" t="s">
        <v>1225</v>
      </c>
      <c r="D593">
        <v>600</v>
      </c>
      <c r="E593">
        <v>6226</v>
      </c>
      <c r="F593" s="6">
        <f t="shared" si="36"/>
        <v>1037.6666666666667</v>
      </c>
      <c r="G593" t="s">
        <v>20</v>
      </c>
      <c r="H593">
        <v>102</v>
      </c>
      <c r="I593" s="7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1">
        <f t="shared" si="37"/>
        <v>40373.208333333336</v>
      </c>
      <c r="O593" s="11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_xlfn.TEXTSPLIT(R593,{",",",","/"})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5" t="s">
        <v>1227</v>
      </c>
      <c r="D594">
        <v>156800</v>
      </c>
      <c r="E594">
        <v>20243</v>
      </c>
      <c r="F594" s="6">
        <f t="shared" si="36"/>
        <v>12.910076530612244</v>
      </c>
      <c r="G594" t="s">
        <v>14</v>
      </c>
      <c r="H594">
        <v>253</v>
      </c>
      <c r="I594" s="7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1">
        <f t="shared" si="37"/>
        <v>41789.208333333336</v>
      </c>
      <c r="O594" s="11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_xlfn.TEXTSPLIT(R594,{",",",","/"})</f>
        <v>theater</v>
      </c>
      <c r="T594" t="str">
        <v>plays</v>
      </c>
    </row>
    <row r="595" spans="1:20" ht="31.5" x14ac:dyDescent="0.25">
      <c r="A595">
        <v>593</v>
      </c>
      <c r="B595" t="s">
        <v>1228</v>
      </c>
      <c r="C595" s="5" t="s">
        <v>1229</v>
      </c>
      <c r="D595">
        <v>121600</v>
      </c>
      <c r="E595">
        <v>188288</v>
      </c>
      <c r="F595" s="6">
        <f t="shared" si="36"/>
        <v>154.84210526315789</v>
      </c>
      <c r="G595" t="s">
        <v>20</v>
      </c>
      <c r="H595">
        <v>4006</v>
      </c>
      <c r="I595" s="7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1">
        <f t="shared" si="37"/>
        <v>41724.208333333336</v>
      </c>
      <c r="O595" s="11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_xlfn.TEXTSPLIT(R595,{",",",","/"})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5" t="s">
        <v>1231</v>
      </c>
      <c r="D596">
        <v>157300</v>
      </c>
      <c r="E596">
        <v>11167</v>
      </c>
      <c r="F596" s="6">
        <f t="shared" si="36"/>
        <v>7.0991735537190088</v>
      </c>
      <c r="G596" t="s">
        <v>14</v>
      </c>
      <c r="H596">
        <v>157</v>
      </c>
      <c r="I596" s="7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1">
        <f t="shared" si="37"/>
        <v>42548.208333333328</v>
      </c>
      <c r="O596" s="11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_xlfn.TEXTSPLIT(R596,{",",",","/"})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5" t="s">
        <v>1233</v>
      </c>
      <c r="D597">
        <v>70300</v>
      </c>
      <c r="E597">
        <v>146595</v>
      </c>
      <c r="F597" s="6">
        <f t="shared" si="36"/>
        <v>208.52773826458036</v>
      </c>
      <c r="G597" t="s">
        <v>20</v>
      </c>
      <c r="H597">
        <v>1629</v>
      </c>
      <c r="I597" s="7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1">
        <f t="shared" si="37"/>
        <v>40253.208333333336</v>
      </c>
      <c r="O597" s="11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_xlfn.TEXTSPLIT(R597,{",",",","/"})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5" t="s">
        <v>1235</v>
      </c>
      <c r="D598">
        <v>7900</v>
      </c>
      <c r="E598">
        <v>7875</v>
      </c>
      <c r="F598" s="6">
        <f t="shared" si="36"/>
        <v>99.683544303797461</v>
      </c>
      <c r="G598" t="s">
        <v>14</v>
      </c>
      <c r="H598">
        <v>183</v>
      </c>
      <c r="I598" s="7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1">
        <f t="shared" si="37"/>
        <v>42434.25</v>
      </c>
      <c r="O598" s="11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_xlfn.TEXTSPLIT(R598,{",",",","/"})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5" t="s">
        <v>1237</v>
      </c>
      <c r="D599">
        <v>73800</v>
      </c>
      <c r="E599">
        <v>148779</v>
      </c>
      <c r="F599" s="6">
        <f t="shared" si="36"/>
        <v>201.59756097560978</v>
      </c>
      <c r="G599" t="s">
        <v>20</v>
      </c>
      <c r="H599">
        <v>2188</v>
      </c>
      <c r="I599" s="7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1">
        <f t="shared" si="37"/>
        <v>43786.25</v>
      </c>
      <c r="O599" s="11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_xlfn.TEXTSPLIT(R599,{",",",","/"})</f>
        <v>theater</v>
      </c>
      <c r="T599" t="str">
        <v>plays</v>
      </c>
    </row>
    <row r="600" spans="1:20" ht="31.5" x14ac:dyDescent="0.25">
      <c r="A600">
        <v>598</v>
      </c>
      <c r="B600" t="s">
        <v>1238</v>
      </c>
      <c r="C600" s="5" t="s">
        <v>1239</v>
      </c>
      <c r="D600">
        <v>108500</v>
      </c>
      <c r="E600">
        <v>175868</v>
      </c>
      <c r="F600" s="6">
        <f t="shared" si="36"/>
        <v>162.09032258064516</v>
      </c>
      <c r="G600" t="s">
        <v>20</v>
      </c>
      <c r="H600">
        <v>2409</v>
      </c>
      <c r="I600" s="7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1">
        <f t="shared" si="37"/>
        <v>40344.208333333336</v>
      </c>
      <c r="O600" s="11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_xlfn.TEXTSPLIT(R600,{",",",","/"})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5" t="s">
        <v>1241</v>
      </c>
      <c r="D601">
        <v>140300</v>
      </c>
      <c r="E601">
        <v>5112</v>
      </c>
      <c r="F601" s="6">
        <f t="shared" si="36"/>
        <v>3.6436208125445471</v>
      </c>
      <c r="G601" t="s">
        <v>14</v>
      </c>
      <c r="H601">
        <v>82</v>
      </c>
      <c r="I601" s="7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1">
        <f t="shared" si="37"/>
        <v>42047.25</v>
      </c>
      <c r="O601" s="11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_xlfn.TEXTSPLIT(R601,{",",",","/"})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5" t="s">
        <v>1243</v>
      </c>
      <c r="D602">
        <v>100</v>
      </c>
      <c r="E602">
        <v>5</v>
      </c>
      <c r="F602" s="6">
        <f t="shared" si="36"/>
        <v>5</v>
      </c>
      <c r="G602" t="s">
        <v>14</v>
      </c>
      <c r="H602">
        <v>1</v>
      </c>
      <c r="I602" s="7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11">
        <f t="shared" si="37"/>
        <v>41485.208333333336</v>
      </c>
      <c r="O602" s="11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_xlfn.TEXTSPLIT(R602,{",",",","/"})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5" t="s">
        <v>1245</v>
      </c>
      <c r="D603">
        <v>6300</v>
      </c>
      <c r="E603">
        <v>13018</v>
      </c>
      <c r="F603" s="6">
        <f t="shared" si="36"/>
        <v>206.63492063492063</v>
      </c>
      <c r="G603" t="s">
        <v>20</v>
      </c>
      <c r="H603">
        <v>194</v>
      </c>
      <c r="I603" s="7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1">
        <f t="shared" si="37"/>
        <v>41789.208333333336</v>
      </c>
      <c r="O603" s="11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_xlfn.TEXTSPLIT(R603,{",",",","/"})</f>
        <v>technology</v>
      </c>
      <c r="T603" t="str">
        <v>wearables</v>
      </c>
    </row>
    <row r="604" spans="1:20" ht="31.5" x14ac:dyDescent="0.25">
      <c r="A604">
        <v>602</v>
      </c>
      <c r="B604" t="s">
        <v>1246</v>
      </c>
      <c r="C604" s="5" t="s">
        <v>1247</v>
      </c>
      <c r="D604">
        <v>71100</v>
      </c>
      <c r="E604">
        <v>91176</v>
      </c>
      <c r="F604" s="6">
        <f t="shared" si="36"/>
        <v>128.23628691983123</v>
      </c>
      <c r="G604" t="s">
        <v>20</v>
      </c>
      <c r="H604">
        <v>1140</v>
      </c>
      <c r="I604" s="7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1">
        <f t="shared" si="37"/>
        <v>42160.208333333328</v>
      </c>
      <c r="O604" s="11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_xlfn.TEXTSPLIT(R604,{",",",","/"})</f>
        <v>theater</v>
      </c>
      <c r="T604" t="str">
        <v>plays</v>
      </c>
    </row>
    <row r="605" spans="1:20" ht="31.5" x14ac:dyDescent="0.25">
      <c r="A605">
        <v>603</v>
      </c>
      <c r="B605" t="s">
        <v>1248</v>
      </c>
      <c r="C605" s="5" t="s">
        <v>1249</v>
      </c>
      <c r="D605">
        <v>5300</v>
      </c>
      <c r="E605">
        <v>6342</v>
      </c>
      <c r="F605" s="6">
        <f t="shared" si="36"/>
        <v>119.66037735849055</v>
      </c>
      <c r="G605" t="s">
        <v>20</v>
      </c>
      <c r="H605">
        <v>102</v>
      </c>
      <c r="I605" s="7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1">
        <f t="shared" si="37"/>
        <v>43573.208333333328</v>
      </c>
      <c r="O605" s="11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_xlfn.TEXTSPLIT(R605,{",",",","/"})</f>
        <v>theater</v>
      </c>
      <c r="T605" t="str">
        <v>plays</v>
      </c>
    </row>
    <row r="606" spans="1:20" ht="31.5" x14ac:dyDescent="0.25">
      <c r="A606">
        <v>604</v>
      </c>
      <c r="B606" t="s">
        <v>1250</v>
      </c>
      <c r="C606" s="5" t="s">
        <v>1251</v>
      </c>
      <c r="D606">
        <v>88700</v>
      </c>
      <c r="E606">
        <v>151438</v>
      </c>
      <c r="F606" s="6">
        <f t="shared" si="36"/>
        <v>170.73055242390078</v>
      </c>
      <c r="G606" t="s">
        <v>20</v>
      </c>
      <c r="H606">
        <v>2857</v>
      </c>
      <c r="I606" s="7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1">
        <f t="shared" si="37"/>
        <v>40565.25</v>
      </c>
      <c r="O606" s="11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_xlfn.TEXTSPLIT(R606,{",",",","/"})</f>
        <v>theater</v>
      </c>
      <c r="T606" t="str">
        <v>plays</v>
      </c>
    </row>
    <row r="607" spans="1:20" ht="31.5" x14ac:dyDescent="0.25">
      <c r="A607">
        <v>605</v>
      </c>
      <c r="B607" t="s">
        <v>1252</v>
      </c>
      <c r="C607" s="5" t="s">
        <v>1253</v>
      </c>
      <c r="D607">
        <v>3300</v>
      </c>
      <c r="E607">
        <v>6178</v>
      </c>
      <c r="F607" s="6">
        <f t="shared" si="36"/>
        <v>187.21212121212122</v>
      </c>
      <c r="G607" t="s">
        <v>20</v>
      </c>
      <c r="H607">
        <v>107</v>
      </c>
      <c r="I607" s="7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1">
        <f t="shared" si="37"/>
        <v>42280.208333333328</v>
      </c>
      <c r="O607" s="11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_xlfn.TEXTSPLIT(R607,{",",",","/"})</f>
        <v>publishing</v>
      </c>
      <c r="T607" t="str">
        <v>nonfiction</v>
      </c>
    </row>
    <row r="608" spans="1:20" ht="31.5" x14ac:dyDescent="0.25">
      <c r="A608">
        <v>606</v>
      </c>
      <c r="B608" t="s">
        <v>1254</v>
      </c>
      <c r="C608" s="5" t="s">
        <v>1255</v>
      </c>
      <c r="D608">
        <v>3400</v>
      </c>
      <c r="E608">
        <v>6405</v>
      </c>
      <c r="F608" s="6">
        <f t="shared" si="36"/>
        <v>188.38235294117646</v>
      </c>
      <c r="G608" t="s">
        <v>20</v>
      </c>
      <c r="H608">
        <v>160</v>
      </c>
      <c r="I608" s="7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1">
        <f t="shared" si="37"/>
        <v>42436.25</v>
      </c>
      <c r="O608" s="11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_xlfn.TEXTSPLIT(R608,{",",",","/"})</f>
        <v>music</v>
      </c>
      <c r="T608" t="str">
        <v>rock</v>
      </c>
    </row>
    <row r="609" spans="1:20" ht="31.5" x14ac:dyDescent="0.25">
      <c r="A609">
        <v>607</v>
      </c>
      <c r="B609" t="s">
        <v>1256</v>
      </c>
      <c r="C609" s="5" t="s">
        <v>1257</v>
      </c>
      <c r="D609">
        <v>137600</v>
      </c>
      <c r="E609">
        <v>180667</v>
      </c>
      <c r="F609" s="6">
        <f t="shared" si="36"/>
        <v>131.29869186046511</v>
      </c>
      <c r="G609" t="s">
        <v>20</v>
      </c>
      <c r="H609">
        <v>2230</v>
      </c>
      <c r="I609" s="7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1">
        <f t="shared" si="37"/>
        <v>41721.208333333336</v>
      </c>
      <c r="O609" s="11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_xlfn.TEXTSPLIT(R609,{",",",","/"})</f>
        <v>food</v>
      </c>
      <c r="T609" t="str">
        <v>food trucks</v>
      </c>
    </row>
    <row r="610" spans="1:20" ht="31.5" x14ac:dyDescent="0.25">
      <c r="A610">
        <v>608</v>
      </c>
      <c r="B610" t="s">
        <v>1258</v>
      </c>
      <c r="C610" s="5" t="s">
        <v>1259</v>
      </c>
      <c r="D610">
        <v>3900</v>
      </c>
      <c r="E610">
        <v>11075</v>
      </c>
      <c r="F610" s="6">
        <f t="shared" si="36"/>
        <v>283.97435897435901</v>
      </c>
      <c r="G610" t="s">
        <v>20</v>
      </c>
      <c r="H610">
        <v>316</v>
      </c>
      <c r="I610" s="7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1">
        <f t="shared" si="37"/>
        <v>43530.25</v>
      </c>
      <c r="O610" s="11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_xlfn.TEXTSPLIT(R610,{",",",","/"})</f>
        <v>music</v>
      </c>
      <c r="T610" t="str">
        <v>jazz</v>
      </c>
    </row>
    <row r="611" spans="1:20" ht="31.5" x14ac:dyDescent="0.25">
      <c r="A611">
        <v>609</v>
      </c>
      <c r="B611" t="s">
        <v>1260</v>
      </c>
      <c r="C611" s="5" t="s">
        <v>1261</v>
      </c>
      <c r="D611">
        <v>10000</v>
      </c>
      <c r="E611">
        <v>12042</v>
      </c>
      <c r="F611" s="6">
        <f t="shared" si="36"/>
        <v>120.41999999999999</v>
      </c>
      <c r="G611" t="s">
        <v>20</v>
      </c>
      <c r="H611">
        <v>117</v>
      </c>
      <c r="I611" s="7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1">
        <f t="shared" si="37"/>
        <v>43481.25</v>
      </c>
      <c r="O611" s="11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_xlfn.TEXTSPLIT(R611,{",",",","/"})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5" t="s">
        <v>1263</v>
      </c>
      <c r="D612">
        <v>42800</v>
      </c>
      <c r="E612">
        <v>179356</v>
      </c>
      <c r="F612" s="6">
        <f t="shared" si="36"/>
        <v>419.0560747663551</v>
      </c>
      <c r="G612" t="s">
        <v>20</v>
      </c>
      <c r="H612">
        <v>6406</v>
      </c>
      <c r="I612" s="7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1">
        <f t="shared" si="37"/>
        <v>41259.25</v>
      </c>
      <c r="O612" s="11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_xlfn.TEXTSPLIT(R612,{",",",","/"})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5" t="s">
        <v>1265</v>
      </c>
      <c r="D613">
        <v>8200</v>
      </c>
      <c r="E613">
        <v>1136</v>
      </c>
      <c r="F613" s="6">
        <f t="shared" si="36"/>
        <v>13.853658536585368</v>
      </c>
      <c r="G613" t="s">
        <v>74</v>
      </c>
      <c r="H613">
        <v>15</v>
      </c>
      <c r="I613" s="7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1">
        <f t="shared" si="37"/>
        <v>41480.208333333336</v>
      </c>
      <c r="O613" s="11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_xlfn.TEXTSPLIT(R613,{",",",","/"})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5" t="s">
        <v>1267</v>
      </c>
      <c r="D614">
        <v>6200</v>
      </c>
      <c r="E614">
        <v>8645</v>
      </c>
      <c r="F614" s="6">
        <f t="shared" si="36"/>
        <v>139.43548387096774</v>
      </c>
      <c r="G614" t="s">
        <v>20</v>
      </c>
      <c r="H614">
        <v>192</v>
      </c>
      <c r="I614" s="7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1">
        <f t="shared" si="37"/>
        <v>40474.208333333336</v>
      </c>
      <c r="O614" s="11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_xlfn.TEXTSPLIT(R614,{",",",","/"})</f>
        <v>music</v>
      </c>
      <c r="T614" t="str">
        <v>electric music</v>
      </c>
    </row>
    <row r="615" spans="1:20" ht="31.5" x14ac:dyDescent="0.25">
      <c r="A615">
        <v>613</v>
      </c>
      <c r="B615" t="s">
        <v>1268</v>
      </c>
      <c r="C615" s="5" t="s">
        <v>1269</v>
      </c>
      <c r="D615">
        <v>1100</v>
      </c>
      <c r="E615">
        <v>1914</v>
      </c>
      <c r="F615" s="6">
        <f t="shared" si="36"/>
        <v>174</v>
      </c>
      <c r="G615" t="s">
        <v>20</v>
      </c>
      <c r="H615">
        <v>26</v>
      </c>
      <c r="I615" s="7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1">
        <f t="shared" si="37"/>
        <v>42973.208333333328</v>
      </c>
      <c r="O615" s="11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_xlfn.TEXTSPLIT(R615,{",",",","/"})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5" t="s">
        <v>1271</v>
      </c>
      <c r="D616">
        <v>26500</v>
      </c>
      <c r="E616">
        <v>41205</v>
      </c>
      <c r="F616" s="6">
        <f t="shared" si="36"/>
        <v>155.49056603773585</v>
      </c>
      <c r="G616" t="s">
        <v>20</v>
      </c>
      <c r="H616">
        <v>723</v>
      </c>
      <c r="I616" s="7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1">
        <f t="shared" si="37"/>
        <v>42746.25</v>
      </c>
      <c r="O616" s="11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_xlfn.TEXTSPLIT(R616,{",",",","/"})</f>
        <v>theater</v>
      </c>
      <c r="T616" t="str">
        <v>plays</v>
      </c>
    </row>
    <row r="617" spans="1:20" ht="31.5" x14ac:dyDescent="0.25">
      <c r="A617">
        <v>615</v>
      </c>
      <c r="B617" t="s">
        <v>1272</v>
      </c>
      <c r="C617" s="5" t="s">
        <v>1273</v>
      </c>
      <c r="D617">
        <v>8500</v>
      </c>
      <c r="E617">
        <v>14488</v>
      </c>
      <c r="F617" s="6">
        <f t="shared" si="36"/>
        <v>170.44705882352943</v>
      </c>
      <c r="G617" t="s">
        <v>20</v>
      </c>
      <c r="H617">
        <v>170</v>
      </c>
      <c r="I617" s="7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1">
        <f t="shared" si="37"/>
        <v>42489.208333333328</v>
      </c>
      <c r="O617" s="11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_xlfn.TEXTSPLIT(R617,{",",",","/"})</f>
        <v>theater</v>
      </c>
      <c r="T617" t="str">
        <v>plays</v>
      </c>
    </row>
    <row r="618" spans="1:20" ht="31.5" x14ac:dyDescent="0.25">
      <c r="A618">
        <v>616</v>
      </c>
      <c r="B618" t="s">
        <v>1274</v>
      </c>
      <c r="C618" s="5" t="s">
        <v>1275</v>
      </c>
      <c r="D618">
        <v>6400</v>
      </c>
      <c r="E618">
        <v>12129</v>
      </c>
      <c r="F618" s="6">
        <f t="shared" si="36"/>
        <v>189.515625</v>
      </c>
      <c r="G618" t="s">
        <v>20</v>
      </c>
      <c r="H618">
        <v>238</v>
      </c>
      <c r="I618" s="7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1">
        <f t="shared" si="37"/>
        <v>41537.208333333336</v>
      </c>
      <c r="O618" s="11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_xlfn.TEXTSPLIT(R618,{",",",","/"})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5" t="s">
        <v>1277</v>
      </c>
      <c r="D619">
        <v>1400</v>
      </c>
      <c r="E619">
        <v>3496</v>
      </c>
      <c r="F619" s="6">
        <f t="shared" si="36"/>
        <v>249.71428571428572</v>
      </c>
      <c r="G619" t="s">
        <v>20</v>
      </c>
      <c r="H619">
        <v>55</v>
      </c>
      <c r="I619" s="7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1">
        <f t="shared" si="37"/>
        <v>41794.208333333336</v>
      </c>
      <c r="O619" s="11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_xlfn.TEXTSPLIT(R619,{",",",","/"})</f>
        <v>theater</v>
      </c>
      <c r="T619" t="str">
        <v>plays</v>
      </c>
    </row>
    <row r="620" spans="1:20" ht="31.5" x14ac:dyDescent="0.25">
      <c r="A620">
        <v>618</v>
      </c>
      <c r="B620" t="s">
        <v>1278</v>
      </c>
      <c r="C620" s="5" t="s">
        <v>1279</v>
      </c>
      <c r="D620">
        <v>198600</v>
      </c>
      <c r="E620">
        <v>97037</v>
      </c>
      <c r="F620" s="6">
        <f t="shared" si="36"/>
        <v>48.860523665659613</v>
      </c>
      <c r="G620" t="s">
        <v>14</v>
      </c>
      <c r="H620">
        <v>1198</v>
      </c>
      <c r="I620" s="7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1">
        <f t="shared" si="37"/>
        <v>41396.208333333336</v>
      </c>
      <c r="O620" s="11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_xlfn.TEXTSPLIT(R620,{",",",","/"})</f>
        <v>publishing</v>
      </c>
      <c r="T620" t="str">
        <v>nonfiction</v>
      </c>
    </row>
    <row r="621" spans="1:20" ht="31.5" x14ac:dyDescent="0.25">
      <c r="A621">
        <v>619</v>
      </c>
      <c r="B621" t="s">
        <v>1280</v>
      </c>
      <c r="C621" s="5" t="s">
        <v>1281</v>
      </c>
      <c r="D621">
        <v>195900</v>
      </c>
      <c r="E621">
        <v>55757</v>
      </c>
      <c r="F621" s="6">
        <f t="shared" si="36"/>
        <v>28.461970393057683</v>
      </c>
      <c r="G621" t="s">
        <v>14</v>
      </c>
      <c r="H621">
        <v>648</v>
      </c>
      <c r="I621" s="7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1">
        <f t="shared" si="37"/>
        <v>40669.208333333336</v>
      </c>
      <c r="O621" s="11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_xlfn.TEXTSPLIT(R621,{",",",","/"})</f>
        <v>theater</v>
      </c>
      <c r="T621" t="str">
        <v>plays</v>
      </c>
    </row>
    <row r="622" spans="1:20" ht="31.5" x14ac:dyDescent="0.25">
      <c r="A622">
        <v>620</v>
      </c>
      <c r="B622" t="s">
        <v>1282</v>
      </c>
      <c r="C622" s="5" t="s">
        <v>1283</v>
      </c>
      <c r="D622">
        <v>4300</v>
      </c>
      <c r="E622">
        <v>11525</v>
      </c>
      <c r="F622" s="6">
        <f t="shared" si="36"/>
        <v>268.02325581395348</v>
      </c>
      <c r="G622" t="s">
        <v>20</v>
      </c>
      <c r="H622">
        <v>128</v>
      </c>
      <c r="I622" s="7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1">
        <f t="shared" si="37"/>
        <v>42559.208333333328</v>
      </c>
      <c r="O622" s="11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_xlfn.TEXTSPLIT(R622,{",",",","/"})</f>
        <v>photography</v>
      </c>
      <c r="T622" t="str">
        <v>photography books</v>
      </c>
    </row>
    <row r="623" spans="1:20" ht="31.5" x14ac:dyDescent="0.25">
      <c r="A623">
        <v>621</v>
      </c>
      <c r="B623" t="s">
        <v>1284</v>
      </c>
      <c r="C623" s="5" t="s">
        <v>1285</v>
      </c>
      <c r="D623">
        <v>25600</v>
      </c>
      <c r="E623">
        <v>158669</v>
      </c>
      <c r="F623" s="6">
        <f t="shared" si="36"/>
        <v>619.80078125</v>
      </c>
      <c r="G623" t="s">
        <v>20</v>
      </c>
      <c r="H623">
        <v>2144</v>
      </c>
      <c r="I623" s="7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1">
        <f t="shared" si="37"/>
        <v>42626.208333333328</v>
      </c>
      <c r="O623" s="11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_xlfn.TEXTSPLIT(R623,{",",",","/"})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5" t="s">
        <v>1287</v>
      </c>
      <c r="D624">
        <v>189000</v>
      </c>
      <c r="E624">
        <v>5916</v>
      </c>
      <c r="F624" s="6">
        <f t="shared" si="36"/>
        <v>3.1301587301587301</v>
      </c>
      <c r="G624" t="s">
        <v>14</v>
      </c>
      <c r="H624">
        <v>64</v>
      </c>
      <c r="I624" s="7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1">
        <f t="shared" si="37"/>
        <v>43205.208333333328</v>
      </c>
      <c r="O624" s="11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_xlfn.TEXTSPLIT(R624,{",",",","/"})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5" t="s">
        <v>1289</v>
      </c>
      <c r="D625">
        <v>94300</v>
      </c>
      <c r="E625">
        <v>150806</v>
      </c>
      <c r="F625" s="6">
        <f t="shared" si="36"/>
        <v>159.92152704135739</v>
      </c>
      <c r="G625" t="s">
        <v>20</v>
      </c>
      <c r="H625">
        <v>2693</v>
      </c>
      <c r="I625" s="7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1">
        <f t="shared" si="37"/>
        <v>42201.208333333328</v>
      </c>
      <c r="O625" s="11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_xlfn.TEXTSPLIT(R625,{",",",","/"})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5" t="s">
        <v>1291</v>
      </c>
      <c r="D626">
        <v>5100</v>
      </c>
      <c r="E626">
        <v>14249</v>
      </c>
      <c r="F626" s="6">
        <f t="shared" si="36"/>
        <v>279.39215686274508</v>
      </c>
      <c r="G626" t="s">
        <v>20</v>
      </c>
      <c r="H626">
        <v>432</v>
      </c>
      <c r="I626" s="7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1">
        <f t="shared" si="37"/>
        <v>42029.25</v>
      </c>
      <c r="O626" s="11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_xlfn.TEXTSPLIT(R626,{",",",","/"})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5" t="s">
        <v>1293</v>
      </c>
      <c r="D627">
        <v>7500</v>
      </c>
      <c r="E627">
        <v>5803</v>
      </c>
      <c r="F627" s="6">
        <f t="shared" si="36"/>
        <v>77.373333333333335</v>
      </c>
      <c r="G627" t="s">
        <v>14</v>
      </c>
      <c r="H627">
        <v>62</v>
      </c>
      <c r="I627" s="7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1">
        <f t="shared" si="37"/>
        <v>43857.25</v>
      </c>
      <c r="O627" s="11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_xlfn.TEXTSPLIT(R627,{",",",","/"})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5" t="s">
        <v>1295</v>
      </c>
      <c r="D628">
        <v>6400</v>
      </c>
      <c r="E628">
        <v>13205</v>
      </c>
      <c r="F628" s="6">
        <f t="shared" si="36"/>
        <v>206.32812500000003</v>
      </c>
      <c r="G628" t="s">
        <v>20</v>
      </c>
      <c r="H628">
        <v>189</v>
      </c>
      <c r="I628" s="7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1">
        <f t="shared" si="37"/>
        <v>40449.208333333336</v>
      </c>
      <c r="O628" s="11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_xlfn.TEXTSPLIT(R628,{",",",","/"})</f>
        <v>theater</v>
      </c>
      <c r="T628" t="str">
        <v>plays</v>
      </c>
    </row>
    <row r="629" spans="1:20" ht="31.5" x14ac:dyDescent="0.25">
      <c r="A629">
        <v>627</v>
      </c>
      <c r="B629" t="s">
        <v>1296</v>
      </c>
      <c r="C629" s="5" t="s">
        <v>1297</v>
      </c>
      <c r="D629">
        <v>1600</v>
      </c>
      <c r="E629">
        <v>11108</v>
      </c>
      <c r="F629" s="6">
        <f t="shared" si="36"/>
        <v>694.25</v>
      </c>
      <c r="G629" t="s">
        <v>20</v>
      </c>
      <c r="H629">
        <v>154</v>
      </c>
      <c r="I629" s="7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1">
        <f t="shared" si="37"/>
        <v>40345.208333333336</v>
      </c>
      <c r="O629" s="11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_xlfn.TEXTSPLIT(R629,{",",",","/"})</f>
        <v>food</v>
      </c>
      <c r="T629" t="str">
        <v>food trucks</v>
      </c>
    </row>
    <row r="630" spans="1:20" ht="31.5" x14ac:dyDescent="0.25">
      <c r="A630">
        <v>628</v>
      </c>
      <c r="B630" t="s">
        <v>1298</v>
      </c>
      <c r="C630" s="5" t="s">
        <v>1299</v>
      </c>
      <c r="D630">
        <v>1900</v>
      </c>
      <c r="E630">
        <v>2884</v>
      </c>
      <c r="F630" s="6">
        <f t="shared" si="36"/>
        <v>151.78947368421052</v>
      </c>
      <c r="G630" t="s">
        <v>20</v>
      </c>
      <c r="H630">
        <v>96</v>
      </c>
      <c r="I630" s="7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1">
        <f t="shared" si="37"/>
        <v>40455.208333333336</v>
      </c>
      <c r="O630" s="11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_xlfn.TEXTSPLIT(R630,{",",",","/"})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5" t="s">
        <v>1301</v>
      </c>
      <c r="D631">
        <v>85900</v>
      </c>
      <c r="E631">
        <v>55476</v>
      </c>
      <c r="F631" s="6">
        <f t="shared" si="36"/>
        <v>64.58207217694995</v>
      </c>
      <c r="G631" t="s">
        <v>14</v>
      </c>
      <c r="H631">
        <v>750</v>
      </c>
      <c r="I631" s="7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1">
        <f t="shared" si="37"/>
        <v>42557.208333333328</v>
      </c>
      <c r="O631" s="11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_xlfn.TEXTSPLIT(R631,{",",",","/"})</f>
        <v>theater</v>
      </c>
      <c r="T631" t="str">
        <v>plays</v>
      </c>
    </row>
    <row r="632" spans="1:20" ht="31.5" x14ac:dyDescent="0.25">
      <c r="A632">
        <v>630</v>
      </c>
      <c r="B632" t="s">
        <v>1302</v>
      </c>
      <c r="C632" s="5" t="s">
        <v>1303</v>
      </c>
      <c r="D632">
        <v>9500</v>
      </c>
      <c r="E632">
        <v>5973</v>
      </c>
      <c r="F632" s="6">
        <f t="shared" si="36"/>
        <v>62.873684210526314</v>
      </c>
      <c r="G632" t="s">
        <v>74</v>
      </c>
      <c r="H632">
        <v>87</v>
      </c>
      <c r="I632" s="7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1">
        <f t="shared" si="37"/>
        <v>43586.208333333328</v>
      </c>
      <c r="O632" s="11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_xlfn.TEXTSPLIT(R632,{",",",","/"})</f>
        <v>theater</v>
      </c>
      <c r="T632" t="str">
        <v>plays</v>
      </c>
    </row>
    <row r="633" spans="1:20" ht="31.5" x14ac:dyDescent="0.25">
      <c r="A633">
        <v>631</v>
      </c>
      <c r="B633" t="s">
        <v>1304</v>
      </c>
      <c r="C633" s="5" t="s">
        <v>1305</v>
      </c>
      <c r="D633">
        <v>59200</v>
      </c>
      <c r="E633">
        <v>183756</v>
      </c>
      <c r="F633" s="6">
        <f t="shared" si="36"/>
        <v>310.39864864864865</v>
      </c>
      <c r="G633" t="s">
        <v>20</v>
      </c>
      <c r="H633">
        <v>3063</v>
      </c>
      <c r="I633" s="7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1">
        <f t="shared" si="37"/>
        <v>43550.208333333328</v>
      </c>
      <c r="O633" s="11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_xlfn.TEXTSPLIT(R633,{",",",","/"})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5" t="s">
        <v>1307</v>
      </c>
      <c r="D634">
        <v>72100</v>
      </c>
      <c r="E634">
        <v>30902</v>
      </c>
      <c r="F634" s="6">
        <f t="shared" si="36"/>
        <v>42.859916782246884</v>
      </c>
      <c r="G634" t="s">
        <v>47</v>
      </c>
      <c r="H634">
        <v>278</v>
      </c>
      <c r="I634" s="7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1">
        <f t="shared" si="37"/>
        <v>41945.208333333336</v>
      </c>
      <c r="O634" s="11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_xlfn.TEXTSPLIT(R634,{",",",","/"})</f>
        <v>theater</v>
      </c>
      <c r="T634" t="str">
        <v>plays</v>
      </c>
    </row>
    <row r="635" spans="1:20" ht="31.5" x14ac:dyDescent="0.25">
      <c r="A635">
        <v>633</v>
      </c>
      <c r="B635" t="s">
        <v>1308</v>
      </c>
      <c r="C635" s="5" t="s">
        <v>1309</v>
      </c>
      <c r="D635">
        <v>6700</v>
      </c>
      <c r="E635">
        <v>5569</v>
      </c>
      <c r="F635" s="6">
        <f t="shared" si="36"/>
        <v>83.119402985074629</v>
      </c>
      <c r="G635" t="s">
        <v>14</v>
      </c>
      <c r="H635">
        <v>105</v>
      </c>
      <c r="I635" s="7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1">
        <f t="shared" si="37"/>
        <v>42315.25</v>
      </c>
      <c r="O635" s="11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_xlfn.TEXTSPLIT(R635,{",",",","/"})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5" t="s">
        <v>1311</v>
      </c>
      <c r="D636">
        <v>118200</v>
      </c>
      <c r="E636">
        <v>92824</v>
      </c>
      <c r="F636" s="6">
        <f t="shared" si="36"/>
        <v>78.531302876480552</v>
      </c>
      <c r="G636" t="s">
        <v>74</v>
      </c>
      <c r="H636">
        <v>1658</v>
      </c>
      <c r="I636" s="7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1">
        <f t="shared" si="37"/>
        <v>42819.208333333328</v>
      </c>
      <c r="O636" s="11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_xlfn.TEXTSPLIT(R636,{",",",","/"})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5" t="s">
        <v>1313</v>
      </c>
      <c r="D637">
        <v>139000</v>
      </c>
      <c r="E637">
        <v>158590</v>
      </c>
      <c r="F637" s="6">
        <f t="shared" si="36"/>
        <v>114.09352517985612</v>
      </c>
      <c r="G637" t="s">
        <v>20</v>
      </c>
      <c r="H637">
        <v>2266</v>
      </c>
      <c r="I637" s="7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1">
        <f t="shared" si="37"/>
        <v>41314.25</v>
      </c>
      <c r="O637" s="11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_xlfn.TEXTSPLIT(R637,{",",",","/"})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5" t="s">
        <v>1315</v>
      </c>
      <c r="D638">
        <v>197700</v>
      </c>
      <c r="E638">
        <v>127591</v>
      </c>
      <c r="F638" s="6">
        <f t="shared" si="36"/>
        <v>64.537683358624179</v>
      </c>
      <c r="G638" t="s">
        <v>14</v>
      </c>
      <c r="H638">
        <v>2604</v>
      </c>
      <c r="I638" s="7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1">
        <f t="shared" si="37"/>
        <v>40926.25</v>
      </c>
      <c r="O638" s="11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_xlfn.TEXTSPLIT(R638,{",",",","/"})</f>
        <v>film &amp; video</v>
      </c>
      <c r="T638" t="str">
        <v>animation</v>
      </c>
    </row>
    <row r="639" spans="1:20" ht="31.5" x14ac:dyDescent="0.25">
      <c r="A639">
        <v>637</v>
      </c>
      <c r="B639" t="s">
        <v>1316</v>
      </c>
      <c r="C639" s="5" t="s">
        <v>1317</v>
      </c>
      <c r="D639">
        <v>8500</v>
      </c>
      <c r="E639">
        <v>6750</v>
      </c>
      <c r="F639" s="6">
        <f t="shared" si="36"/>
        <v>79.411764705882348</v>
      </c>
      <c r="G639" t="s">
        <v>14</v>
      </c>
      <c r="H639">
        <v>65</v>
      </c>
      <c r="I639" s="7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1">
        <f t="shared" si="37"/>
        <v>42688.25</v>
      </c>
      <c r="O639" s="11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_xlfn.TEXTSPLIT(R639,{",",",","/"})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5" t="s">
        <v>1319</v>
      </c>
      <c r="D640">
        <v>81600</v>
      </c>
      <c r="E640">
        <v>9318</v>
      </c>
      <c r="F640" s="6">
        <f t="shared" si="36"/>
        <v>11.419117647058824</v>
      </c>
      <c r="G640" t="s">
        <v>14</v>
      </c>
      <c r="H640">
        <v>94</v>
      </c>
      <c r="I640" s="7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1">
        <f t="shared" si="37"/>
        <v>40386.208333333336</v>
      </c>
      <c r="O640" s="11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_xlfn.TEXTSPLIT(R640,{",",",","/"})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5" t="s">
        <v>1321</v>
      </c>
      <c r="D641">
        <v>8600</v>
      </c>
      <c r="E641">
        <v>4832</v>
      </c>
      <c r="F641" s="6">
        <f t="shared" si="36"/>
        <v>56.186046511627907</v>
      </c>
      <c r="G641" t="s">
        <v>47</v>
      </c>
      <c r="H641">
        <v>45</v>
      </c>
      <c r="I641" s="7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1">
        <f t="shared" si="37"/>
        <v>43309.208333333328</v>
      </c>
      <c r="O641" s="11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_xlfn.TEXTSPLIT(R641,{",",",","/"})</f>
        <v>film &amp; video</v>
      </c>
      <c r="T641" t="str">
        <v>drama</v>
      </c>
    </row>
    <row r="642" spans="1:20" ht="31.5" x14ac:dyDescent="0.25">
      <c r="A642">
        <v>640</v>
      </c>
      <c r="B642" t="s">
        <v>1322</v>
      </c>
      <c r="C642" s="5" t="s">
        <v>1323</v>
      </c>
      <c r="D642">
        <v>119800</v>
      </c>
      <c r="E642">
        <v>19769</v>
      </c>
      <c r="F642" s="6">
        <f t="shared" ref="F642:F705" si="40">E642/D642*100</f>
        <v>16.501669449081803</v>
      </c>
      <c r="G642" t="s">
        <v>14</v>
      </c>
      <c r="H642">
        <v>257</v>
      </c>
      <c r="I642" s="7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1">
        <f t="shared" ref="N642:N705" si="41">(((L642/60)/60)/24)+DATE(1970,1,1)</f>
        <v>42387.25</v>
      </c>
      <c r="O642" s="11">
        <f t="shared" ref="O642:O705" si="42">(((M642/60)/60)/24)+DATE(1970,1,1)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_xlfn.TEXTSPLIT(R642,{",",",","/"})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5" t="s">
        <v>1325</v>
      </c>
      <c r="D643">
        <v>9400</v>
      </c>
      <c r="E643">
        <v>11277</v>
      </c>
      <c r="F643" s="6">
        <f t="shared" si="40"/>
        <v>119.96808510638297</v>
      </c>
      <c r="G643" t="s">
        <v>20</v>
      </c>
      <c r="H643">
        <v>194</v>
      </c>
      <c r="I643" s="7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1">
        <f t="shared" si="41"/>
        <v>42786.25</v>
      </c>
      <c r="O643" s="11">
        <f t="shared" si="42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_xlfn.TEXTSPLIT(R643,{",",",","/"})</f>
        <v>theater</v>
      </c>
      <c r="T643" t="str">
        <v>plays</v>
      </c>
    </row>
    <row r="644" spans="1:20" ht="31.5" x14ac:dyDescent="0.25">
      <c r="A644">
        <v>642</v>
      </c>
      <c r="B644" t="s">
        <v>1326</v>
      </c>
      <c r="C644" s="5" t="s">
        <v>1327</v>
      </c>
      <c r="D644">
        <v>9200</v>
      </c>
      <c r="E644">
        <v>13382</v>
      </c>
      <c r="F644" s="6">
        <f t="shared" si="40"/>
        <v>145.45652173913044</v>
      </c>
      <c r="G644" t="s">
        <v>20</v>
      </c>
      <c r="H644">
        <v>129</v>
      </c>
      <c r="I644" s="7">
        <f t="shared" si="39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1">
        <f t="shared" si="41"/>
        <v>43451.25</v>
      </c>
      <c r="O644" s="11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_xlfn.TEXTSPLIT(R644,{",",",","/"})</f>
        <v>technology</v>
      </c>
      <c r="T644" t="str">
        <v>wearables</v>
      </c>
    </row>
    <row r="645" spans="1:20" ht="31.5" x14ac:dyDescent="0.25">
      <c r="A645">
        <v>643</v>
      </c>
      <c r="B645" t="s">
        <v>1328</v>
      </c>
      <c r="C645" s="5" t="s">
        <v>1329</v>
      </c>
      <c r="D645">
        <v>14900</v>
      </c>
      <c r="E645">
        <v>32986</v>
      </c>
      <c r="F645" s="6">
        <f t="shared" si="40"/>
        <v>221.38255033557047</v>
      </c>
      <c r="G645" t="s">
        <v>20</v>
      </c>
      <c r="H645">
        <v>375</v>
      </c>
      <c r="I645" s="7">
        <f t="shared" si="39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1">
        <f t="shared" si="41"/>
        <v>42795.25</v>
      </c>
      <c r="O645" s="11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_xlfn.TEXTSPLIT(R645,{",",",","/"})</f>
        <v>theater</v>
      </c>
      <c r="T645" t="str">
        <v>plays</v>
      </c>
    </row>
    <row r="646" spans="1:20" ht="31.5" x14ac:dyDescent="0.25">
      <c r="A646">
        <v>644</v>
      </c>
      <c r="B646" t="s">
        <v>1330</v>
      </c>
      <c r="C646" s="5" t="s">
        <v>1331</v>
      </c>
      <c r="D646">
        <v>169400</v>
      </c>
      <c r="E646">
        <v>81984</v>
      </c>
      <c r="F646" s="6">
        <f t="shared" si="40"/>
        <v>48.396694214876035</v>
      </c>
      <c r="G646" t="s">
        <v>14</v>
      </c>
      <c r="H646">
        <v>2928</v>
      </c>
      <c r="I646" s="7">
        <f t="shared" ref="I646:I709" si="43">E646/H646</f>
        <v>28</v>
      </c>
      <c r="J646" t="s">
        <v>15</v>
      </c>
      <c r="K646" t="s">
        <v>16</v>
      </c>
      <c r="L646">
        <v>1545112800</v>
      </c>
      <c r="M646">
        <v>1546495200</v>
      </c>
      <c r="N646" s="11">
        <f t="shared" si="41"/>
        <v>43452.25</v>
      </c>
      <c r="O646" s="11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_xlfn.TEXTSPLIT(R646,{",",",","/"})</f>
        <v>theater</v>
      </c>
      <c r="T646" t="str">
        <v>plays</v>
      </c>
    </row>
    <row r="647" spans="1:20" ht="31.5" x14ac:dyDescent="0.25">
      <c r="A647">
        <v>645</v>
      </c>
      <c r="B647" t="s">
        <v>1332</v>
      </c>
      <c r="C647" s="5" t="s">
        <v>1333</v>
      </c>
      <c r="D647">
        <v>192100</v>
      </c>
      <c r="E647">
        <v>178483</v>
      </c>
      <c r="F647" s="6">
        <f t="shared" si="40"/>
        <v>92.911504424778755</v>
      </c>
      <c r="G647" t="s">
        <v>14</v>
      </c>
      <c r="H647">
        <v>4697</v>
      </c>
      <c r="I647" s="7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1">
        <f t="shared" si="41"/>
        <v>43369.208333333328</v>
      </c>
      <c r="O647" s="11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_xlfn.TEXTSPLIT(R647,{",",",","/"})</f>
        <v>music</v>
      </c>
      <c r="T647" t="str">
        <v>rock</v>
      </c>
    </row>
    <row r="648" spans="1:20" ht="31.5" x14ac:dyDescent="0.25">
      <c r="A648">
        <v>646</v>
      </c>
      <c r="B648" t="s">
        <v>1334</v>
      </c>
      <c r="C648" s="5" t="s">
        <v>1335</v>
      </c>
      <c r="D648">
        <v>98700</v>
      </c>
      <c r="E648">
        <v>87448</v>
      </c>
      <c r="F648" s="6">
        <f t="shared" si="40"/>
        <v>88.599797365754824</v>
      </c>
      <c r="G648" t="s">
        <v>14</v>
      </c>
      <c r="H648">
        <v>2915</v>
      </c>
      <c r="I648" s="7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1">
        <f t="shared" si="41"/>
        <v>41346.208333333336</v>
      </c>
      <c r="O648" s="11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_xlfn.TEXTSPLIT(R648,{",",",","/"})</f>
        <v>games</v>
      </c>
      <c r="T648" t="str">
        <v>video games</v>
      </c>
    </row>
    <row r="649" spans="1:20" ht="31.5" x14ac:dyDescent="0.25">
      <c r="A649">
        <v>647</v>
      </c>
      <c r="B649" t="s">
        <v>1336</v>
      </c>
      <c r="C649" s="5" t="s">
        <v>1337</v>
      </c>
      <c r="D649">
        <v>4500</v>
      </c>
      <c r="E649">
        <v>1863</v>
      </c>
      <c r="F649" s="6">
        <f t="shared" si="40"/>
        <v>41.4</v>
      </c>
      <c r="G649" t="s">
        <v>14</v>
      </c>
      <c r="H649">
        <v>18</v>
      </c>
      <c r="I649" s="7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11">
        <f t="shared" si="41"/>
        <v>43199.208333333328</v>
      </c>
      <c r="O649" s="11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_xlfn.TEXTSPLIT(R649,{",",",","/"})</f>
        <v>publishing</v>
      </c>
      <c r="T649" t="str">
        <v>translations</v>
      </c>
    </row>
    <row r="650" spans="1:20" ht="31.5" x14ac:dyDescent="0.25">
      <c r="A650">
        <v>648</v>
      </c>
      <c r="B650" t="s">
        <v>1338</v>
      </c>
      <c r="C650" s="5" t="s">
        <v>1339</v>
      </c>
      <c r="D650">
        <v>98600</v>
      </c>
      <c r="E650">
        <v>62174</v>
      </c>
      <c r="F650" s="6">
        <f t="shared" si="40"/>
        <v>63.056795131845846</v>
      </c>
      <c r="G650" t="s">
        <v>74</v>
      </c>
      <c r="H650">
        <v>723</v>
      </c>
      <c r="I650" s="7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1">
        <f t="shared" si="41"/>
        <v>42922.208333333328</v>
      </c>
      <c r="O650" s="11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_xlfn.TEXTSPLIT(R650,{",",",","/"})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5" t="s">
        <v>1341</v>
      </c>
      <c r="D651">
        <v>121700</v>
      </c>
      <c r="E651">
        <v>59003</v>
      </c>
      <c r="F651" s="6">
        <f t="shared" si="40"/>
        <v>48.482333607230892</v>
      </c>
      <c r="G651" t="s">
        <v>14</v>
      </c>
      <c r="H651">
        <v>602</v>
      </c>
      <c r="I651" s="7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1">
        <f t="shared" si="41"/>
        <v>40471.208333333336</v>
      </c>
      <c r="O651" s="11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_xlfn.TEXTSPLIT(R651,{",",",","/"})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5" t="s">
        <v>1343</v>
      </c>
      <c r="D652">
        <v>100</v>
      </c>
      <c r="E652">
        <v>2</v>
      </c>
      <c r="F652" s="6">
        <f t="shared" si="40"/>
        <v>2</v>
      </c>
      <c r="G652" t="s">
        <v>14</v>
      </c>
      <c r="H652">
        <v>1</v>
      </c>
      <c r="I652" s="7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11">
        <f t="shared" si="41"/>
        <v>41828.208333333336</v>
      </c>
      <c r="O652" s="11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_xlfn.TEXTSPLIT(R652,{",",",","/"})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5" t="s">
        <v>1345</v>
      </c>
      <c r="D653">
        <v>196700</v>
      </c>
      <c r="E653">
        <v>174039</v>
      </c>
      <c r="F653" s="6">
        <f t="shared" si="40"/>
        <v>88.47941026944585</v>
      </c>
      <c r="G653" t="s">
        <v>14</v>
      </c>
      <c r="H653">
        <v>3868</v>
      </c>
      <c r="I653" s="7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1">
        <f t="shared" si="41"/>
        <v>41692.25</v>
      </c>
      <c r="O653" s="11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_xlfn.TEXTSPLIT(R653,{",",",","/"})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5" t="s">
        <v>1347</v>
      </c>
      <c r="D654">
        <v>10000</v>
      </c>
      <c r="E654">
        <v>12684</v>
      </c>
      <c r="F654" s="6">
        <f t="shared" si="40"/>
        <v>126.84</v>
      </c>
      <c r="G654" t="s">
        <v>20</v>
      </c>
      <c r="H654">
        <v>409</v>
      </c>
      <c r="I654" s="7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1">
        <f t="shared" si="41"/>
        <v>42587.208333333328</v>
      </c>
      <c r="O654" s="11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_xlfn.TEXTSPLIT(R654,{",",",","/"})</f>
        <v>technology</v>
      </c>
      <c r="T654" t="str">
        <v>web</v>
      </c>
    </row>
    <row r="655" spans="1:20" ht="31.5" x14ac:dyDescent="0.25">
      <c r="A655">
        <v>653</v>
      </c>
      <c r="B655" t="s">
        <v>1348</v>
      </c>
      <c r="C655" s="5" t="s">
        <v>1349</v>
      </c>
      <c r="D655">
        <v>600</v>
      </c>
      <c r="E655">
        <v>14033</v>
      </c>
      <c r="F655" s="6">
        <f t="shared" si="40"/>
        <v>2338.833333333333</v>
      </c>
      <c r="G655" t="s">
        <v>20</v>
      </c>
      <c r="H655">
        <v>234</v>
      </c>
      <c r="I655" s="7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1">
        <f t="shared" si="41"/>
        <v>42468.208333333328</v>
      </c>
      <c r="O655" s="11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_xlfn.TEXTSPLIT(R655,{",",",","/"})</f>
        <v>technology</v>
      </c>
      <c r="T655" t="str">
        <v>web</v>
      </c>
    </row>
    <row r="656" spans="1:20" ht="31.5" x14ac:dyDescent="0.25">
      <c r="A656">
        <v>654</v>
      </c>
      <c r="B656" t="s">
        <v>1350</v>
      </c>
      <c r="C656" s="5" t="s">
        <v>1351</v>
      </c>
      <c r="D656">
        <v>35000</v>
      </c>
      <c r="E656">
        <v>177936</v>
      </c>
      <c r="F656" s="6">
        <f t="shared" si="40"/>
        <v>508.38857142857148</v>
      </c>
      <c r="G656" t="s">
        <v>20</v>
      </c>
      <c r="H656">
        <v>3016</v>
      </c>
      <c r="I656" s="7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1">
        <f t="shared" si="41"/>
        <v>42240.208333333328</v>
      </c>
      <c r="O656" s="11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_xlfn.TEXTSPLIT(R656,{",",",","/"})</f>
        <v>music</v>
      </c>
      <c r="T656" t="str">
        <v>metal</v>
      </c>
    </row>
    <row r="657" spans="1:20" ht="31.5" x14ac:dyDescent="0.25">
      <c r="A657">
        <v>655</v>
      </c>
      <c r="B657" t="s">
        <v>1352</v>
      </c>
      <c r="C657" s="5" t="s">
        <v>1353</v>
      </c>
      <c r="D657">
        <v>6900</v>
      </c>
      <c r="E657">
        <v>13212</v>
      </c>
      <c r="F657" s="6">
        <f t="shared" si="40"/>
        <v>191.47826086956522</v>
      </c>
      <c r="G657" t="s">
        <v>20</v>
      </c>
      <c r="H657">
        <v>264</v>
      </c>
      <c r="I657" s="7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1">
        <f t="shared" si="41"/>
        <v>42796.25</v>
      </c>
      <c r="O657" s="11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_xlfn.TEXTSPLIT(R657,{",",",","/"})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5" t="s">
        <v>1355</v>
      </c>
      <c r="D658">
        <v>118400</v>
      </c>
      <c r="E658">
        <v>49879</v>
      </c>
      <c r="F658" s="6">
        <f t="shared" si="40"/>
        <v>42.127533783783782</v>
      </c>
      <c r="G658" t="s">
        <v>14</v>
      </c>
      <c r="H658">
        <v>504</v>
      </c>
      <c r="I658" s="7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1">
        <f t="shared" si="41"/>
        <v>43097.25</v>
      </c>
      <c r="O658" s="11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_xlfn.TEXTSPLIT(R658,{",",",","/"})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5" t="s">
        <v>1357</v>
      </c>
      <c r="D659">
        <v>10000</v>
      </c>
      <c r="E659">
        <v>824</v>
      </c>
      <c r="F659" s="6">
        <f t="shared" si="40"/>
        <v>8.24</v>
      </c>
      <c r="G659" t="s">
        <v>14</v>
      </c>
      <c r="H659">
        <v>14</v>
      </c>
      <c r="I659" s="7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1">
        <f t="shared" si="41"/>
        <v>43096.25</v>
      </c>
      <c r="O659" s="11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_xlfn.TEXTSPLIT(R659,{",",",","/"})</f>
        <v>film &amp; video</v>
      </c>
      <c r="T659" t="str">
        <v>science fiction</v>
      </c>
    </row>
    <row r="660" spans="1:20" ht="31.5" x14ac:dyDescent="0.25">
      <c r="A660">
        <v>658</v>
      </c>
      <c r="B660" t="s">
        <v>1358</v>
      </c>
      <c r="C660" s="5" t="s">
        <v>1359</v>
      </c>
      <c r="D660">
        <v>52600</v>
      </c>
      <c r="E660">
        <v>31594</v>
      </c>
      <c r="F660" s="6">
        <f t="shared" si="40"/>
        <v>60.064638783269963</v>
      </c>
      <c r="G660" t="s">
        <v>74</v>
      </c>
      <c r="H660">
        <v>390</v>
      </c>
      <c r="I660" s="7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1">
        <f t="shared" si="41"/>
        <v>42246.208333333328</v>
      </c>
      <c r="O660" s="11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_xlfn.TEXTSPLIT(R660,{",",",","/"})</f>
        <v>music</v>
      </c>
      <c r="T660" t="str">
        <v>rock</v>
      </c>
    </row>
    <row r="661" spans="1:20" ht="31.5" x14ac:dyDescent="0.25">
      <c r="A661">
        <v>659</v>
      </c>
      <c r="B661" t="s">
        <v>1360</v>
      </c>
      <c r="C661" s="5" t="s">
        <v>1361</v>
      </c>
      <c r="D661">
        <v>120700</v>
      </c>
      <c r="E661">
        <v>57010</v>
      </c>
      <c r="F661" s="6">
        <f t="shared" si="40"/>
        <v>47.232808616404313</v>
      </c>
      <c r="G661" t="s">
        <v>14</v>
      </c>
      <c r="H661">
        <v>750</v>
      </c>
      <c r="I661" s="7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1">
        <f t="shared" si="41"/>
        <v>40570.25</v>
      </c>
      <c r="O661" s="11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_xlfn.TEXTSPLIT(R661,{",",",","/"})</f>
        <v>film &amp; video</v>
      </c>
      <c r="T661" t="str">
        <v>documentary</v>
      </c>
    </row>
    <row r="662" spans="1:20" ht="31.5" x14ac:dyDescent="0.25">
      <c r="A662">
        <v>660</v>
      </c>
      <c r="B662" t="s">
        <v>1362</v>
      </c>
      <c r="C662" s="5" t="s">
        <v>1363</v>
      </c>
      <c r="D662">
        <v>9100</v>
      </c>
      <c r="E662">
        <v>7438</v>
      </c>
      <c r="F662" s="6">
        <f t="shared" si="40"/>
        <v>81.736263736263737</v>
      </c>
      <c r="G662" t="s">
        <v>14</v>
      </c>
      <c r="H662">
        <v>77</v>
      </c>
      <c r="I662" s="7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1">
        <f t="shared" si="41"/>
        <v>42237.208333333328</v>
      </c>
      <c r="O662" s="11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_xlfn.TEXTSPLIT(R662,{",",",","/"})</f>
        <v>theater</v>
      </c>
      <c r="T662" t="str">
        <v>plays</v>
      </c>
    </row>
    <row r="663" spans="1:20" ht="31.5" x14ac:dyDescent="0.25">
      <c r="A663">
        <v>661</v>
      </c>
      <c r="B663" t="s">
        <v>1364</v>
      </c>
      <c r="C663" s="5" t="s">
        <v>1365</v>
      </c>
      <c r="D663">
        <v>106800</v>
      </c>
      <c r="E663">
        <v>57872</v>
      </c>
      <c r="F663" s="6">
        <f t="shared" si="40"/>
        <v>54.187265917603</v>
      </c>
      <c r="G663" t="s">
        <v>14</v>
      </c>
      <c r="H663">
        <v>752</v>
      </c>
      <c r="I663" s="7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1">
        <f t="shared" si="41"/>
        <v>40996.208333333336</v>
      </c>
      <c r="O663" s="11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_xlfn.TEXTSPLIT(R663,{",",",","/"})</f>
        <v>music</v>
      </c>
      <c r="T663" t="str">
        <v>jazz</v>
      </c>
    </row>
    <row r="664" spans="1:20" ht="31.5" x14ac:dyDescent="0.25">
      <c r="A664">
        <v>662</v>
      </c>
      <c r="B664" t="s">
        <v>1366</v>
      </c>
      <c r="C664" s="5" t="s">
        <v>1367</v>
      </c>
      <c r="D664">
        <v>9100</v>
      </c>
      <c r="E664">
        <v>8906</v>
      </c>
      <c r="F664" s="6">
        <f t="shared" si="40"/>
        <v>97.868131868131869</v>
      </c>
      <c r="G664" t="s">
        <v>14</v>
      </c>
      <c r="H664">
        <v>131</v>
      </c>
      <c r="I664" s="7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1">
        <f t="shared" si="41"/>
        <v>43443.25</v>
      </c>
      <c r="O664" s="11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_xlfn.TEXTSPLIT(R664,{",",",","/"})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5" t="s">
        <v>1369</v>
      </c>
      <c r="D665">
        <v>10000</v>
      </c>
      <c r="E665">
        <v>7724</v>
      </c>
      <c r="F665" s="6">
        <f t="shared" si="40"/>
        <v>77.239999999999995</v>
      </c>
      <c r="G665" t="s">
        <v>14</v>
      </c>
      <c r="H665">
        <v>87</v>
      </c>
      <c r="I665" s="7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1">
        <f t="shared" si="41"/>
        <v>40458.208333333336</v>
      </c>
      <c r="O665" s="11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_xlfn.TEXTSPLIT(R665,{",",",","/"})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5" t="s">
        <v>1370</v>
      </c>
      <c r="D666">
        <v>79400</v>
      </c>
      <c r="E666">
        <v>26571</v>
      </c>
      <c r="F666" s="6">
        <f t="shared" si="40"/>
        <v>33.464735516372798</v>
      </c>
      <c r="G666" t="s">
        <v>14</v>
      </c>
      <c r="H666">
        <v>1063</v>
      </c>
      <c r="I666" s="7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1">
        <f t="shared" si="41"/>
        <v>40959.25</v>
      </c>
      <c r="O666" s="11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_xlfn.TEXTSPLIT(R666,{",",",","/"})</f>
        <v>music</v>
      </c>
      <c r="T666" t="str">
        <v>jazz</v>
      </c>
    </row>
    <row r="667" spans="1:20" ht="31.5" x14ac:dyDescent="0.25">
      <c r="A667">
        <v>665</v>
      </c>
      <c r="B667" t="s">
        <v>1371</v>
      </c>
      <c r="C667" s="5" t="s">
        <v>1372</v>
      </c>
      <c r="D667">
        <v>5100</v>
      </c>
      <c r="E667">
        <v>12219</v>
      </c>
      <c r="F667" s="6">
        <f t="shared" si="40"/>
        <v>239.58823529411765</v>
      </c>
      <c r="G667" t="s">
        <v>20</v>
      </c>
      <c r="H667">
        <v>272</v>
      </c>
      <c r="I667" s="7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1">
        <f t="shared" si="41"/>
        <v>40733.208333333336</v>
      </c>
      <c r="O667" s="11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_xlfn.TEXTSPLIT(R667,{",",",","/"})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5" t="s">
        <v>1374</v>
      </c>
      <c r="D668">
        <v>3100</v>
      </c>
      <c r="E668">
        <v>1985</v>
      </c>
      <c r="F668" s="6">
        <f t="shared" si="40"/>
        <v>64.032258064516128</v>
      </c>
      <c r="G668" t="s">
        <v>74</v>
      </c>
      <c r="H668">
        <v>25</v>
      </c>
      <c r="I668" s="7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1">
        <f t="shared" si="41"/>
        <v>41516.208333333336</v>
      </c>
      <c r="O668" s="11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_xlfn.TEXTSPLIT(R668,{",",",","/"})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5" t="s">
        <v>1376</v>
      </c>
      <c r="D669">
        <v>6900</v>
      </c>
      <c r="E669">
        <v>12155</v>
      </c>
      <c r="F669" s="6">
        <f t="shared" si="40"/>
        <v>176.15942028985506</v>
      </c>
      <c r="G669" t="s">
        <v>20</v>
      </c>
      <c r="H669">
        <v>419</v>
      </c>
      <c r="I669" s="7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1">
        <f t="shared" si="41"/>
        <v>41892.208333333336</v>
      </c>
      <c r="O669" s="11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_xlfn.TEXTSPLIT(R669,{",",",","/"})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5" t="s">
        <v>1378</v>
      </c>
      <c r="D670">
        <v>27500</v>
      </c>
      <c r="E670">
        <v>5593</v>
      </c>
      <c r="F670" s="6">
        <f t="shared" si="40"/>
        <v>20.33818181818182</v>
      </c>
      <c r="G670" t="s">
        <v>14</v>
      </c>
      <c r="H670">
        <v>76</v>
      </c>
      <c r="I670" s="7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1">
        <f t="shared" si="41"/>
        <v>41122.208333333336</v>
      </c>
      <c r="O670" s="11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_xlfn.TEXTSPLIT(R670,{",",",","/"})</f>
        <v>theater</v>
      </c>
      <c r="T670" t="str">
        <v>plays</v>
      </c>
    </row>
    <row r="671" spans="1:20" ht="31.5" x14ac:dyDescent="0.25">
      <c r="A671">
        <v>669</v>
      </c>
      <c r="B671" t="s">
        <v>1379</v>
      </c>
      <c r="C671" s="5" t="s">
        <v>1380</v>
      </c>
      <c r="D671">
        <v>48800</v>
      </c>
      <c r="E671">
        <v>175020</v>
      </c>
      <c r="F671" s="6">
        <f t="shared" si="40"/>
        <v>358.64754098360658</v>
      </c>
      <c r="G671" t="s">
        <v>20</v>
      </c>
      <c r="H671">
        <v>1621</v>
      </c>
      <c r="I671" s="7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1">
        <f t="shared" si="41"/>
        <v>42912.208333333328</v>
      </c>
      <c r="O671" s="11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_xlfn.TEXTSPLIT(R671,{",",",","/"})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5" t="s">
        <v>1381</v>
      </c>
      <c r="D672">
        <v>16200</v>
      </c>
      <c r="E672">
        <v>75955</v>
      </c>
      <c r="F672" s="6">
        <f t="shared" si="40"/>
        <v>468.85802469135803</v>
      </c>
      <c r="G672" t="s">
        <v>20</v>
      </c>
      <c r="H672">
        <v>1101</v>
      </c>
      <c r="I672" s="7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1">
        <f t="shared" si="41"/>
        <v>42425.25</v>
      </c>
      <c r="O672" s="11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_xlfn.TEXTSPLIT(R672,{",",",","/"})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5" t="s">
        <v>1383</v>
      </c>
      <c r="D673">
        <v>97600</v>
      </c>
      <c r="E673">
        <v>119127</v>
      </c>
      <c r="F673" s="6">
        <f t="shared" si="40"/>
        <v>122.05635245901641</v>
      </c>
      <c r="G673" t="s">
        <v>20</v>
      </c>
      <c r="H673">
        <v>1073</v>
      </c>
      <c r="I673" s="7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1">
        <f t="shared" si="41"/>
        <v>40390.208333333336</v>
      </c>
      <c r="O673" s="11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_xlfn.TEXTSPLIT(R673,{",",",","/"})</f>
        <v>theater</v>
      </c>
      <c r="T673" t="str">
        <v>plays</v>
      </c>
    </row>
    <row r="674" spans="1:20" ht="31.5" x14ac:dyDescent="0.25">
      <c r="A674">
        <v>672</v>
      </c>
      <c r="B674" t="s">
        <v>1384</v>
      </c>
      <c r="C674" s="5" t="s">
        <v>1385</v>
      </c>
      <c r="D674">
        <v>197900</v>
      </c>
      <c r="E674">
        <v>110689</v>
      </c>
      <c r="F674" s="6">
        <f t="shared" si="40"/>
        <v>55.931783729156137</v>
      </c>
      <c r="G674" t="s">
        <v>14</v>
      </c>
      <c r="H674">
        <v>4428</v>
      </c>
      <c r="I674" s="7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1">
        <f t="shared" si="41"/>
        <v>43180.208333333328</v>
      </c>
      <c r="O674" s="11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_xlfn.TEXTSPLIT(R674,{",",",","/"})</f>
        <v>theater</v>
      </c>
      <c r="T674" t="str">
        <v>plays</v>
      </c>
    </row>
    <row r="675" spans="1:20" ht="31.5" x14ac:dyDescent="0.25">
      <c r="A675">
        <v>673</v>
      </c>
      <c r="B675" t="s">
        <v>1386</v>
      </c>
      <c r="C675" s="5" t="s">
        <v>1387</v>
      </c>
      <c r="D675">
        <v>5600</v>
      </c>
      <c r="E675">
        <v>2445</v>
      </c>
      <c r="F675" s="6">
        <f t="shared" si="40"/>
        <v>43.660714285714285</v>
      </c>
      <c r="G675" t="s">
        <v>14</v>
      </c>
      <c r="H675">
        <v>58</v>
      </c>
      <c r="I675" s="7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1">
        <f t="shared" si="41"/>
        <v>42475.208333333328</v>
      </c>
      <c r="O675" s="11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_xlfn.TEXTSPLIT(R675,{",",",","/"})</f>
        <v>music</v>
      </c>
      <c r="T675" t="str">
        <v>indie rock</v>
      </c>
    </row>
    <row r="676" spans="1:20" ht="31.5" x14ac:dyDescent="0.25">
      <c r="A676">
        <v>674</v>
      </c>
      <c r="B676" t="s">
        <v>1388</v>
      </c>
      <c r="C676" s="5" t="s">
        <v>1389</v>
      </c>
      <c r="D676">
        <v>170700</v>
      </c>
      <c r="E676">
        <v>57250</v>
      </c>
      <c r="F676" s="6">
        <f t="shared" si="40"/>
        <v>33.53837141183363</v>
      </c>
      <c r="G676" t="s">
        <v>74</v>
      </c>
      <c r="H676">
        <v>1218</v>
      </c>
      <c r="I676" s="7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1">
        <f t="shared" si="41"/>
        <v>40774.208333333336</v>
      </c>
      <c r="O676" s="11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_xlfn.TEXTSPLIT(R676,{",",",","/"})</f>
        <v>photography</v>
      </c>
      <c r="T676" t="str">
        <v>photography books</v>
      </c>
    </row>
    <row r="677" spans="1:20" ht="31.5" x14ac:dyDescent="0.25">
      <c r="A677">
        <v>675</v>
      </c>
      <c r="B677" t="s">
        <v>1390</v>
      </c>
      <c r="C677" s="5" t="s">
        <v>1391</v>
      </c>
      <c r="D677">
        <v>9700</v>
      </c>
      <c r="E677">
        <v>11929</v>
      </c>
      <c r="F677" s="6">
        <f t="shared" si="40"/>
        <v>122.97938144329896</v>
      </c>
      <c r="G677" t="s">
        <v>20</v>
      </c>
      <c r="H677">
        <v>331</v>
      </c>
      <c r="I677" s="7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1">
        <f t="shared" si="41"/>
        <v>43719.208333333328</v>
      </c>
      <c r="O677" s="11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_xlfn.TEXTSPLIT(R677,{",",",","/"})</f>
        <v>journalism</v>
      </c>
      <c r="T677" t="str">
        <v>audio</v>
      </c>
    </row>
    <row r="678" spans="1:20" ht="31.5" x14ac:dyDescent="0.25">
      <c r="A678">
        <v>676</v>
      </c>
      <c r="B678" t="s">
        <v>1392</v>
      </c>
      <c r="C678" s="5" t="s">
        <v>1393</v>
      </c>
      <c r="D678">
        <v>62300</v>
      </c>
      <c r="E678">
        <v>118214</v>
      </c>
      <c r="F678" s="6">
        <f t="shared" si="40"/>
        <v>189.74959871589084</v>
      </c>
      <c r="G678" t="s">
        <v>20</v>
      </c>
      <c r="H678">
        <v>1170</v>
      </c>
      <c r="I678" s="7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1">
        <f t="shared" si="41"/>
        <v>41178.208333333336</v>
      </c>
      <c r="O678" s="11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_xlfn.TEXTSPLIT(R678,{",",",","/"})</f>
        <v>photography</v>
      </c>
      <c r="T678" t="str">
        <v>photography books</v>
      </c>
    </row>
    <row r="679" spans="1:20" ht="31.5" x14ac:dyDescent="0.25">
      <c r="A679">
        <v>677</v>
      </c>
      <c r="B679" t="s">
        <v>1394</v>
      </c>
      <c r="C679" s="5" t="s">
        <v>1395</v>
      </c>
      <c r="D679">
        <v>5300</v>
      </c>
      <c r="E679">
        <v>4432</v>
      </c>
      <c r="F679" s="6">
        <f t="shared" si="40"/>
        <v>83.622641509433961</v>
      </c>
      <c r="G679" t="s">
        <v>14</v>
      </c>
      <c r="H679">
        <v>111</v>
      </c>
      <c r="I679" s="7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1">
        <f t="shared" si="41"/>
        <v>42561.208333333328</v>
      </c>
      <c r="O679" s="11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_xlfn.TEXTSPLIT(R679,{",",",","/"})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5" t="s">
        <v>1397</v>
      </c>
      <c r="D680">
        <v>99500</v>
      </c>
      <c r="E680">
        <v>17879</v>
      </c>
      <c r="F680" s="6">
        <f t="shared" si="40"/>
        <v>17.968844221105527</v>
      </c>
      <c r="G680" t="s">
        <v>74</v>
      </c>
      <c r="H680">
        <v>215</v>
      </c>
      <c r="I680" s="7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1">
        <f t="shared" si="41"/>
        <v>43484.25</v>
      </c>
      <c r="O680" s="11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_xlfn.TEXTSPLIT(R680,{",",",","/"})</f>
        <v>film &amp; video</v>
      </c>
      <c r="T680" t="str">
        <v>drama</v>
      </c>
    </row>
    <row r="681" spans="1:20" ht="31.5" x14ac:dyDescent="0.25">
      <c r="A681">
        <v>679</v>
      </c>
      <c r="B681" t="s">
        <v>668</v>
      </c>
      <c r="C681" s="5" t="s">
        <v>1398</v>
      </c>
      <c r="D681">
        <v>1400</v>
      </c>
      <c r="E681">
        <v>14511</v>
      </c>
      <c r="F681" s="6">
        <f t="shared" si="40"/>
        <v>1036.5</v>
      </c>
      <c r="G681" t="s">
        <v>20</v>
      </c>
      <c r="H681">
        <v>363</v>
      </c>
      <c r="I681" s="7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1">
        <f t="shared" si="41"/>
        <v>43756.208333333328</v>
      </c>
      <c r="O681" s="11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_xlfn.TEXTSPLIT(R681,{",",",","/"})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5" t="s">
        <v>1400</v>
      </c>
      <c r="D682">
        <v>145600</v>
      </c>
      <c r="E682">
        <v>141822</v>
      </c>
      <c r="F682" s="6">
        <f t="shared" si="40"/>
        <v>97.405219780219781</v>
      </c>
      <c r="G682" t="s">
        <v>14</v>
      </c>
      <c r="H682">
        <v>2955</v>
      </c>
      <c r="I682" s="7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1">
        <f t="shared" si="41"/>
        <v>43813.25</v>
      </c>
      <c r="O682" s="11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_xlfn.TEXTSPLIT(R682,{",",",","/"})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5" t="s">
        <v>1402</v>
      </c>
      <c r="D683">
        <v>184100</v>
      </c>
      <c r="E683">
        <v>159037</v>
      </c>
      <c r="F683" s="6">
        <f t="shared" si="40"/>
        <v>86.386203150461711</v>
      </c>
      <c r="G683" t="s">
        <v>14</v>
      </c>
      <c r="H683">
        <v>1657</v>
      </c>
      <c r="I683" s="7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1">
        <f t="shared" si="41"/>
        <v>40898.25</v>
      </c>
      <c r="O683" s="11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_xlfn.TEXTSPLIT(R683,{",",",","/"})</f>
        <v>theater</v>
      </c>
      <c r="T683" t="str">
        <v>plays</v>
      </c>
    </row>
    <row r="684" spans="1:20" ht="31.5" x14ac:dyDescent="0.25">
      <c r="A684">
        <v>682</v>
      </c>
      <c r="B684" t="s">
        <v>1403</v>
      </c>
      <c r="C684" s="5" t="s">
        <v>1404</v>
      </c>
      <c r="D684">
        <v>5400</v>
      </c>
      <c r="E684">
        <v>8109</v>
      </c>
      <c r="F684" s="6">
        <f t="shared" si="40"/>
        <v>150.16666666666666</v>
      </c>
      <c r="G684" t="s">
        <v>20</v>
      </c>
      <c r="H684">
        <v>103</v>
      </c>
      <c r="I684" s="7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1">
        <f t="shared" si="41"/>
        <v>41619.25</v>
      </c>
      <c r="O684" s="11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_xlfn.TEXTSPLIT(R684,{",",",","/"})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5" t="s">
        <v>1406</v>
      </c>
      <c r="D685">
        <v>2300</v>
      </c>
      <c r="E685">
        <v>8244</v>
      </c>
      <c r="F685" s="6">
        <f t="shared" si="40"/>
        <v>358.43478260869563</v>
      </c>
      <c r="G685" t="s">
        <v>20</v>
      </c>
      <c r="H685">
        <v>147</v>
      </c>
      <c r="I685" s="7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1">
        <f t="shared" si="41"/>
        <v>43359.208333333328</v>
      </c>
      <c r="O685" s="11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_xlfn.TEXTSPLIT(R685,{",",",","/"})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5" t="s">
        <v>1408</v>
      </c>
      <c r="D686">
        <v>1400</v>
      </c>
      <c r="E686">
        <v>7600</v>
      </c>
      <c r="F686" s="6">
        <f t="shared" si="40"/>
        <v>542.85714285714289</v>
      </c>
      <c r="G686" t="s">
        <v>20</v>
      </c>
      <c r="H686">
        <v>110</v>
      </c>
      <c r="I686" s="7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1">
        <f t="shared" si="41"/>
        <v>40358.208333333336</v>
      </c>
      <c r="O686" s="11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_xlfn.TEXTSPLIT(R686,{",",",","/"})</f>
        <v>publishing</v>
      </c>
      <c r="T686" t="str">
        <v>nonfiction</v>
      </c>
    </row>
    <row r="687" spans="1:20" ht="31.5" x14ac:dyDescent="0.25">
      <c r="A687">
        <v>685</v>
      </c>
      <c r="B687" t="s">
        <v>1409</v>
      </c>
      <c r="C687" s="5" t="s">
        <v>1410</v>
      </c>
      <c r="D687">
        <v>140000</v>
      </c>
      <c r="E687">
        <v>94501</v>
      </c>
      <c r="F687" s="6">
        <f t="shared" si="40"/>
        <v>67.500714285714281</v>
      </c>
      <c r="G687" t="s">
        <v>14</v>
      </c>
      <c r="H687">
        <v>926</v>
      </c>
      <c r="I687" s="7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1">
        <f t="shared" si="41"/>
        <v>42239.208333333328</v>
      </c>
      <c r="O687" s="11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_xlfn.TEXTSPLIT(R687,{",",",","/"})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5" t="s">
        <v>1412</v>
      </c>
      <c r="D688">
        <v>7500</v>
      </c>
      <c r="E688">
        <v>14381</v>
      </c>
      <c r="F688" s="6">
        <f t="shared" si="40"/>
        <v>191.74666666666667</v>
      </c>
      <c r="G688" t="s">
        <v>20</v>
      </c>
      <c r="H688">
        <v>134</v>
      </c>
      <c r="I688" s="7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1">
        <f t="shared" si="41"/>
        <v>43186.208333333328</v>
      </c>
      <c r="O688" s="11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_xlfn.TEXTSPLIT(R688,{",",",","/"})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5" t="s">
        <v>1414</v>
      </c>
      <c r="D689">
        <v>1500</v>
      </c>
      <c r="E689">
        <v>13980</v>
      </c>
      <c r="F689" s="6">
        <f t="shared" si="40"/>
        <v>932</v>
      </c>
      <c r="G689" t="s">
        <v>20</v>
      </c>
      <c r="H689">
        <v>269</v>
      </c>
      <c r="I689" s="7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1">
        <f t="shared" si="41"/>
        <v>42806.25</v>
      </c>
      <c r="O689" s="11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_xlfn.TEXTSPLIT(R689,{",",",","/"})</f>
        <v>theater</v>
      </c>
      <c r="T689" t="str">
        <v>plays</v>
      </c>
    </row>
    <row r="690" spans="1:20" ht="31.5" x14ac:dyDescent="0.25">
      <c r="A690">
        <v>688</v>
      </c>
      <c r="B690" t="s">
        <v>1415</v>
      </c>
      <c r="C690" s="5" t="s">
        <v>1416</v>
      </c>
      <c r="D690">
        <v>2900</v>
      </c>
      <c r="E690">
        <v>12449</v>
      </c>
      <c r="F690" s="6">
        <f t="shared" si="40"/>
        <v>429.27586206896552</v>
      </c>
      <c r="G690" t="s">
        <v>20</v>
      </c>
      <c r="H690">
        <v>175</v>
      </c>
      <c r="I690" s="7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1">
        <f t="shared" si="41"/>
        <v>43475.25</v>
      </c>
      <c r="O690" s="11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_xlfn.TEXTSPLIT(R690,{",",",","/"})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5" t="s">
        <v>1418</v>
      </c>
      <c r="D691">
        <v>7300</v>
      </c>
      <c r="E691">
        <v>7348</v>
      </c>
      <c r="F691" s="6">
        <f t="shared" si="40"/>
        <v>100.65753424657535</v>
      </c>
      <c r="G691" t="s">
        <v>20</v>
      </c>
      <c r="H691">
        <v>69</v>
      </c>
      <c r="I691" s="7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1">
        <f t="shared" si="41"/>
        <v>41576.208333333336</v>
      </c>
      <c r="O691" s="11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_xlfn.TEXTSPLIT(R691,{",",",","/"})</f>
        <v>technology</v>
      </c>
      <c r="T691" t="str">
        <v>web</v>
      </c>
    </row>
    <row r="692" spans="1:20" ht="31.5" x14ac:dyDescent="0.25">
      <c r="A692">
        <v>690</v>
      </c>
      <c r="B692" t="s">
        <v>1419</v>
      </c>
      <c r="C692" s="5" t="s">
        <v>1420</v>
      </c>
      <c r="D692">
        <v>3600</v>
      </c>
      <c r="E692">
        <v>8158</v>
      </c>
      <c r="F692" s="6">
        <f t="shared" si="40"/>
        <v>226.61111111111109</v>
      </c>
      <c r="G692" t="s">
        <v>20</v>
      </c>
      <c r="H692">
        <v>190</v>
      </c>
      <c r="I692" s="7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1">
        <f t="shared" si="41"/>
        <v>40874.25</v>
      </c>
      <c r="O692" s="11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_xlfn.TEXTSPLIT(R692,{",",",","/"})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5" t="s">
        <v>1422</v>
      </c>
      <c r="D693">
        <v>5000</v>
      </c>
      <c r="E693">
        <v>7119</v>
      </c>
      <c r="F693" s="6">
        <f t="shared" si="40"/>
        <v>142.38</v>
      </c>
      <c r="G693" t="s">
        <v>20</v>
      </c>
      <c r="H693">
        <v>237</v>
      </c>
      <c r="I693" s="7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1">
        <f t="shared" si="41"/>
        <v>41185.208333333336</v>
      </c>
      <c r="O693" s="11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_xlfn.TEXTSPLIT(R693,{",",",","/"})</f>
        <v>film &amp; video</v>
      </c>
      <c r="T693" t="str">
        <v>documentary</v>
      </c>
    </row>
    <row r="694" spans="1:20" ht="31.5" x14ac:dyDescent="0.25">
      <c r="A694">
        <v>692</v>
      </c>
      <c r="B694" t="s">
        <v>1423</v>
      </c>
      <c r="C694" s="5" t="s">
        <v>1424</v>
      </c>
      <c r="D694">
        <v>6000</v>
      </c>
      <c r="E694">
        <v>5438</v>
      </c>
      <c r="F694" s="6">
        <f t="shared" si="40"/>
        <v>90.633333333333326</v>
      </c>
      <c r="G694" t="s">
        <v>14</v>
      </c>
      <c r="H694">
        <v>77</v>
      </c>
      <c r="I694" s="7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1">
        <f t="shared" si="41"/>
        <v>43655.208333333328</v>
      </c>
      <c r="O694" s="11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_xlfn.TEXTSPLIT(R694,{",",",","/"})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5" t="s">
        <v>1426</v>
      </c>
      <c r="D695">
        <v>180400</v>
      </c>
      <c r="E695">
        <v>115396</v>
      </c>
      <c r="F695" s="6">
        <f t="shared" si="40"/>
        <v>63.966740576496676</v>
      </c>
      <c r="G695" t="s">
        <v>14</v>
      </c>
      <c r="H695">
        <v>1748</v>
      </c>
      <c r="I695" s="7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1">
        <f t="shared" si="41"/>
        <v>43025.208333333328</v>
      </c>
      <c r="O695" s="11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_xlfn.TEXTSPLIT(R695,{",",",","/"})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5" t="s">
        <v>1428</v>
      </c>
      <c r="D696">
        <v>9100</v>
      </c>
      <c r="E696">
        <v>7656</v>
      </c>
      <c r="F696" s="6">
        <f t="shared" si="40"/>
        <v>84.131868131868131</v>
      </c>
      <c r="G696" t="s">
        <v>14</v>
      </c>
      <c r="H696">
        <v>79</v>
      </c>
      <c r="I696" s="7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1">
        <f t="shared" si="41"/>
        <v>43066.25</v>
      </c>
      <c r="O696" s="11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_xlfn.TEXTSPLIT(R696,{",",",","/"})</f>
        <v>theater</v>
      </c>
      <c r="T696" t="str">
        <v>plays</v>
      </c>
    </row>
    <row r="697" spans="1:20" ht="31.5" x14ac:dyDescent="0.25">
      <c r="A697">
        <v>695</v>
      </c>
      <c r="B697" t="s">
        <v>1429</v>
      </c>
      <c r="C697" s="5" t="s">
        <v>1430</v>
      </c>
      <c r="D697">
        <v>9200</v>
      </c>
      <c r="E697">
        <v>12322</v>
      </c>
      <c r="F697" s="6">
        <f t="shared" si="40"/>
        <v>133.93478260869566</v>
      </c>
      <c r="G697" t="s">
        <v>20</v>
      </c>
      <c r="H697">
        <v>196</v>
      </c>
      <c r="I697" s="7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1">
        <f t="shared" si="41"/>
        <v>42322.25</v>
      </c>
      <c r="O697" s="11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_xlfn.TEXTSPLIT(R697,{",",",","/"})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5" t="s">
        <v>1432</v>
      </c>
      <c r="D698">
        <v>164100</v>
      </c>
      <c r="E698">
        <v>96888</v>
      </c>
      <c r="F698" s="6">
        <f t="shared" si="40"/>
        <v>59.042047531992694</v>
      </c>
      <c r="G698" t="s">
        <v>14</v>
      </c>
      <c r="H698">
        <v>889</v>
      </c>
      <c r="I698" s="7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1">
        <f t="shared" si="41"/>
        <v>42114.208333333328</v>
      </c>
      <c r="O698" s="11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_xlfn.TEXTSPLIT(R698,{",",",","/"})</f>
        <v>theater</v>
      </c>
      <c r="T698" t="str">
        <v>plays</v>
      </c>
    </row>
    <row r="699" spans="1:20" ht="31.5" x14ac:dyDescent="0.25">
      <c r="A699">
        <v>697</v>
      </c>
      <c r="B699" t="s">
        <v>1433</v>
      </c>
      <c r="C699" s="5" t="s">
        <v>1434</v>
      </c>
      <c r="D699">
        <v>128900</v>
      </c>
      <c r="E699">
        <v>196960</v>
      </c>
      <c r="F699" s="6">
        <f t="shared" si="40"/>
        <v>152.80062063615205</v>
      </c>
      <c r="G699" t="s">
        <v>20</v>
      </c>
      <c r="H699">
        <v>7295</v>
      </c>
      <c r="I699" s="7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1">
        <f t="shared" si="41"/>
        <v>43190.208333333328</v>
      </c>
      <c r="O699" s="11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_xlfn.TEXTSPLIT(R699,{",",",","/"})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5" t="s">
        <v>1436</v>
      </c>
      <c r="D700">
        <v>42100</v>
      </c>
      <c r="E700">
        <v>188057</v>
      </c>
      <c r="F700" s="6">
        <f t="shared" si="40"/>
        <v>446.69121140142522</v>
      </c>
      <c r="G700" t="s">
        <v>20</v>
      </c>
      <c r="H700">
        <v>2893</v>
      </c>
      <c r="I700" s="7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1">
        <f t="shared" si="41"/>
        <v>40871.25</v>
      </c>
      <c r="O700" s="11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_xlfn.TEXTSPLIT(R700,{",",",","/"})</f>
        <v>technology</v>
      </c>
      <c r="T700" t="str">
        <v>wearables</v>
      </c>
    </row>
    <row r="701" spans="1:20" ht="31.5" x14ac:dyDescent="0.25">
      <c r="A701">
        <v>699</v>
      </c>
      <c r="B701" t="s">
        <v>444</v>
      </c>
      <c r="C701" s="5" t="s">
        <v>1437</v>
      </c>
      <c r="D701">
        <v>7400</v>
      </c>
      <c r="E701">
        <v>6245</v>
      </c>
      <c r="F701" s="6">
        <f t="shared" si="40"/>
        <v>84.391891891891888</v>
      </c>
      <c r="G701" t="s">
        <v>14</v>
      </c>
      <c r="H701">
        <v>56</v>
      </c>
      <c r="I701" s="7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1">
        <f t="shared" si="41"/>
        <v>43641.208333333328</v>
      </c>
      <c r="O701" s="11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_xlfn.TEXTSPLIT(R701,{",",",","/"})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5" t="s">
        <v>1439</v>
      </c>
      <c r="D702">
        <v>100</v>
      </c>
      <c r="E702">
        <v>3</v>
      </c>
      <c r="F702" s="6">
        <f t="shared" si="40"/>
        <v>3</v>
      </c>
      <c r="G702" t="s">
        <v>14</v>
      </c>
      <c r="H702">
        <v>1</v>
      </c>
      <c r="I702" s="7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11">
        <f t="shared" si="41"/>
        <v>40203.25</v>
      </c>
      <c r="O702" s="11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_xlfn.TEXTSPLIT(R702,{",",",","/"})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5" t="s">
        <v>1441</v>
      </c>
      <c r="D703">
        <v>52000</v>
      </c>
      <c r="E703">
        <v>91014</v>
      </c>
      <c r="F703" s="6">
        <f t="shared" si="40"/>
        <v>175.02692307692308</v>
      </c>
      <c r="G703" t="s">
        <v>20</v>
      </c>
      <c r="H703">
        <v>820</v>
      </c>
      <c r="I703" s="7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1">
        <f t="shared" si="41"/>
        <v>40629.208333333336</v>
      </c>
      <c r="O703" s="11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_xlfn.TEXTSPLIT(R703,{",",",","/"})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5" t="s">
        <v>1443</v>
      </c>
      <c r="D704">
        <v>8700</v>
      </c>
      <c r="E704">
        <v>4710</v>
      </c>
      <c r="F704" s="6">
        <f t="shared" si="40"/>
        <v>54.137931034482754</v>
      </c>
      <c r="G704" t="s">
        <v>14</v>
      </c>
      <c r="H704">
        <v>83</v>
      </c>
      <c r="I704" s="7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1">
        <f t="shared" si="41"/>
        <v>41477.208333333336</v>
      </c>
      <c r="O704" s="11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_xlfn.TEXTSPLIT(R704,{",",",","/"})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5" t="s">
        <v>1445</v>
      </c>
      <c r="D705">
        <v>63400</v>
      </c>
      <c r="E705">
        <v>197728</v>
      </c>
      <c r="F705" s="6">
        <f t="shared" si="40"/>
        <v>311.87381703470032</v>
      </c>
      <c r="G705" t="s">
        <v>20</v>
      </c>
      <c r="H705">
        <v>2038</v>
      </c>
      <c r="I705" s="7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1">
        <f t="shared" si="41"/>
        <v>41020.208333333336</v>
      </c>
      <c r="O705" s="11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_xlfn.TEXTSPLIT(R705,{",",",","/"})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5" t="s">
        <v>1447</v>
      </c>
      <c r="D706">
        <v>8700</v>
      </c>
      <c r="E706">
        <v>10682</v>
      </c>
      <c r="F706" s="6">
        <f t="shared" ref="F706:F769" si="44">E706/D706*100</f>
        <v>122.78160919540231</v>
      </c>
      <c r="G706" t="s">
        <v>20</v>
      </c>
      <c r="H706">
        <v>116</v>
      </c>
      <c r="I706" s="7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1">
        <f t="shared" ref="N706:N769" si="45">(((L706/60)/60)/24)+DATE(1970,1,1)</f>
        <v>42555.208333333328</v>
      </c>
      <c r="O706" s="11">
        <f t="shared" ref="O706:O769" si="46">(((M706/60)/60)/24)+DATE(1970,1,1)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_xlfn.TEXTSPLIT(R706,{",",",","/"})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5" t="s">
        <v>1449</v>
      </c>
      <c r="D707">
        <v>169700</v>
      </c>
      <c r="E707">
        <v>168048</v>
      </c>
      <c r="F707" s="6">
        <f t="shared" si="44"/>
        <v>99.026517383618156</v>
      </c>
      <c r="G707" t="s">
        <v>14</v>
      </c>
      <c r="H707">
        <v>2025</v>
      </c>
      <c r="I707" s="7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1">
        <f t="shared" si="45"/>
        <v>41619.25</v>
      </c>
      <c r="O707" s="11">
        <f t="shared" si="46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_xlfn.TEXTSPLIT(R707,{",",",","/"})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5" t="s">
        <v>1451</v>
      </c>
      <c r="D708">
        <v>108400</v>
      </c>
      <c r="E708">
        <v>138586</v>
      </c>
      <c r="F708" s="6">
        <f t="shared" si="44"/>
        <v>127.84686346863469</v>
      </c>
      <c r="G708" t="s">
        <v>20</v>
      </c>
      <c r="H708">
        <v>1345</v>
      </c>
      <c r="I708" s="7">
        <f t="shared" si="43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1">
        <f t="shared" si="45"/>
        <v>43471.25</v>
      </c>
      <c r="O708" s="11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_xlfn.TEXTSPLIT(R708,{",",",","/"})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5" t="s">
        <v>1453</v>
      </c>
      <c r="D709">
        <v>7300</v>
      </c>
      <c r="E709">
        <v>11579</v>
      </c>
      <c r="F709" s="6">
        <f t="shared" si="44"/>
        <v>158.61643835616439</v>
      </c>
      <c r="G709" t="s">
        <v>20</v>
      </c>
      <c r="H709">
        <v>168</v>
      </c>
      <c r="I709" s="7">
        <f t="shared" si="43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1">
        <f t="shared" si="45"/>
        <v>43442.25</v>
      </c>
      <c r="O709" s="11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_xlfn.TEXTSPLIT(R709,{",",",","/"})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5" t="s">
        <v>1455</v>
      </c>
      <c r="D710">
        <v>1700</v>
      </c>
      <c r="E710">
        <v>12020</v>
      </c>
      <c r="F710" s="6">
        <f t="shared" si="44"/>
        <v>707.05882352941171</v>
      </c>
      <c r="G710" t="s">
        <v>20</v>
      </c>
      <c r="H710">
        <v>137</v>
      </c>
      <c r="I710" s="7">
        <f t="shared" ref="I710:I773" si="47">E710/H710</f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1">
        <f t="shared" si="45"/>
        <v>42877.208333333328</v>
      </c>
      <c r="O710" s="11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_xlfn.TEXTSPLIT(R710,{",",",","/"})</f>
        <v>theater</v>
      </c>
      <c r="T710" t="str">
        <v>plays</v>
      </c>
    </row>
    <row r="711" spans="1:20" ht="31.5" x14ac:dyDescent="0.25">
      <c r="A711">
        <v>709</v>
      </c>
      <c r="B711" t="s">
        <v>1456</v>
      </c>
      <c r="C711" s="5" t="s">
        <v>1457</v>
      </c>
      <c r="D711">
        <v>9800</v>
      </c>
      <c r="E711">
        <v>13954</v>
      </c>
      <c r="F711" s="6">
        <f t="shared" si="44"/>
        <v>142.38775510204081</v>
      </c>
      <c r="G711" t="s">
        <v>20</v>
      </c>
      <c r="H711">
        <v>186</v>
      </c>
      <c r="I711" s="7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1">
        <f t="shared" si="45"/>
        <v>41018.208333333336</v>
      </c>
      <c r="O711" s="11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_xlfn.TEXTSPLIT(R711,{",",",","/"})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5" t="s">
        <v>1459</v>
      </c>
      <c r="D712">
        <v>4300</v>
      </c>
      <c r="E712">
        <v>6358</v>
      </c>
      <c r="F712" s="6">
        <f t="shared" si="44"/>
        <v>147.86046511627907</v>
      </c>
      <c r="G712" t="s">
        <v>20</v>
      </c>
      <c r="H712">
        <v>125</v>
      </c>
      <c r="I712" s="7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1">
        <f t="shared" si="45"/>
        <v>43295.208333333328</v>
      </c>
      <c r="O712" s="11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_xlfn.TEXTSPLIT(R712,{",",",","/"})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5" t="s">
        <v>1461</v>
      </c>
      <c r="D713">
        <v>6200</v>
      </c>
      <c r="E713">
        <v>1260</v>
      </c>
      <c r="F713" s="6">
        <f t="shared" si="44"/>
        <v>20.322580645161288</v>
      </c>
      <c r="G713" t="s">
        <v>14</v>
      </c>
      <c r="H713">
        <v>14</v>
      </c>
      <c r="I713" s="7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11">
        <f t="shared" si="45"/>
        <v>42393.25</v>
      </c>
      <c r="O713" s="11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_xlfn.TEXTSPLIT(R713,{",",",","/"})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5" t="s">
        <v>1463</v>
      </c>
      <c r="D714">
        <v>800</v>
      </c>
      <c r="E714">
        <v>14725</v>
      </c>
      <c r="F714" s="6">
        <f t="shared" si="44"/>
        <v>1840.625</v>
      </c>
      <c r="G714" t="s">
        <v>20</v>
      </c>
      <c r="H714">
        <v>202</v>
      </c>
      <c r="I714" s="7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1">
        <f t="shared" si="45"/>
        <v>42559.208333333328</v>
      </c>
      <c r="O714" s="11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_xlfn.TEXTSPLIT(R714,{",",",","/"})</f>
        <v>theater</v>
      </c>
      <c r="T714" t="str">
        <v>plays</v>
      </c>
    </row>
    <row r="715" spans="1:20" ht="31.5" x14ac:dyDescent="0.25">
      <c r="A715">
        <v>713</v>
      </c>
      <c r="B715" t="s">
        <v>1464</v>
      </c>
      <c r="C715" s="5" t="s">
        <v>1465</v>
      </c>
      <c r="D715">
        <v>6900</v>
      </c>
      <c r="E715">
        <v>11174</v>
      </c>
      <c r="F715" s="6">
        <f t="shared" si="44"/>
        <v>161.94202898550725</v>
      </c>
      <c r="G715" t="s">
        <v>20</v>
      </c>
      <c r="H715">
        <v>103</v>
      </c>
      <c r="I715" s="7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1">
        <f t="shared" si="45"/>
        <v>42604.208333333328</v>
      </c>
      <c r="O715" s="11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_xlfn.TEXTSPLIT(R715,{",",",","/"})</f>
        <v>publishing</v>
      </c>
      <c r="T715" t="str">
        <v>radio &amp; podcasts</v>
      </c>
    </row>
    <row r="716" spans="1:20" ht="31.5" x14ac:dyDescent="0.25">
      <c r="A716">
        <v>714</v>
      </c>
      <c r="B716" t="s">
        <v>1466</v>
      </c>
      <c r="C716" s="5" t="s">
        <v>1467</v>
      </c>
      <c r="D716">
        <v>38500</v>
      </c>
      <c r="E716">
        <v>182036</v>
      </c>
      <c r="F716" s="6">
        <f t="shared" si="44"/>
        <v>472.82077922077923</v>
      </c>
      <c r="G716" t="s">
        <v>20</v>
      </c>
      <c r="H716">
        <v>1785</v>
      </c>
      <c r="I716" s="7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1">
        <f t="shared" si="45"/>
        <v>41870.208333333336</v>
      </c>
      <c r="O716" s="11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_xlfn.TEXTSPLIT(R716,{",",",","/"})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5" t="s">
        <v>1469</v>
      </c>
      <c r="D717">
        <v>118000</v>
      </c>
      <c r="E717">
        <v>28870</v>
      </c>
      <c r="F717" s="6">
        <f t="shared" si="44"/>
        <v>24.466101694915253</v>
      </c>
      <c r="G717" t="s">
        <v>14</v>
      </c>
      <c r="H717">
        <v>656</v>
      </c>
      <c r="I717" s="7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1">
        <f t="shared" si="45"/>
        <v>40397.208333333336</v>
      </c>
      <c r="O717" s="11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_xlfn.TEXTSPLIT(R717,{",",",","/"})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5" t="s">
        <v>1471</v>
      </c>
      <c r="D718">
        <v>2000</v>
      </c>
      <c r="E718">
        <v>10353</v>
      </c>
      <c r="F718" s="6">
        <f t="shared" si="44"/>
        <v>517.65</v>
      </c>
      <c r="G718" t="s">
        <v>20</v>
      </c>
      <c r="H718">
        <v>157</v>
      </c>
      <c r="I718" s="7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1">
        <f t="shared" si="45"/>
        <v>41465.208333333336</v>
      </c>
      <c r="O718" s="11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_xlfn.TEXTSPLIT(R718,{",",",","/"})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5" t="s">
        <v>1473</v>
      </c>
      <c r="D719">
        <v>5600</v>
      </c>
      <c r="E719">
        <v>13868</v>
      </c>
      <c r="F719" s="6">
        <f t="shared" si="44"/>
        <v>247.64285714285714</v>
      </c>
      <c r="G719" t="s">
        <v>20</v>
      </c>
      <c r="H719">
        <v>555</v>
      </c>
      <c r="I719" s="7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1">
        <f t="shared" si="45"/>
        <v>40777.208333333336</v>
      </c>
      <c r="O719" s="11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_xlfn.TEXTSPLIT(R719,{",",",","/"})</f>
        <v>film &amp; video</v>
      </c>
      <c r="T719" t="str">
        <v>documentary</v>
      </c>
    </row>
    <row r="720" spans="1:20" ht="31.5" x14ac:dyDescent="0.25">
      <c r="A720">
        <v>718</v>
      </c>
      <c r="B720" t="s">
        <v>1474</v>
      </c>
      <c r="C720" s="5" t="s">
        <v>1475</v>
      </c>
      <c r="D720">
        <v>8300</v>
      </c>
      <c r="E720">
        <v>8317</v>
      </c>
      <c r="F720" s="6">
        <f t="shared" si="44"/>
        <v>100.20481927710843</v>
      </c>
      <c r="G720" t="s">
        <v>20</v>
      </c>
      <c r="H720">
        <v>297</v>
      </c>
      <c r="I720" s="7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1">
        <f t="shared" si="45"/>
        <v>41442.208333333336</v>
      </c>
      <c r="O720" s="11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_xlfn.TEXTSPLIT(R720,{",",",","/"})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5" t="s">
        <v>1477</v>
      </c>
      <c r="D721">
        <v>6900</v>
      </c>
      <c r="E721">
        <v>10557</v>
      </c>
      <c r="F721" s="6">
        <f t="shared" si="44"/>
        <v>153</v>
      </c>
      <c r="G721" t="s">
        <v>20</v>
      </c>
      <c r="H721">
        <v>123</v>
      </c>
      <c r="I721" s="7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1">
        <f t="shared" si="45"/>
        <v>41058.208333333336</v>
      </c>
      <c r="O721" s="11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_xlfn.TEXTSPLIT(R721,{",",",","/"})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5" t="s">
        <v>1479</v>
      </c>
      <c r="D722">
        <v>8700</v>
      </c>
      <c r="E722">
        <v>3227</v>
      </c>
      <c r="F722" s="6">
        <f t="shared" si="44"/>
        <v>37.091954022988503</v>
      </c>
      <c r="G722" t="s">
        <v>74</v>
      </c>
      <c r="H722">
        <v>38</v>
      </c>
      <c r="I722" s="7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1">
        <f t="shared" si="45"/>
        <v>43152.25</v>
      </c>
      <c r="O722" s="11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_xlfn.TEXTSPLIT(R722,{",",",","/"})</f>
        <v>theater</v>
      </c>
      <c r="T722" t="str">
        <v>plays</v>
      </c>
    </row>
    <row r="723" spans="1:20" ht="31.5" x14ac:dyDescent="0.25">
      <c r="A723">
        <v>721</v>
      </c>
      <c r="B723" t="s">
        <v>1480</v>
      </c>
      <c r="C723" s="5" t="s">
        <v>1481</v>
      </c>
      <c r="D723">
        <v>123600</v>
      </c>
      <c r="E723">
        <v>5429</v>
      </c>
      <c r="F723" s="6">
        <f t="shared" si="44"/>
        <v>4.392394822006473</v>
      </c>
      <c r="G723" t="s">
        <v>74</v>
      </c>
      <c r="H723">
        <v>60</v>
      </c>
      <c r="I723" s="7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1">
        <f t="shared" si="45"/>
        <v>43194.208333333328</v>
      </c>
      <c r="O723" s="11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_xlfn.TEXTSPLIT(R723,{",",",","/"})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5" t="s">
        <v>1483</v>
      </c>
      <c r="D724">
        <v>48500</v>
      </c>
      <c r="E724">
        <v>75906</v>
      </c>
      <c r="F724" s="6">
        <f t="shared" si="44"/>
        <v>156.50721649484535</v>
      </c>
      <c r="G724" t="s">
        <v>20</v>
      </c>
      <c r="H724">
        <v>3036</v>
      </c>
      <c r="I724" s="7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1">
        <f t="shared" si="45"/>
        <v>43045.25</v>
      </c>
      <c r="O724" s="11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_xlfn.TEXTSPLIT(R724,{",",",","/"})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5" t="s">
        <v>1485</v>
      </c>
      <c r="D725">
        <v>4900</v>
      </c>
      <c r="E725">
        <v>13250</v>
      </c>
      <c r="F725" s="6">
        <f t="shared" si="44"/>
        <v>270.40816326530609</v>
      </c>
      <c r="G725" t="s">
        <v>20</v>
      </c>
      <c r="H725">
        <v>144</v>
      </c>
      <c r="I725" s="7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1">
        <f t="shared" si="45"/>
        <v>42431.25</v>
      </c>
      <c r="O725" s="11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_xlfn.TEXTSPLIT(R725,{",",",","/"})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5" t="s">
        <v>1487</v>
      </c>
      <c r="D726">
        <v>8400</v>
      </c>
      <c r="E726">
        <v>11261</v>
      </c>
      <c r="F726" s="6">
        <f t="shared" si="44"/>
        <v>134.05952380952382</v>
      </c>
      <c r="G726" t="s">
        <v>20</v>
      </c>
      <c r="H726">
        <v>121</v>
      </c>
      <c r="I726" s="7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1">
        <f t="shared" si="45"/>
        <v>41934.208333333336</v>
      </c>
      <c r="O726" s="11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_xlfn.TEXTSPLIT(R726,{",",",","/"})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5" t="s">
        <v>1489</v>
      </c>
      <c r="D727">
        <v>193200</v>
      </c>
      <c r="E727">
        <v>97369</v>
      </c>
      <c r="F727" s="6">
        <f t="shared" si="44"/>
        <v>50.398033126293996</v>
      </c>
      <c r="G727" t="s">
        <v>14</v>
      </c>
      <c r="H727">
        <v>1596</v>
      </c>
      <c r="I727" s="7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1">
        <f t="shared" si="45"/>
        <v>41958.25</v>
      </c>
      <c r="O727" s="11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_xlfn.TEXTSPLIT(R727,{",",",","/"})</f>
        <v>games</v>
      </c>
      <c r="T727" t="str">
        <v>mobile games</v>
      </c>
    </row>
    <row r="728" spans="1:20" ht="31.5" x14ac:dyDescent="0.25">
      <c r="A728">
        <v>726</v>
      </c>
      <c r="B728" t="s">
        <v>1490</v>
      </c>
      <c r="C728" s="5" t="s">
        <v>1491</v>
      </c>
      <c r="D728">
        <v>54300</v>
      </c>
      <c r="E728">
        <v>48227</v>
      </c>
      <c r="F728" s="6">
        <f t="shared" si="44"/>
        <v>88.815837937384899</v>
      </c>
      <c r="G728" t="s">
        <v>74</v>
      </c>
      <c r="H728">
        <v>524</v>
      </c>
      <c r="I728" s="7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1">
        <f t="shared" si="45"/>
        <v>40476.208333333336</v>
      </c>
      <c r="O728" s="11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_xlfn.TEXTSPLIT(R728,{",",",","/"})</f>
        <v>theater</v>
      </c>
      <c r="T728" t="str">
        <v>plays</v>
      </c>
    </row>
    <row r="729" spans="1:20" ht="31.5" x14ac:dyDescent="0.25">
      <c r="A729">
        <v>727</v>
      </c>
      <c r="B729" t="s">
        <v>1492</v>
      </c>
      <c r="C729" s="5" t="s">
        <v>1493</v>
      </c>
      <c r="D729">
        <v>8900</v>
      </c>
      <c r="E729">
        <v>14685</v>
      </c>
      <c r="F729" s="6">
        <f t="shared" si="44"/>
        <v>165</v>
      </c>
      <c r="G729" t="s">
        <v>20</v>
      </c>
      <c r="H729">
        <v>181</v>
      </c>
      <c r="I729" s="7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1">
        <f t="shared" si="45"/>
        <v>43485.25</v>
      </c>
      <c r="O729" s="11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_xlfn.TEXTSPLIT(R729,{",",",","/"})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5" t="s">
        <v>1495</v>
      </c>
      <c r="D730">
        <v>4200</v>
      </c>
      <c r="E730">
        <v>735</v>
      </c>
      <c r="F730" s="6">
        <f t="shared" si="44"/>
        <v>17.5</v>
      </c>
      <c r="G730" t="s">
        <v>14</v>
      </c>
      <c r="H730">
        <v>10</v>
      </c>
      <c r="I730" s="7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11">
        <f t="shared" si="45"/>
        <v>42515.208333333328</v>
      </c>
      <c r="O730" s="11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_xlfn.TEXTSPLIT(R730,{",",",","/"})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5" t="s">
        <v>1497</v>
      </c>
      <c r="D731">
        <v>5600</v>
      </c>
      <c r="E731">
        <v>10397</v>
      </c>
      <c r="F731" s="6">
        <f t="shared" si="44"/>
        <v>185.66071428571428</v>
      </c>
      <c r="G731" t="s">
        <v>20</v>
      </c>
      <c r="H731">
        <v>122</v>
      </c>
      <c r="I731" s="7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1">
        <f t="shared" si="45"/>
        <v>41309.25</v>
      </c>
      <c r="O731" s="11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_xlfn.TEXTSPLIT(R731,{",",",","/"})</f>
        <v>film &amp; video</v>
      </c>
      <c r="T731" t="str">
        <v>drama</v>
      </c>
    </row>
    <row r="732" spans="1:20" ht="31.5" x14ac:dyDescent="0.25">
      <c r="A732">
        <v>730</v>
      </c>
      <c r="B732" t="s">
        <v>1498</v>
      </c>
      <c r="C732" s="5" t="s">
        <v>1499</v>
      </c>
      <c r="D732">
        <v>28800</v>
      </c>
      <c r="E732">
        <v>118847</v>
      </c>
      <c r="F732" s="6">
        <f t="shared" si="44"/>
        <v>412.6631944444444</v>
      </c>
      <c r="G732" t="s">
        <v>20</v>
      </c>
      <c r="H732">
        <v>1071</v>
      </c>
      <c r="I732" s="7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1">
        <f t="shared" si="45"/>
        <v>42147.208333333328</v>
      </c>
      <c r="O732" s="11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_xlfn.TEXTSPLIT(R732,{",",",","/"})</f>
        <v>technology</v>
      </c>
      <c r="T732" t="str">
        <v>wearables</v>
      </c>
    </row>
    <row r="733" spans="1:20" ht="31.5" x14ac:dyDescent="0.25">
      <c r="A733">
        <v>731</v>
      </c>
      <c r="B733" t="s">
        <v>1500</v>
      </c>
      <c r="C733" s="5" t="s">
        <v>1501</v>
      </c>
      <c r="D733">
        <v>8000</v>
      </c>
      <c r="E733">
        <v>7220</v>
      </c>
      <c r="F733" s="6">
        <f t="shared" si="44"/>
        <v>90.25</v>
      </c>
      <c r="G733" t="s">
        <v>74</v>
      </c>
      <c r="H733">
        <v>219</v>
      </c>
      <c r="I733" s="7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1">
        <f t="shared" si="45"/>
        <v>42939.208333333328</v>
      </c>
      <c r="O733" s="11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_xlfn.TEXTSPLIT(R733,{",",",","/"})</f>
        <v>technology</v>
      </c>
      <c r="T733" t="str">
        <v>web</v>
      </c>
    </row>
    <row r="734" spans="1:20" ht="31.5" x14ac:dyDescent="0.25">
      <c r="A734">
        <v>732</v>
      </c>
      <c r="B734" t="s">
        <v>1502</v>
      </c>
      <c r="C734" s="5" t="s">
        <v>1503</v>
      </c>
      <c r="D734">
        <v>117000</v>
      </c>
      <c r="E734">
        <v>107622</v>
      </c>
      <c r="F734" s="6">
        <f t="shared" si="44"/>
        <v>91.984615384615381</v>
      </c>
      <c r="G734" t="s">
        <v>14</v>
      </c>
      <c r="H734">
        <v>1121</v>
      </c>
      <c r="I734" s="7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1">
        <f t="shared" si="45"/>
        <v>42816.208333333328</v>
      </c>
      <c r="O734" s="11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_xlfn.TEXTSPLIT(R734,{",",",","/"})</f>
        <v>music</v>
      </c>
      <c r="T734" t="str">
        <v>rock</v>
      </c>
    </row>
    <row r="735" spans="1:20" ht="31.5" x14ac:dyDescent="0.25">
      <c r="A735">
        <v>733</v>
      </c>
      <c r="B735" t="s">
        <v>1504</v>
      </c>
      <c r="C735" s="5" t="s">
        <v>1505</v>
      </c>
      <c r="D735">
        <v>15800</v>
      </c>
      <c r="E735">
        <v>83267</v>
      </c>
      <c r="F735" s="6">
        <f t="shared" si="44"/>
        <v>527.00632911392404</v>
      </c>
      <c r="G735" t="s">
        <v>20</v>
      </c>
      <c r="H735">
        <v>980</v>
      </c>
      <c r="I735" s="7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1">
        <f t="shared" si="45"/>
        <v>41844.208333333336</v>
      </c>
      <c r="O735" s="11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_xlfn.TEXTSPLIT(R735,{",",",","/"})</f>
        <v>music</v>
      </c>
      <c r="T735" t="str">
        <v>metal</v>
      </c>
    </row>
    <row r="736" spans="1:20" ht="31.5" x14ac:dyDescent="0.25">
      <c r="A736">
        <v>734</v>
      </c>
      <c r="B736" t="s">
        <v>1506</v>
      </c>
      <c r="C736" s="5" t="s">
        <v>1507</v>
      </c>
      <c r="D736">
        <v>4200</v>
      </c>
      <c r="E736">
        <v>13404</v>
      </c>
      <c r="F736" s="6">
        <f t="shared" si="44"/>
        <v>319.14285714285711</v>
      </c>
      <c r="G736" t="s">
        <v>20</v>
      </c>
      <c r="H736">
        <v>536</v>
      </c>
      <c r="I736" s="7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1">
        <f t="shared" si="45"/>
        <v>42763.25</v>
      </c>
      <c r="O736" s="11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_xlfn.TEXTSPLIT(R736,{",",",","/"})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5" t="s">
        <v>1509</v>
      </c>
      <c r="D737">
        <v>37100</v>
      </c>
      <c r="E737">
        <v>131404</v>
      </c>
      <c r="F737" s="6">
        <f t="shared" si="44"/>
        <v>354.18867924528303</v>
      </c>
      <c r="G737" t="s">
        <v>20</v>
      </c>
      <c r="H737">
        <v>1991</v>
      </c>
      <c r="I737" s="7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1">
        <f t="shared" si="45"/>
        <v>42459.208333333328</v>
      </c>
      <c r="O737" s="11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_xlfn.TEXTSPLIT(R737,{",",",","/"})</f>
        <v>photography</v>
      </c>
      <c r="T737" t="str">
        <v>photography books</v>
      </c>
    </row>
    <row r="738" spans="1:20" ht="31.5" x14ac:dyDescent="0.25">
      <c r="A738">
        <v>736</v>
      </c>
      <c r="B738" t="s">
        <v>1510</v>
      </c>
      <c r="C738" s="5" t="s">
        <v>1511</v>
      </c>
      <c r="D738">
        <v>7700</v>
      </c>
      <c r="E738">
        <v>2533</v>
      </c>
      <c r="F738" s="6">
        <f t="shared" si="44"/>
        <v>32.896103896103895</v>
      </c>
      <c r="G738" t="s">
        <v>74</v>
      </c>
      <c r="H738">
        <v>29</v>
      </c>
      <c r="I738" s="7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1">
        <f t="shared" si="45"/>
        <v>42055.25</v>
      </c>
      <c r="O738" s="11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_xlfn.TEXTSPLIT(R738,{",",",","/"})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5" t="s">
        <v>1513</v>
      </c>
      <c r="D739">
        <v>3700</v>
      </c>
      <c r="E739">
        <v>5028</v>
      </c>
      <c r="F739" s="6">
        <f t="shared" si="44"/>
        <v>135.8918918918919</v>
      </c>
      <c r="G739" t="s">
        <v>20</v>
      </c>
      <c r="H739">
        <v>180</v>
      </c>
      <c r="I739" s="7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1">
        <f t="shared" si="45"/>
        <v>42685.25</v>
      </c>
      <c r="O739" s="11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_xlfn.TEXTSPLIT(R739,{",",",","/"})</f>
        <v>music</v>
      </c>
      <c r="T739" t="str">
        <v>indie rock</v>
      </c>
    </row>
    <row r="740" spans="1:20" ht="31.5" x14ac:dyDescent="0.25">
      <c r="A740">
        <v>738</v>
      </c>
      <c r="B740" t="s">
        <v>1032</v>
      </c>
      <c r="C740" s="5" t="s">
        <v>1514</v>
      </c>
      <c r="D740">
        <v>74700</v>
      </c>
      <c r="E740">
        <v>1557</v>
      </c>
      <c r="F740" s="6">
        <f t="shared" si="44"/>
        <v>2.0843373493975905</v>
      </c>
      <c r="G740" t="s">
        <v>14</v>
      </c>
      <c r="H740">
        <v>15</v>
      </c>
      <c r="I740" s="7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11">
        <f t="shared" si="45"/>
        <v>41959.25</v>
      </c>
      <c r="O740" s="11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_xlfn.TEXTSPLIT(R740,{",",",","/"})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5" t="s">
        <v>1516</v>
      </c>
      <c r="D741">
        <v>10000</v>
      </c>
      <c r="E741">
        <v>6100</v>
      </c>
      <c r="F741" s="6">
        <f t="shared" si="44"/>
        <v>61</v>
      </c>
      <c r="G741" t="s">
        <v>14</v>
      </c>
      <c r="H741">
        <v>191</v>
      </c>
      <c r="I741" s="7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1">
        <f t="shared" si="45"/>
        <v>41089.208333333336</v>
      </c>
      <c r="O741" s="11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_xlfn.TEXTSPLIT(R741,{",",",","/"})</f>
        <v>music</v>
      </c>
      <c r="T741" t="str">
        <v>indie rock</v>
      </c>
    </row>
    <row r="742" spans="1:20" ht="31.5" x14ac:dyDescent="0.25">
      <c r="A742">
        <v>740</v>
      </c>
      <c r="B742" t="s">
        <v>1517</v>
      </c>
      <c r="C742" s="5" t="s">
        <v>1518</v>
      </c>
      <c r="D742">
        <v>5300</v>
      </c>
      <c r="E742">
        <v>1592</v>
      </c>
      <c r="F742" s="6">
        <f t="shared" si="44"/>
        <v>30.037735849056602</v>
      </c>
      <c r="G742" t="s">
        <v>14</v>
      </c>
      <c r="H742">
        <v>16</v>
      </c>
      <c r="I742" s="7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11">
        <f t="shared" si="45"/>
        <v>42769.25</v>
      </c>
      <c r="O742" s="11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_xlfn.TEXTSPLIT(R742,{",",",","/"})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5" t="s">
        <v>1519</v>
      </c>
      <c r="D743">
        <v>1200</v>
      </c>
      <c r="E743">
        <v>14150</v>
      </c>
      <c r="F743" s="6">
        <f t="shared" si="44"/>
        <v>1179.1666666666665</v>
      </c>
      <c r="G743" t="s">
        <v>20</v>
      </c>
      <c r="H743">
        <v>130</v>
      </c>
      <c r="I743" s="7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1">
        <f t="shared" si="45"/>
        <v>40321.208333333336</v>
      </c>
      <c r="O743" s="11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_xlfn.TEXTSPLIT(R743,{",",",","/"})</f>
        <v>theater</v>
      </c>
      <c r="T743" t="str">
        <v>plays</v>
      </c>
    </row>
    <row r="744" spans="1:20" ht="31.5" x14ac:dyDescent="0.25">
      <c r="A744">
        <v>742</v>
      </c>
      <c r="B744" t="s">
        <v>1520</v>
      </c>
      <c r="C744" s="5" t="s">
        <v>1521</v>
      </c>
      <c r="D744">
        <v>1200</v>
      </c>
      <c r="E744">
        <v>13513</v>
      </c>
      <c r="F744" s="6">
        <f t="shared" si="44"/>
        <v>1126.0833333333335</v>
      </c>
      <c r="G744" t="s">
        <v>20</v>
      </c>
      <c r="H744">
        <v>122</v>
      </c>
      <c r="I744" s="7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1">
        <f t="shared" si="45"/>
        <v>40197.25</v>
      </c>
      <c r="O744" s="11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_xlfn.TEXTSPLIT(R744,{",",",","/"})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5" t="s">
        <v>1523</v>
      </c>
      <c r="D745">
        <v>3900</v>
      </c>
      <c r="E745">
        <v>504</v>
      </c>
      <c r="F745" s="6">
        <f t="shared" si="44"/>
        <v>12.923076923076923</v>
      </c>
      <c r="G745" t="s">
        <v>14</v>
      </c>
      <c r="H745">
        <v>17</v>
      </c>
      <c r="I745" s="7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1">
        <f t="shared" si="45"/>
        <v>42298.208333333328</v>
      </c>
      <c r="O745" s="11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_xlfn.TEXTSPLIT(R745,{",",",","/"})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5" t="s">
        <v>1525</v>
      </c>
      <c r="D746">
        <v>2000</v>
      </c>
      <c r="E746">
        <v>14240</v>
      </c>
      <c r="F746" s="6">
        <f t="shared" si="44"/>
        <v>712</v>
      </c>
      <c r="G746" t="s">
        <v>20</v>
      </c>
      <c r="H746">
        <v>140</v>
      </c>
      <c r="I746" s="7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1">
        <f t="shared" si="45"/>
        <v>43322.208333333328</v>
      </c>
      <c r="O746" s="11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_xlfn.TEXTSPLIT(R746,{",",",","/"})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5" t="s">
        <v>1527</v>
      </c>
      <c r="D747">
        <v>6900</v>
      </c>
      <c r="E747">
        <v>2091</v>
      </c>
      <c r="F747" s="6">
        <f t="shared" si="44"/>
        <v>30.304347826086957</v>
      </c>
      <c r="G747" t="s">
        <v>14</v>
      </c>
      <c r="H747">
        <v>34</v>
      </c>
      <c r="I747" s="7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11">
        <f t="shared" si="45"/>
        <v>40328.208333333336</v>
      </c>
      <c r="O747" s="11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_xlfn.TEXTSPLIT(R747,{",",",","/"})</f>
        <v>technology</v>
      </c>
      <c r="T747" t="str">
        <v>wearables</v>
      </c>
    </row>
    <row r="748" spans="1:20" ht="31.5" x14ac:dyDescent="0.25">
      <c r="A748">
        <v>746</v>
      </c>
      <c r="B748" t="s">
        <v>1528</v>
      </c>
      <c r="C748" s="5" t="s">
        <v>1529</v>
      </c>
      <c r="D748">
        <v>55800</v>
      </c>
      <c r="E748">
        <v>118580</v>
      </c>
      <c r="F748" s="6">
        <f t="shared" si="44"/>
        <v>212.50896057347671</v>
      </c>
      <c r="G748" t="s">
        <v>20</v>
      </c>
      <c r="H748">
        <v>3388</v>
      </c>
      <c r="I748" s="7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11">
        <f t="shared" si="45"/>
        <v>40825.208333333336</v>
      </c>
      <c r="O748" s="11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_xlfn.TEXTSPLIT(R748,{",",",","/"})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5" t="s">
        <v>1531</v>
      </c>
      <c r="D749">
        <v>4900</v>
      </c>
      <c r="E749">
        <v>11214</v>
      </c>
      <c r="F749" s="6">
        <f t="shared" si="44"/>
        <v>228.85714285714286</v>
      </c>
      <c r="G749" t="s">
        <v>20</v>
      </c>
      <c r="H749">
        <v>280</v>
      </c>
      <c r="I749" s="7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1">
        <f t="shared" si="45"/>
        <v>40423.208333333336</v>
      </c>
      <c r="O749" s="11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_xlfn.TEXTSPLIT(R749,{",",",","/"})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5" t="s">
        <v>1533</v>
      </c>
      <c r="D750">
        <v>194900</v>
      </c>
      <c r="E750">
        <v>68137</v>
      </c>
      <c r="F750" s="6">
        <f t="shared" si="44"/>
        <v>34.959979476654695</v>
      </c>
      <c r="G750" t="s">
        <v>74</v>
      </c>
      <c r="H750">
        <v>614</v>
      </c>
      <c r="I750" s="7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1">
        <f t="shared" si="45"/>
        <v>40238.25</v>
      </c>
      <c r="O750" s="11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_xlfn.TEXTSPLIT(R750,{",",",","/"})</f>
        <v>film &amp; video</v>
      </c>
      <c r="T750" t="str">
        <v>animation</v>
      </c>
    </row>
    <row r="751" spans="1:20" ht="31.5" x14ac:dyDescent="0.25">
      <c r="A751">
        <v>749</v>
      </c>
      <c r="B751" t="s">
        <v>1534</v>
      </c>
      <c r="C751" s="5" t="s">
        <v>1535</v>
      </c>
      <c r="D751">
        <v>8600</v>
      </c>
      <c r="E751">
        <v>13527</v>
      </c>
      <c r="F751" s="6">
        <f t="shared" si="44"/>
        <v>157.29069767441862</v>
      </c>
      <c r="G751" t="s">
        <v>20</v>
      </c>
      <c r="H751">
        <v>366</v>
      </c>
      <c r="I751" s="7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1">
        <f t="shared" si="45"/>
        <v>41920.208333333336</v>
      </c>
      <c r="O751" s="11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_xlfn.TEXTSPLIT(R751,{",",",","/"})</f>
        <v>technology</v>
      </c>
      <c r="T751" t="str">
        <v>wearables</v>
      </c>
    </row>
    <row r="752" spans="1:20" ht="31.5" x14ac:dyDescent="0.25">
      <c r="A752">
        <v>750</v>
      </c>
      <c r="B752" t="s">
        <v>1536</v>
      </c>
      <c r="C752" s="5" t="s">
        <v>1537</v>
      </c>
      <c r="D752">
        <v>100</v>
      </c>
      <c r="E752">
        <v>1</v>
      </c>
      <c r="F752" s="6">
        <f t="shared" si="44"/>
        <v>1</v>
      </c>
      <c r="G752" t="s">
        <v>14</v>
      </c>
      <c r="H752">
        <v>1</v>
      </c>
      <c r="I752" s="7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11">
        <f t="shared" si="45"/>
        <v>40360.208333333336</v>
      </c>
      <c r="O752" s="11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_xlfn.TEXTSPLIT(R752,{",",",","/"})</f>
        <v>music</v>
      </c>
      <c r="T752" t="str">
        <v>electric music</v>
      </c>
    </row>
    <row r="753" spans="1:20" ht="31.5" x14ac:dyDescent="0.25">
      <c r="A753">
        <v>751</v>
      </c>
      <c r="B753" t="s">
        <v>1538</v>
      </c>
      <c r="C753" s="5" t="s">
        <v>1539</v>
      </c>
      <c r="D753">
        <v>3600</v>
      </c>
      <c r="E753">
        <v>8363</v>
      </c>
      <c r="F753" s="6">
        <f t="shared" si="44"/>
        <v>232.30555555555554</v>
      </c>
      <c r="G753" t="s">
        <v>20</v>
      </c>
      <c r="H753">
        <v>270</v>
      </c>
      <c r="I753" s="7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1">
        <f t="shared" si="45"/>
        <v>42446.208333333328</v>
      </c>
      <c r="O753" s="11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_xlfn.TEXTSPLIT(R753,{",",",","/"})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5" t="s">
        <v>1541</v>
      </c>
      <c r="D754">
        <v>5800</v>
      </c>
      <c r="E754">
        <v>5362</v>
      </c>
      <c r="F754" s="6">
        <f t="shared" si="44"/>
        <v>92.448275862068968</v>
      </c>
      <c r="G754" t="s">
        <v>74</v>
      </c>
      <c r="H754">
        <v>114</v>
      </c>
      <c r="I754" s="7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1">
        <f t="shared" si="45"/>
        <v>40395.208333333336</v>
      </c>
      <c r="O754" s="11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_xlfn.TEXTSPLIT(R754,{",",",","/"})</f>
        <v>theater</v>
      </c>
      <c r="T754" t="str">
        <v>plays</v>
      </c>
    </row>
    <row r="755" spans="1:20" ht="31.5" x14ac:dyDescent="0.25">
      <c r="A755">
        <v>753</v>
      </c>
      <c r="B755" t="s">
        <v>1542</v>
      </c>
      <c r="C755" s="5" t="s">
        <v>1543</v>
      </c>
      <c r="D755">
        <v>4700</v>
      </c>
      <c r="E755">
        <v>12065</v>
      </c>
      <c r="F755" s="6">
        <f t="shared" si="44"/>
        <v>256.70212765957444</v>
      </c>
      <c r="G755" t="s">
        <v>20</v>
      </c>
      <c r="H755">
        <v>137</v>
      </c>
      <c r="I755" s="7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1">
        <f t="shared" si="45"/>
        <v>40321.208333333336</v>
      </c>
      <c r="O755" s="11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_xlfn.TEXTSPLIT(R755,{",",",","/"})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5" t="s">
        <v>1545</v>
      </c>
      <c r="D756">
        <v>70400</v>
      </c>
      <c r="E756">
        <v>118603</v>
      </c>
      <c r="F756" s="6">
        <f t="shared" si="44"/>
        <v>168.47017045454547</v>
      </c>
      <c r="G756" t="s">
        <v>20</v>
      </c>
      <c r="H756">
        <v>3205</v>
      </c>
      <c r="I756" s="7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1">
        <f t="shared" si="45"/>
        <v>41210.208333333336</v>
      </c>
      <c r="O756" s="11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_xlfn.TEXTSPLIT(R756,{",",",","/"})</f>
        <v>theater</v>
      </c>
      <c r="T756" t="str">
        <v>plays</v>
      </c>
    </row>
    <row r="757" spans="1:20" ht="31.5" x14ac:dyDescent="0.25">
      <c r="A757">
        <v>755</v>
      </c>
      <c r="B757" t="s">
        <v>1546</v>
      </c>
      <c r="C757" s="5" t="s">
        <v>1547</v>
      </c>
      <c r="D757">
        <v>4500</v>
      </c>
      <c r="E757">
        <v>7496</v>
      </c>
      <c r="F757" s="6">
        <f t="shared" si="44"/>
        <v>166.57777777777778</v>
      </c>
      <c r="G757" t="s">
        <v>20</v>
      </c>
      <c r="H757">
        <v>288</v>
      </c>
      <c r="I757" s="7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1">
        <f t="shared" si="45"/>
        <v>43096.25</v>
      </c>
      <c r="O757" s="11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_xlfn.TEXTSPLIT(R757,{",",",","/"})</f>
        <v>theater</v>
      </c>
      <c r="T757" t="str">
        <v>plays</v>
      </c>
    </row>
    <row r="758" spans="1:20" ht="31.5" x14ac:dyDescent="0.25">
      <c r="A758">
        <v>756</v>
      </c>
      <c r="B758" t="s">
        <v>1548</v>
      </c>
      <c r="C758" s="5" t="s">
        <v>1549</v>
      </c>
      <c r="D758">
        <v>1300</v>
      </c>
      <c r="E758">
        <v>10037</v>
      </c>
      <c r="F758" s="6">
        <f t="shared" si="44"/>
        <v>772.07692307692309</v>
      </c>
      <c r="G758" t="s">
        <v>20</v>
      </c>
      <c r="H758">
        <v>148</v>
      </c>
      <c r="I758" s="7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1">
        <f t="shared" si="45"/>
        <v>42024.25</v>
      </c>
      <c r="O758" s="11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_xlfn.TEXTSPLIT(R758,{",",",","/"})</f>
        <v>theater</v>
      </c>
      <c r="T758" t="str">
        <v>plays</v>
      </c>
    </row>
    <row r="759" spans="1:20" ht="31.5" x14ac:dyDescent="0.25">
      <c r="A759">
        <v>757</v>
      </c>
      <c r="B759" t="s">
        <v>1550</v>
      </c>
      <c r="C759" s="5" t="s">
        <v>1551</v>
      </c>
      <c r="D759">
        <v>1400</v>
      </c>
      <c r="E759">
        <v>5696</v>
      </c>
      <c r="F759" s="6">
        <f t="shared" si="44"/>
        <v>406.85714285714283</v>
      </c>
      <c r="G759" t="s">
        <v>20</v>
      </c>
      <c r="H759">
        <v>114</v>
      </c>
      <c r="I759" s="7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1">
        <f t="shared" si="45"/>
        <v>40675.208333333336</v>
      </c>
      <c r="O759" s="11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_xlfn.TEXTSPLIT(R759,{",",",","/"})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5" t="s">
        <v>1553</v>
      </c>
      <c r="D760">
        <v>29600</v>
      </c>
      <c r="E760">
        <v>167005</v>
      </c>
      <c r="F760" s="6">
        <f t="shared" si="44"/>
        <v>564.20608108108115</v>
      </c>
      <c r="G760" t="s">
        <v>20</v>
      </c>
      <c r="H760">
        <v>1518</v>
      </c>
      <c r="I760" s="7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1">
        <f t="shared" si="45"/>
        <v>41936.208333333336</v>
      </c>
      <c r="O760" s="11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_xlfn.TEXTSPLIT(R760,{",",",","/"})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5" t="s">
        <v>1555</v>
      </c>
      <c r="D761">
        <v>167500</v>
      </c>
      <c r="E761">
        <v>114615</v>
      </c>
      <c r="F761" s="6">
        <f t="shared" si="44"/>
        <v>68.426865671641792</v>
      </c>
      <c r="G761" t="s">
        <v>14</v>
      </c>
      <c r="H761">
        <v>1274</v>
      </c>
      <c r="I761" s="7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1">
        <f t="shared" si="45"/>
        <v>43136.25</v>
      </c>
      <c r="O761" s="11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_xlfn.TEXTSPLIT(R761,{",",",","/"})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5" t="s">
        <v>1557</v>
      </c>
      <c r="D762">
        <v>48300</v>
      </c>
      <c r="E762">
        <v>16592</v>
      </c>
      <c r="F762" s="6">
        <f t="shared" si="44"/>
        <v>34.351966873706004</v>
      </c>
      <c r="G762" t="s">
        <v>14</v>
      </c>
      <c r="H762">
        <v>210</v>
      </c>
      <c r="I762" s="7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1">
        <f t="shared" si="45"/>
        <v>43678.208333333328</v>
      </c>
      <c r="O762" s="11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_xlfn.TEXTSPLIT(R762,{",",",","/"})</f>
        <v>games</v>
      </c>
      <c r="T762" t="str">
        <v>video games</v>
      </c>
    </row>
    <row r="763" spans="1:20" ht="31.5" x14ac:dyDescent="0.25">
      <c r="A763">
        <v>761</v>
      </c>
      <c r="B763" t="s">
        <v>1558</v>
      </c>
      <c r="C763" s="5" t="s">
        <v>1559</v>
      </c>
      <c r="D763">
        <v>2200</v>
      </c>
      <c r="E763">
        <v>14420</v>
      </c>
      <c r="F763" s="6">
        <f t="shared" si="44"/>
        <v>655.4545454545455</v>
      </c>
      <c r="G763" t="s">
        <v>20</v>
      </c>
      <c r="H763">
        <v>166</v>
      </c>
      <c r="I763" s="7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1">
        <f t="shared" si="45"/>
        <v>42938.208333333328</v>
      </c>
      <c r="O763" s="11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_xlfn.TEXTSPLIT(R763,{",",",","/"})</f>
        <v>music</v>
      </c>
      <c r="T763" t="str">
        <v>rock</v>
      </c>
    </row>
    <row r="764" spans="1:20" ht="31.5" x14ac:dyDescent="0.25">
      <c r="A764">
        <v>762</v>
      </c>
      <c r="B764" t="s">
        <v>668</v>
      </c>
      <c r="C764" s="5" t="s">
        <v>1560</v>
      </c>
      <c r="D764">
        <v>3500</v>
      </c>
      <c r="E764">
        <v>6204</v>
      </c>
      <c r="F764" s="6">
        <f t="shared" si="44"/>
        <v>177.25714285714284</v>
      </c>
      <c r="G764" t="s">
        <v>20</v>
      </c>
      <c r="H764">
        <v>100</v>
      </c>
      <c r="I764" s="7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11">
        <f t="shared" si="45"/>
        <v>41241.25</v>
      </c>
      <c r="O764" s="11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_xlfn.TEXTSPLIT(R764,{",",",","/"})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5" t="s">
        <v>1562</v>
      </c>
      <c r="D765">
        <v>5600</v>
      </c>
      <c r="E765">
        <v>6338</v>
      </c>
      <c r="F765" s="6">
        <f t="shared" si="44"/>
        <v>113.17857142857144</v>
      </c>
      <c r="G765" t="s">
        <v>20</v>
      </c>
      <c r="H765">
        <v>235</v>
      </c>
      <c r="I765" s="7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1">
        <f t="shared" si="45"/>
        <v>41037.208333333336</v>
      </c>
      <c r="O765" s="11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_xlfn.TEXTSPLIT(R765,{",",",","/"})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5" t="s">
        <v>1564</v>
      </c>
      <c r="D766">
        <v>1100</v>
      </c>
      <c r="E766">
        <v>8010</v>
      </c>
      <c r="F766" s="6">
        <f t="shared" si="44"/>
        <v>728.18181818181824</v>
      </c>
      <c r="G766" t="s">
        <v>20</v>
      </c>
      <c r="H766">
        <v>148</v>
      </c>
      <c r="I766" s="7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1">
        <f t="shared" si="45"/>
        <v>40676.208333333336</v>
      </c>
      <c r="O766" s="11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_xlfn.TEXTSPLIT(R766,{",",",","/"})</f>
        <v>music</v>
      </c>
      <c r="T766" t="str">
        <v>rock</v>
      </c>
    </row>
    <row r="767" spans="1:20" ht="31.5" x14ac:dyDescent="0.25">
      <c r="A767">
        <v>765</v>
      </c>
      <c r="B767" t="s">
        <v>1565</v>
      </c>
      <c r="C767" s="5" t="s">
        <v>1566</v>
      </c>
      <c r="D767">
        <v>3900</v>
      </c>
      <c r="E767">
        <v>8125</v>
      </c>
      <c r="F767" s="6">
        <f t="shared" si="44"/>
        <v>208.33333333333334</v>
      </c>
      <c r="G767" t="s">
        <v>20</v>
      </c>
      <c r="H767">
        <v>198</v>
      </c>
      <c r="I767" s="7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1">
        <f t="shared" si="45"/>
        <v>42840.208333333328</v>
      </c>
      <c r="O767" s="11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_xlfn.TEXTSPLIT(R767,{",",",","/"})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5" t="s">
        <v>1568</v>
      </c>
      <c r="D768">
        <v>43800</v>
      </c>
      <c r="E768">
        <v>13653</v>
      </c>
      <c r="F768" s="6">
        <f t="shared" si="44"/>
        <v>31.171232876712331</v>
      </c>
      <c r="G768" t="s">
        <v>14</v>
      </c>
      <c r="H768">
        <v>248</v>
      </c>
      <c r="I768" s="7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1">
        <f t="shared" si="45"/>
        <v>43362.208333333328</v>
      </c>
      <c r="O768" s="11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_xlfn.TEXTSPLIT(R768,{",",",","/"})</f>
        <v>film &amp; video</v>
      </c>
      <c r="T768" t="str">
        <v>science fiction</v>
      </c>
    </row>
    <row r="769" spans="1:20" ht="31.5" x14ac:dyDescent="0.25">
      <c r="A769">
        <v>767</v>
      </c>
      <c r="B769" t="s">
        <v>1569</v>
      </c>
      <c r="C769" s="5" t="s">
        <v>1570</v>
      </c>
      <c r="D769">
        <v>97200</v>
      </c>
      <c r="E769">
        <v>55372</v>
      </c>
      <c r="F769" s="6">
        <f t="shared" si="44"/>
        <v>56.967078189300416</v>
      </c>
      <c r="G769" t="s">
        <v>14</v>
      </c>
      <c r="H769">
        <v>513</v>
      </c>
      <c r="I769" s="7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1">
        <f t="shared" si="45"/>
        <v>42283.208333333328</v>
      </c>
      <c r="O769" s="11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_xlfn.TEXTSPLIT(R769,{",",",","/"})</f>
        <v>publishing</v>
      </c>
      <c r="T769" t="str">
        <v>translations</v>
      </c>
    </row>
    <row r="770" spans="1:20" ht="31.5" x14ac:dyDescent="0.25">
      <c r="A770">
        <v>768</v>
      </c>
      <c r="B770" t="s">
        <v>1571</v>
      </c>
      <c r="C770" s="5" t="s">
        <v>1572</v>
      </c>
      <c r="D770">
        <v>4800</v>
      </c>
      <c r="E770">
        <v>11088</v>
      </c>
      <c r="F770" s="6">
        <f t="shared" ref="F770:F833" si="48">E770/D770*100</f>
        <v>231</v>
      </c>
      <c r="G770" t="s">
        <v>20</v>
      </c>
      <c r="H770">
        <v>150</v>
      </c>
      <c r="I770" s="7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11">
        <f t="shared" ref="N770:N833" si="49">(((L770/60)/60)/24)+DATE(1970,1,1)</f>
        <v>41619.25</v>
      </c>
      <c r="O770" s="11">
        <f t="shared" ref="O770:O833" si="50">(((M770/60)/60)/24)+DATE(1970,1,1)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_xlfn.TEXTSPLIT(R770,{",",",","/"})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5" t="s">
        <v>1574</v>
      </c>
      <c r="D771">
        <v>125600</v>
      </c>
      <c r="E771">
        <v>109106</v>
      </c>
      <c r="F771" s="6">
        <f t="shared" si="48"/>
        <v>86.867834394904463</v>
      </c>
      <c r="G771" t="s">
        <v>14</v>
      </c>
      <c r="H771">
        <v>3410</v>
      </c>
      <c r="I771" s="7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1">
        <f t="shared" si="49"/>
        <v>41501.208333333336</v>
      </c>
      <c r="O771" s="11">
        <f t="shared" si="50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_xlfn.TEXTSPLIT(R771,{",",",","/"})</f>
        <v>games</v>
      </c>
      <c r="T771" t="str">
        <v>video games</v>
      </c>
    </row>
    <row r="772" spans="1:20" ht="31.5" x14ac:dyDescent="0.25">
      <c r="A772">
        <v>770</v>
      </c>
      <c r="B772" t="s">
        <v>1575</v>
      </c>
      <c r="C772" s="5" t="s">
        <v>1576</v>
      </c>
      <c r="D772">
        <v>4300</v>
      </c>
      <c r="E772">
        <v>11642</v>
      </c>
      <c r="F772" s="6">
        <f t="shared" si="48"/>
        <v>270.74418604651163</v>
      </c>
      <c r="G772" t="s">
        <v>20</v>
      </c>
      <c r="H772">
        <v>216</v>
      </c>
      <c r="I772" s="7">
        <f t="shared" si="47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1">
        <f t="shared" si="49"/>
        <v>41743.208333333336</v>
      </c>
      <c r="O772" s="11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_xlfn.TEXTSPLIT(R772,{",",",","/"})</f>
        <v>theater</v>
      </c>
      <c r="T772" t="str">
        <v>plays</v>
      </c>
    </row>
    <row r="773" spans="1:20" ht="31.5" x14ac:dyDescent="0.25">
      <c r="A773">
        <v>771</v>
      </c>
      <c r="B773" t="s">
        <v>1577</v>
      </c>
      <c r="C773" s="5" t="s">
        <v>1578</v>
      </c>
      <c r="D773">
        <v>5600</v>
      </c>
      <c r="E773">
        <v>2769</v>
      </c>
      <c r="F773" s="6">
        <f t="shared" si="48"/>
        <v>49.446428571428569</v>
      </c>
      <c r="G773" t="s">
        <v>74</v>
      </c>
      <c r="H773">
        <v>26</v>
      </c>
      <c r="I773" s="7">
        <f t="shared" si="47"/>
        <v>106.5</v>
      </c>
      <c r="J773" t="s">
        <v>21</v>
      </c>
      <c r="K773" t="s">
        <v>22</v>
      </c>
      <c r="L773">
        <v>1548482400</v>
      </c>
      <c r="M773">
        <v>1550815200</v>
      </c>
      <c r="N773" s="11">
        <f t="shared" si="49"/>
        <v>43491.25</v>
      </c>
      <c r="O773" s="11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_xlfn.TEXTSPLIT(R773,{",",",","/"})</f>
        <v>theater</v>
      </c>
      <c r="T773" t="str">
        <v>plays</v>
      </c>
    </row>
    <row r="774" spans="1:20" ht="31.5" x14ac:dyDescent="0.25">
      <c r="A774">
        <v>772</v>
      </c>
      <c r="B774" t="s">
        <v>1579</v>
      </c>
      <c r="C774" s="5" t="s">
        <v>1580</v>
      </c>
      <c r="D774">
        <v>149600</v>
      </c>
      <c r="E774">
        <v>169586</v>
      </c>
      <c r="F774" s="6">
        <f t="shared" si="48"/>
        <v>113.3596256684492</v>
      </c>
      <c r="G774" t="s">
        <v>20</v>
      </c>
      <c r="H774">
        <v>5139</v>
      </c>
      <c r="I774" s="7">
        <f t="shared" ref="I774:I837" si="51">E774/H774</f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1">
        <f t="shared" si="49"/>
        <v>43505.25</v>
      </c>
      <c r="O774" s="11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_xlfn.TEXTSPLIT(R774,{",",",","/"})</f>
        <v>music</v>
      </c>
      <c r="T774" t="str">
        <v>indie rock</v>
      </c>
    </row>
    <row r="775" spans="1:20" ht="31.5" x14ac:dyDescent="0.25">
      <c r="A775">
        <v>773</v>
      </c>
      <c r="B775" t="s">
        <v>1581</v>
      </c>
      <c r="C775" s="5" t="s">
        <v>1582</v>
      </c>
      <c r="D775">
        <v>53100</v>
      </c>
      <c r="E775">
        <v>101185</v>
      </c>
      <c r="F775" s="6">
        <f t="shared" si="48"/>
        <v>190.55555555555554</v>
      </c>
      <c r="G775" t="s">
        <v>20</v>
      </c>
      <c r="H775">
        <v>2353</v>
      </c>
      <c r="I775" s="7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1">
        <f t="shared" si="49"/>
        <v>42838.208333333328</v>
      </c>
      <c r="O775" s="11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_xlfn.TEXTSPLIT(R775,{",",",","/"})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5" t="s">
        <v>1584</v>
      </c>
      <c r="D776">
        <v>5000</v>
      </c>
      <c r="E776">
        <v>6775</v>
      </c>
      <c r="F776" s="6">
        <f t="shared" si="48"/>
        <v>135.5</v>
      </c>
      <c r="G776" t="s">
        <v>20</v>
      </c>
      <c r="H776">
        <v>78</v>
      </c>
      <c r="I776" s="7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1">
        <f t="shared" si="49"/>
        <v>42513.208333333328</v>
      </c>
      <c r="O776" s="11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_xlfn.TEXTSPLIT(R776,{",",",","/"})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5" t="s">
        <v>1586</v>
      </c>
      <c r="D777">
        <v>9400</v>
      </c>
      <c r="E777">
        <v>968</v>
      </c>
      <c r="F777" s="6">
        <f t="shared" si="48"/>
        <v>10.297872340425531</v>
      </c>
      <c r="G777" t="s">
        <v>14</v>
      </c>
      <c r="H777">
        <v>10</v>
      </c>
      <c r="I777" s="7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11">
        <f t="shared" si="49"/>
        <v>41949.25</v>
      </c>
      <c r="O777" s="11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_xlfn.TEXTSPLIT(R777,{",",",","/"})</f>
        <v>music</v>
      </c>
      <c r="T777" t="str">
        <v>rock</v>
      </c>
    </row>
    <row r="778" spans="1:20" ht="31.5" x14ac:dyDescent="0.25">
      <c r="A778">
        <v>776</v>
      </c>
      <c r="B778" t="s">
        <v>1587</v>
      </c>
      <c r="C778" s="5" t="s">
        <v>1588</v>
      </c>
      <c r="D778">
        <v>110800</v>
      </c>
      <c r="E778">
        <v>72623</v>
      </c>
      <c r="F778" s="6">
        <f t="shared" si="48"/>
        <v>65.544223826714799</v>
      </c>
      <c r="G778" t="s">
        <v>14</v>
      </c>
      <c r="H778">
        <v>2201</v>
      </c>
      <c r="I778" s="7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1">
        <f t="shared" si="49"/>
        <v>43650.208333333328</v>
      </c>
      <c r="O778" s="11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_xlfn.TEXTSPLIT(R778,{",",",","/"})</f>
        <v>theater</v>
      </c>
      <c r="T778" t="str">
        <v>plays</v>
      </c>
    </row>
    <row r="779" spans="1:20" ht="31.5" x14ac:dyDescent="0.25">
      <c r="A779">
        <v>777</v>
      </c>
      <c r="B779" t="s">
        <v>1589</v>
      </c>
      <c r="C779" s="5" t="s">
        <v>1590</v>
      </c>
      <c r="D779">
        <v>93800</v>
      </c>
      <c r="E779">
        <v>45987</v>
      </c>
      <c r="F779" s="6">
        <f t="shared" si="48"/>
        <v>49.026652452025587</v>
      </c>
      <c r="G779" t="s">
        <v>14</v>
      </c>
      <c r="H779">
        <v>676</v>
      </c>
      <c r="I779" s="7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1">
        <f t="shared" si="49"/>
        <v>40809.208333333336</v>
      </c>
      <c r="O779" s="11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_xlfn.TEXTSPLIT(R779,{",",",","/"})</f>
        <v>theater</v>
      </c>
      <c r="T779" t="str">
        <v>plays</v>
      </c>
    </row>
    <row r="780" spans="1:20" ht="31.5" x14ac:dyDescent="0.25">
      <c r="A780">
        <v>778</v>
      </c>
      <c r="B780" t="s">
        <v>1591</v>
      </c>
      <c r="C780" s="5" t="s">
        <v>1592</v>
      </c>
      <c r="D780">
        <v>1300</v>
      </c>
      <c r="E780">
        <v>10243</v>
      </c>
      <c r="F780" s="6">
        <f t="shared" si="48"/>
        <v>787.92307692307691</v>
      </c>
      <c r="G780" t="s">
        <v>20</v>
      </c>
      <c r="H780">
        <v>174</v>
      </c>
      <c r="I780" s="7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1">
        <f t="shared" si="49"/>
        <v>40768.208333333336</v>
      </c>
      <c r="O780" s="11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_xlfn.TEXTSPLIT(R780,{",",",","/"})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5" t="s">
        <v>1594</v>
      </c>
      <c r="D781">
        <v>108700</v>
      </c>
      <c r="E781">
        <v>87293</v>
      </c>
      <c r="F781" s="6">
        <f t="shared" si="48"/>
        <v>80.306347746090154</v>
      </c>
      <c r="G781" t="s">
        <v>14</v>
      </c>
      <c r="H781">
        <v>831</v>
      </c>
      <c r="I781" s="7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1">
        <f t="shared" si="49"/>
        <v>42230.208333333328</v>
      </c>
      <c r="O781" s="11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_xlfn.TEXTSPLIT(R781,{",",",","/"})</f>
        <v>theater</v>
      </c>
      <c r="T781" t="str">
        <v>plays</v>
      </c>
    </row>
    <row r="782" spans="1:20" ht="31.5" x14ac:dyDescent="0.25">
      <c r="A782">
        <v>780</v>
      </c>
      <c r="B782" t="s">
        <v>1595</v>
      </c>
      <c r="C782" s="5" t="s">
        <v>1596</v>
      </c>
      <c r="D782">
        <v>5100</v>
      </c>
      <c r="E782">
        <v>5421</v>
      </c>
      <c r="F782" s="6">
        <f t="shared" si="48"/>
        <v>106.29411764705883</v>
      </c>
      <c r="G782" t="s">
        <v>20</v>
      </c>
      <c r="H782">
        <v>164</v>
      </c>
      <c r="I782" s="7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1">
        <f t="shared" si="49"/>
        <v>42573.208333333328</v>
      </c>
      <c r="O782" s="11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_xlfn.TEXTSPLIT(R782,{",",",","/"})</f>
        <v>film &amp; video</v>
      </c>
      <c r="T782" t="str">
        <v>drama</v>
      </c>
    </row>
    <row r="783" spans="1:20" ht="31.5" x14ac:dyDescent="0.25">
      <c r="A783">
        <v>781</v>
      </c>
      <c r="B783" t="s">
        <v>1597</v>
      </c>
      <c r="C783" s="5" t="s">
        <v>1598</v>
      </c>
      <c r="D783">
        <v>8700</v>
      </c>
      <c r="E783">
        <v>4414</v>
      </c>
      <c r="F783" s="6">
        <f t="shared" si="48"/>
        <v>50.735632183908038</v>
      </c>
      <c r="G783" t="s">
        <v>74</v>
      </c>
      <c r="H783">
        <v>56</v>
      </c>
      <c r="I783" s="7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1">
        <f t="shared" si="49"/>
        <v>40482.208333333336</v>
      </c>
      <c r="O783" s="11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_xlfn.TEXTSPLIT(R783,{",",",","/"})</f>
        <v>theater</v>
      </c>
      <c r="T783" t="str">
        <v>plays</v>
      </c>
    </row>
    <row r="784" spans="1:20" ht="31.5" x14ac:dyDescent="0.25">
      <c r="A784">
        <v>782</v>
      </c>
      <c r="B784" t="s">
        <v>1599</v>
      </c>
      <c r="C784" s="5" t="s">
        <v>1600</v>
      </c>
      <c r="D784">
        <v>5100</v>
      </c>
      <c r="E784">
        <v>10981</v>
      </c>
      <c r="F784" s="6">
        <f t="shared" si="48"/>
        <v>215.31372549019611</v>
      </c>
      <c r="G784" t="s">
        <v>20</v>
      </c>
      <c r="H784">
        <v>161</v>
      </c>
      <c r="I784" s="7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1">
        <f t="shared" si="49"/>
        <v>40603.25</v>
      </c>
      <c r="O784" s="11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_xlfn.TEXTSPLIT(R784,{",",",","/"})</f>
        <v>film &amp; video</v>
      </c>
      <c r="T784" t="str">
        <v>animation</v>
      </c>
    </row>
    <row r="785" spans="1:20" ht="31.5" x14ac:dyDescent="0.25">
      <c r="A785">
        <v>783</v>
      </c>
      <c r="B785" t="s">
        <v>1601</v>
      </c>
      <c r="C785" s="5" t="s">
        <v>1602</v>
      </c>
      <c r="D785">
        <v>7400</v>
      </c>
      <c r="E785">
        <v>10451</v>
      </c>
      <c r="F785" s="6">
        <f t="shared" si="48"/>
        <v>141.22972972972974</v>
      </c>
      <c r="G785" t="s">
        <v>20</v>
      </c>
      <c r="H785">
        <v>138</v>
      </c>
      <c r="I785" s="7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1">
        <f t="shared" si="49"/>
        <v>41625.25</v>
      </c>
      <c r="O785" s="11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_xlfn.TEXTSPLIT(R785,{",",",","/"})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5" t="s">
        <v>1604</v>
      </c>
      <c r="D786">
        <v>88900</v>
      </c>
      <c r="E786">
        <v>102535</v>
      </c>
      <c r="F786" s="6">
        <f t="shared" si="48"/>
        <v>115.33745781777279</v>
      </c>
      <c r="G786" t="s">
        <v>20</v>
      </c>
      <c r="H786">
        <v>3308</v>
      </c>
      <c r="I786" s="7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1">
        <f t="shared" si="49"/>
        <v>42435.25</v>
      </c>
      <c r="O786" s="11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_xlfn.TEXTSPLIT(R786,{",",",","/"})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5" t="s">
        <v>1606</v>
      </c>
      <c r="D787">
        <v>6700</v>
      </c>
      <c r="E787">
        <v>12939</v>
      </c>
      <c r="F787" s="6">
        <f t="shared" si="48"/>
        <v>193.11940298507463</v>
      </c>
      <c r="G787" t="s">
        <v>20</v>
      </c>
      <c r="H787">
        <v>127</v>
      </c>
      <c r="I787" s="7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1">
        <f t="shared" si="49"/>
        <v>43582.208333333328</v>
      </c>
      <c r="O787" s="11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_xlfn.TEXTSPLIT(R787,{",",",","/"})</f>
        <v>film &amp; video</v>
      </c>
      <c r="T787" t="str">
        <v>animation</v>
      </c>
    </row>
    <row r="788" spans="1:20" ht="31.5" x14ac:dyDescent="0.25">
      <c r="A788">
        <v>786</v>
      </c>
      <c r="B788" t="s">
        <v>1607</v>
      </c>
      <c r="C788" s="5" t="s">
        <v>1608</v>
      </c>
      <c r="D788">
        <v>1500</v>
      </c>
      <c r="E788">
        <v>10946</v>
      </c>
      <c r="F788" s="6">
        <f t="shared" si="48"/>
        <v>729.73333333333335</v>
      </c>
      <c r="G788" t="s">
        <v>20</v>
      </c>
      <c r="H788">
        <v>207</v>
      </c>
      <c r="I788" s="7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1">
        <f t="shared" si="49"/>
        <v>43186.208333333328</v>
      </c>
      <c r="O788" s="11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_xlfn.TEXTSPLIT(R788,{",",",","/"})</f>
        <v>music</v>
      </c>
      <c r="T788" t="str">
        <v>jazz</v>
      </c>
    </row>
    <row r="789" spans="1:20" ht="31.5" x14ac:dyDescent="0.25">
      <c r="A789">
        <v>787</v>
      </c>
      <c r="B789" t="s">
        <v>1609</v>
      </c>
      <c r="C789" s="5" t="s">
        <v>1610</v>
      </c>
      <c r="D789">
        <v>61200</v>
      </c>
      <c r="E789">
        <v>60994</v>
      </c>
      <c r="F789" s="6">
        <f t="shared" si="48"/>
        <v>99.66339869281046</v>
      </c>
      <c r="G789" t="s">
        <v>14</v>
      </c>
      <c r="H789">
        <v>859</v>
      </c>
      <c r="I789" s="7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1">
        <f t="shared" si="49"/>
        <v>40684.208333333336</v>
      </c>
      <c r="O789" s="11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_xlfn.TEXTSPLIT(R789,{",",",","/"})</f>
        <v>music</v>
      </c>
      <c r="T789" t="str">
        <v>rock</v>
      </c>
    </row>
    <row r="790" spans="1:20" ht="31.5" x14ac:dyDescent="0.25">
      <c r="A790">
        <v>788</v>
      </c>
      <c r="B790" t="s">
        <v>1611</v>
      </c>
      <c r="C790" s="5" t="s">
        <v>1612</v>
      </c>
      <c r="D790">
        <v>3600</v>
      </c>
      <c r="E790">
        <v>3174</v>
      </c>
      <c r="F790" s="6">
        <f t="shared" si="48"/>
        <v>88.166666666666671</v>
      </c>
      <c r="G790" t="s">
        <v>47</v>
      </c>
      <c r="H790">
        <v>31</v>
      </c>
      <c r="I790" s="7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1">
        <f t="shared" si="49"/>
        <v>41202.208333333336</v>
      </c>
      <c r="O790" s="11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_xlfn.TEXTSPLIT(R790,{",",",","/"})</f>
        <v>film &amp; video</v>
      </c>
      <c r="T790" t="str">
        <v>animation</v>
      </c>
    </row>
    <row r="791" spans="1:20" ht="31.5" x14ac:dyDescent="0.25">
      <c r="A791">
        <v>789</v>
      </c>
      <c r="B791" t="s">
        <v>1613</v>
      </c>
      <c r="C791" s="5" t="s">
        <v>1614</v>
      </c>
      <c r="D791">
        <v>9000</v>
      </c>
      <c r="E791">
        <v>3351</v>
      </c>
      <c r="F791" s="6">
        <f t="shared" si="48"/>
        <v>37.233333333333334</v>
      </c>
      <c r="G791" t="s">
        <v>14</v>
      </c>
      <c r="H791">
        <v>45</v>
      </c>
      <c r="I791" s="7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1">
        <f t="shared" si="49"/>
        <v>41786.208333333336</v>
      </c>
      <c r="O791" s="11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_xlfn.TEXTSPLIT(R791,{",",",","/"})</f>
        <v>theater</v>
      </c>
      <c r="T791" t="str">
        <v>plays</v>
      </c>
    </row>
    <row r="792" spans="1:20" ht="31.5" x14ac:dyDescent="0.25">
      <c r="A792">
        <v>790</v>
      </c>
      <c r="B792" t="s">
        <v>1615</v>
      </c>
      <c r="C792" s="5" t="s">
        <v>1616</v>
      </c>
      <c r="D792">
        <v>185900</v>
      </c>
      <c r="E792">
        <v>56774</v>
      </c>
      <c r="F792" s="6">
        <f t="shared" si="48"/>
        <v>30.540075309306079</v>
      </c>
      <c r="G792" t="s">
        <v>74</v>
      </c>
      <c r="H792">
        <v>1113</v>
      </c>
      <c r="I792" s="7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1">
        <f t="shared" si="49"/>
        <v>40223.25</v>
      </c>
      <c r="O792" s="11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_xlfn.TEXTSPLIT(R792,{",",",","/"})</f>
        <v>theater</v>
      </c>
      <c r="T792" t="str">
        <v>plays</v>
      </c>
    </row>
    <row r="793" spans="1:20" ht="31.5" x14ac:dyDescent="0.25">
      <c r="A793">
        <v>791</v>
      </c>
      <c r="B793" t="s">
        <v>1617</v>
      </c>
      <c r="C793" s="5" t="s">
        <v>1618</v>
      </c>
      <c r="D793">
        <v>2100</v>
      </c>
      <c r="E793">
        <v>540</v>
      </c>
      <c r="F793" s="6">
        <f t="shared" si="48"/>
        <v>25.714285714285712</v>
      </c>
      <c r="G793" t="s">
        <v>14</v>
      </c>
      <c r="H793">
        <v>6</v>
      </c>
      <c r="I793" s="7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11">
        <f t="shared" si="49"/>
        <v>42715.25</v>
      </c>
      <c r="O793" s="11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_xlfn.TEXTSPLIT(R793,{",",",","/"})</f>
        <v>food</v>
      </c>
      <c r="T793" t="str">
        <v>food trucks</v>
      </c>
    </row>
    <row r="794" spans="1:20" ht="31.5" x14ac:dyDescent="0.25">
      <c r="A794">
        <v>792</v>
      </c>
      <c r="B794" t="s">
        <v>1619</v>
      </c>
      <c r="C794" s="5" t="s">
        <v>1620</v>
      </c>
      <c r="D794">
        <v>2000</v>
      </c>
      <c r="E794">
        <v>680</v>
      </c>
      <c r="F794" s="6">
        <f t="shared" si="48"/>
        <v>34</v>
      </c>
      <c r="G794" t="s">
        <v>14</v>
      </c>
      <c r="H794">
        <v>7</v>
      </c>
      <c r="I794" s="7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1">
        <f t="shared" si="49"/>
        <v>41451.208333333336</v>
      </c>
      <c r="O794" s="11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_xlfn.TEXTSPLIT(R794,{",",",","/"})</f>
        <v>theater</v>
      </c>
      <c r="T794" t="str">
        <v>plays</v>
      </c>
    </row>
    <row r="795" spans="1:20" ht="31.5" x14ac:dyDescent="0.25">
      <c r="A795">
        <v>793</v>
      </c>
      <c r="B795" t="s">
        <v>1621</v>
      </c>
      <c r="C795" s="5" t="s">
        <v>1622</v>
      </c>
      <c r="D795">
        <v>1100</v>
      </c>
      <c r="E795">
        <v>13045</v>
      </c>
      <c r="F795" s="6">
        <f t="shared" si="48"/>
        <v>1185.909090909091</v>
      </c>
      <c r="G795" t="s">
        <v>20</v>
      </c>
      <c r="H795">
        <v>181</v>
      </c>
      <c r="I795" s="7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1">
        <f t="shared" si="49"/>
        <v>41450.208333333336</v>
      </c>
      <c r="O795" s="11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_xlfn.TEXTSPLIT(R795,{",",",","/"})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5" t="s">
        <v>1624</v>
      </c>
      <c r="D796">
        <v>6600</v>
      </c>
      <c r="E796">
        <v>8276</v>
      </c>
      <c r="F796" s="6">
        <f t="shared" si="48"/>
        <v>125.39393939393939</v>
      </c>
      <c r="G796" t="s">
        <v>20</v>
      </c>
      <c r="H796">
        <v>110</v>
      </c>
      <c r="I796" s="7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1">
        <f t="shared" si="49"/>
        <v>43091.25</v>
      </c>
      <c r="O796" s="11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_xlfn.TEXTSPLIT(R796,{",",",","/"})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5" t="s">
        <v>1626</v>
      </c>
      <c r="D797">
        <v>7100</v>
      </c>
      <c r="E797">
        <v>1022</v>
      </c>
      <c r="F797" s="6">
        <f t="shared" si="48"/>
        <v>14.394366197183098</v>
      </c>
      <c r="G797" t="s">
        <v>14</v>
      </c>
      <c r="H797">
        <v>31</v>
      </c>
      <c r="I797" s="7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1">
        <f t="shared" si="49"/>
        <v>42675.208333333328</v>
      </c>
      <c r="O797" s="11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_xlfn.TEXTSPLIT(R797,{",",",","/"})</f>
        <v>film &amp; video</v>
      </c>
      <c r="T797" t="str">
        <v>drama</v>
      </c>
    </row>
    <row r="798" spans="1:20" ht="31.5" x14ac:dyDescent="0.25">
      <c r="A798">
        <v>796</v>
      </c>
      <c r="B798" t="s">
        <v>1627</v>
      </c>
      <c r="C798" s="5" t="s">
        <v>1628</v>
      </c>
      <c r="D798">
        <v>7800</v>
      </c>
      <c r="E798">
        <v>4275</v>
      </c>
      <c r="F798" s="6">
        <f t="shared" si="48"/>
        <v>54.807692307692314</v>
      </c>
      <c r="G798" t="s">
        <v>14</v>
      </c>
      <c r="H798">
        <v>78</v>
      </c>
      <c r="I798" s="7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1">
        <f t="shared" si="49"/>
        <v>41859.208333333336</v>
      </c>
      <c r="O798" s="11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_xlfn.TEXTSPLIT(R798,{",",",","/"})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5" t="s">
        <v>1630</v>
      </c>
      <c r="D799">
        <v>7600</v>
      </c>
      <c r="E799">
        <v>8332</v>
      </c>
      <c r="F799" s="6">
        <f t="shared" si="48"/>
        <v>109.63157894736841</v>
      </c>
      <c r="G799" t="s">
        <v>20</v>
      </c>
      <c r="H799">
        <v>185</v>
      </c>
      <c r="I799" s="7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1">
        <f t="shared" si="49"/>
        <v>43464.25</v>
      </c>
      <c r="O799" s="11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_xlfn.TEXTSPLIT(R799,{",",",","/"})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5" t="s">
        <v>1632</v>
      </c>
      <c r="D800">
        <v>3400</v>
      </c>
      <c r="E800">
        <v>6408</v>
      </c>
      <c r="F800" s="6">
        <f t="shared" si="48"/>
        <v>188.47058823529412</v>
      </c>
      <c r="G800" t="s">
        <v>20</v>
      </c>
      <c r="H800">
        <v>121</v>
      </c>
      <c r="I800" s="7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1">
        <f t="shared" si="49"/>
        <v>41060.208333333336</v>
      </c>
      <c r="O800" s="11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_xlfn.TEXTSPLIT(R800,{",",",","/"})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5" t="s">
        <v>1634</v>
      </c>
      <c r="D801">
        <v>84500</v>
      </c>
      <c r="E801">
        <v>73522</v>
      </c>
      <c r="F801" s="6">
        <f t="shared" si="48"/>
        <v>87.008284023668637</v>
      </c>
      <c r="G801" t="s">
        <v>14</v>
      </c>
      <c r="H801">
        <v>1225</v>
      </c>
      <c r="I801" s="7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1">
        <f t="shared" si="49"/>
        <v>42399.25</v>
      </c>
      <c r="O801" s="11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_xlfn.TEXTSPLIT(R801,{",",",","/"})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5" t="s">
        <v>1636</v>
      </c>
      <c r="D802">
        <v>100</v>
      </c>
      <c r="E802">
        <v>1</v>
      </c>
      <c r="F802" s="6">
        <f t="shared" si="48"/>
        <v>1</v>
      </c>
      <c r="G802" t="s">
        <v>14</v>
      </c>
      <c r="H802">
        <v>1</v>
      </c>
      <c r="I802" s="7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11">
        <f t="shared" si="49"/>
        <v>42167.208333333328</v>
      </c>
      <c r="O802" s="11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_xlfn.TEXTSPLIT(R802,{",",",","/"})</f>
        <v>music</v>
      </c>
      <c r="T802" t="str">
        <v>rock</v>
      </c>
    </row>
    <row r="803" spans="1:20" ht="31.5" x14ac:dyDescent="0.25">
      <c r="A803">
        <v>801</v>
      </c>
      <c r="B803" t="s">
        <v>1637</v>
      </c>
      <c r="C803" s="5" t="s">
        <v>1638</v>
      </c>
      <c r="D803">
        <v>2300</v>
      </c>
      <c r="E803">
        <v>4667</v>
      </c>
      <c r="F803" s="6">
        <f t="shared" si="48"/>
        <v>202.9130434782609</v>
      </c>
      <c r="G803" t="s">
        <v>20</v>
      </c>
      <c r="H803">
        <v>106</v>
      </c>
      <c r="I803" s="7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1">
        <f t="shared" si="49"/>
        <v>43830.25</v>
      </c>
      <c r="O803" s="11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_xlfn.TEXTSPLIT(R803,{",",",","/"})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5" t="s">
        <v>1640</v>
      </c>
      <c r="D804">
        <v>6200</v>
      </c>
      <c r="E804">
        <v>12216</v>
      </c>
      <c r="F804" s="6">
        <f t="shared" si="48"/>
        <v>197.03225806451613</v>
      </c>
      <c r="G804" t="s">
        <v>20</v>
      </c>
      <c r="H804">
        <v>142</v>
      </c>
      <c r="I804" s="7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1">
        <f t="shared" si="49"/>
        <v>43650.208333333328</v>
      </c>
      <c r="O804" s="11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_xlfn.TEXTSPLIT(R804,{",",",","/"})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5" t="s">
        <v>1642</v>
      </c>
      <c r="D805">
        <v>6100</v>
      </c>
      <c r="E805">
        <v>6527</v>
      </c>
      <c r="F805" s="6">
        <f t="shared" si="48"/>
        <v>107</v>
      </c>
      <c r="G805" t="s">
        <v>20</v>
      </c>
      <c r="H805">
        <v>233</v>
      </c>
      <c r="I805" s="7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1">
        <f t="shared" si="49"/>
        <v>43492.25</v>
      </c>
      <c r="O805" s="11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_xlfn.TEXTSPLIT(R805,{",",",","/"})</f>
        <v>theater</v>
      </c>
      <c r="T805" t="str">
        <v>plays</v>
      </c>
    </row>
    <row r="806" spans="1:20" ht="31.5" x14ac:dyDescent="0.25">
      <c r="A806">
        <v>804</v>
      </c>
      <c r="B806" t="s">
        <v>1643</v>
      </c>
      <c r="C806" s="5" t="s">
        <v>1644</v>
      </c>
      <c r="D806">
        <v>2600</v>
      </c>
      <c r="E806">
        <v>6987</v>
      </c>
      <c r="F806" s="6">
        <f t="shared" si="48"/>
        <v>268.73076923076923</v>
      </c>
      <c r="G806" t="s">
        <v>20</v>
      </c>
      <c r="H806">
        <v>218</v>
      </c>
      <c r="I806" s="7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1">
        <f t="shared" si="49"/>
        <v>43102.25</v>
      </c>
      <c r="O806" s="11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_xlfn.TEXTSPLIT(R806,{",",",","/"})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5" t="s">
        <v>1646</v>
      </c>
      <c r="D807">
        <v>9700</v>
      </c>
      <c r="E807">
        <v>4932</v>
      </c>
      <c r="F807" s="6">
        <f t="shared" si="48"/>
        <v>50.845360824742272</v>
      </c>
      <c r="G807" t="s">
        <v>14</v>
      </c>
      <c r="H807">
        <v>67</v>
      </c>
      <c r="I807" s="7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1">
        <f t="shared" si="49"/>
        <v>41958.25</v>
      </c>
      <c r="O807" s="11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_xlfn.TEXTSPLIT(R807,{",",",","/"})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5" t="s">
        <v>1648</v>
      </c>
      <c r="D808">
        <v>700</v>
      </c>
      <c r="E808">
        <v>8262</v>
      </c>
      <c r="F808" s="6">
        <f t="shared" si="48"/>
        <v>1180.2857142857142</v>
      </c>
      <c r="G808" t="s">
        <v>20</v>
      </c>
      <c r="H808">
        <v>76</v>
      </c>
      <c r="I808" s="7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1">
        <f t="shared" si="49"/>
        <v>40973.25</v>
      </c>
      <c r="O808" s="11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_xlfn.TEXTSPLIT(R808,{",",",","/"})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5" t="s">
        <v>1650</v>
      </c>
      <c r="D809">
        <v>700</v>
      </c>
      <c r="E809">
        <v>1848</v>
      </c>
      <c r="F809" s="6">
        <f t="shared" si="48"/>
        <v>264</v>
      </c>
      <c r="G809" t="s">
        <v>20</v>
      </c>
      <c r="H809">
        <v>43</v>
      </c>
      <c r="I809" s="7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1">
        <f t="shared" si="49"/>
        <v>43753.208333333328</v>
      </c>
      <c r="O809" s="11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_xlfn.TEXTSPLIT(R809,{",",",","/"})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5" t="s">
        <v>1652</v>
      </c>
      <c r="D810">
        <v>5200</v>
      </c>
      <c r="E810">
        <v>1583</v>
      </c>
      <c r="F810" s="6">
        <f t="shared" si="48"/>
        <v>30.44230769230769</v>
      </c>
      <c r="G810" t="s">
        <v>14</v>
      </c>
      <c r="H810">
        <v>19</v>
      </c>
      <c r="I810" s="7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1">
        <f t="shared" si="49"/>
        <v>42507.208333333328</v>
      </c>
      <c r="O810" s="11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_xlfn.TEXTSPLIT(R810,{",",",","/"})</f>
        <v>food</v>
      </c>
      <c r="T810" t="str">
        <v>food trucks</v>
      </c>
    </row>
    <row r="811" spans="1:20" ht="31.5" x14ac:dyDescent="0.25">
      <c r="A811">
        <v>809</v>
      </c>
      <c r="B811" t="s">
        <v>1599</v>
      </c>
      <c r="C811" s="5" t="s">
        <v>1653</v>
      </c>
      <c r="D811">
        <v>140800</v>
      </c>
      <c r="E811">
        <v>88536</v>
      </c>
      <c r="F811" s="6">
        <f t="shared" si="48"/>
        <v>62.880681818181813</v>
      </c>
      <c r="G811" t="s">
        <v>14</v>
      </c>
      <c r="H811">
        <v>2108</v>
      </c>
      <c r="I811" s="7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11">
        <f t="shared" si="49"/>
        <v>41135.208333333336</v>
      </c>
      <c r="O811" s="11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_xlfn.TEXTSPLIT(R811,{",",",","/"})</f>
        <v>film &amp; video</v>
      </c>
      <c r="T811" t="str">
        <v>documentary</v>
      </c>
    </row>
    <row r="812" spans="1:20" ht="31.5" x14ac:dyDescent="0.25">
      <c r="A812">
        <v>810</v>
      </c>
      <c r="B812" t="s">
        <v>1654</v>
      </c>
      <c r="C812" s="5" t="s">
        <v>1655</v>
      </c>
      <c r="D812">
        <v>6400</v>
      </c>
      <c r="E812">
        <v>12360</v>
      </c>
      <c r="F812" s="6">
        <f t="shared" si="48"/>
        <v>193.125</v>
      </c>
      <c r="G812" t="s">
        <v>20</v>
      </c>
      <c r="H812">
        <v>221</v>
      </c>
      <c r="I812" s="7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1">
        <f t="shared" si="49"/>
        <v>43067.25</v>
      </c>
      <c r="O812" s="11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_xlfn.TEXTSPLIT(R812,{",",",","/"})</f>
        <v>theater</v>
      </c>
      <c r="T812" t="str">
        <v>plays</v>
      </c>
    </row>
    <row r="813" spans="1:20" ht="31.5" x14ac:dyDescent="0.25">
      <c r="A813">
        <v>811</v>
      </c>
      <c r="B813" t="s">
        <v>1656</v>
      </c>
      <c r="C813" s="5" t="s">
        <v>1657</v>
      </c>
      <c r="D813">
        <v>92500</v>
      </c>
      <c r="E813">
        <v>71320</v>
      </c>
      <c r="F813" s="6">
        <f t="shared" si="48"/>
        <v>77.102702702702715</v>
      </c>
      <c r="G813" t="s">
        <v>14</v>
      </c>
      <c r="H813">
        <v>679</v>
      </c>
      <c r="I813" s="7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1">
        <f t="shared" si="49"/>
        <v>42378.25</v>
      </c>
      <c r="O813" s="11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_xlfn.TEXTSPLIT(R813,{",",",","/"})</f>
        <v>games</v>
      </c>
      <c r="T813" t="str">
        <v>video games</v>
      </c>
    </row>
    <row r="814" spans="1:20" ht="31.5" x14ac:dyDescent="0.25">
      <c r="A814">
        <v>812</v>
      </c>
      <c r="B814" t="s">
        <v>1658</v>
      </c>
      <c r="C814" s="5" t="s">
        <v>1659</v>
      </c>
      <c r="D814">
        <v>59700</v>
      </c>
      <c r="E814">
        <v>134640</v>
      </c>
      <c r="F814" s="6">
        <f t="shared" si="48"/>
        <v>225.52763819095478</v>
      </c>
      <c r="G814" t="s">
        <v>20</v>
      </c>
      <c r="H814">
        <v>2805</v>
      </c>
      <c r="I814" s="7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11">
        <f t="shared" si="49"/>
        <v>43206.208333333328</v>
      </c>
      <c r="O814" s="11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_xlfn.TEXTSPLIT(R814,{",",",","/"})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5" t="s">
        <v>1661</v>
      </c>
      <c r="D815">
        <v>3200</v>
      </c>
      <c r="E815">
        <v>7661</v>
      </c>
      <c r="F815" s="6">
        <f t="shared" si="48"/>
        <v>239.40625</v>
      </c>
      <c r="G815" t="s">
        <v>20</v>
      </c>
      <c r="H815">
        <v>68</v>
      </c>
      <c r="I815" s="7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1">
        <f t="shared" si="49"/>
        <v>41148.208333333336</v>
      </c>
      <c r="O815" s="11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_xlfn.TEXTSPLIT(R815,{",",",","/"})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5" t="s">
        <v>1663</v>
      </c>
      <c r="D816">
        <v>3200</v>
      </c>
      <c r="E816">
        <v>2950</v>
      </c>
      <c r="F816" s="6">
        <f t="shared" si="48"/>
        <v>92.1875</v>
      </c>
      <c r="G816" t="s">
        <v>14</v>
      </c>
      <c r="H816">
        <v>36</v>
      </c>
      <c r="I816" s="7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1">
        <f t="shared" si="49"/>
        <v>42517.208333333328</v>
      </c>
      <c r="O816" s="11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_xlfn.TEXTSPLIT(R816,{",",",","/"})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5" t="s">
        <v>1665</v>
      </c>
      <c r="D817">
        <v>9000</v>
      </c>
      <c r="E817">
        <v>11721</v>
      </c>
      <c r="F817" s="6">
        <f t="shared" si="48"/>
        <v>130.23333333333335</v>
      </c>
      <c r="G817" t="s">
        <v>20</v>
      </c>
      <c r="H817">
        <v>183</v>
      </c>
      <c r="I817" s="7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1">
        <f t="shared" si="49"/>
        <v>43068.25</v>
      </c>
      <c r="O817" s="11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_xlfn.TEXTSPLIT(R817,{",",",","/"})</f>
        <v>music</v>
      </c>
      <c r="T817" t="str">
        <v>rock</v>
      </c>
    </row>
    <row r="818" spans="1:20" ht="31.5" x14ac:dyDescent="0.25">
      <c r="A818">
        <v>816</v>
      </c>
      <c r="B818" t="s">
        <v>1666</v>
      </c>
      <c r="C818" s="5" t="s">
        <v>1667</v>
      </c>
      <c r="D818">
        <v>2300</v>
      </c>
      <c r="E818">
        <v>14150</v>
      </c>
      <c r="F818" s="6">
        <f t="shared" si="48"/>
        <v>615.21739130434787</v>
      </c>
      <c r="G818" t="s">
        <v>20</v>
      </c>
      <c r="H818">
        <v>133</v>
      </c>
      <c r="I818" s="7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1">
        <f t="shared" si="49"/>
        <v>41680.25</v>
      </c>
      <c r="O818" s="11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_xlfn.TEXTSPLIT(R818,{",",",","/"})</f>
        <v>theater</v>
      </c>
      <c r="T818" t="str">
        <v>plays</v>
      </c>
    </row>
    <row r="819" spans="1:20" ht="31.5" x14ac:dyDescent="0.25">
      <c r="A819">
        <v>817</v>
      </c>
      <c r="B819" t="s">
        <v>1668</v>
      </c>
      <c r="C819" s="5" t="s">
        <v>1669</v>
      </c>
      <c r="D819">
        <v>51300</v>
      </c>
      <c r="E819">
        <v>189192</v>
      </c>
      <c r="F819" s="6">
        <f t="shared" si="48"/>
        <v>368.79532163742692</v>
      </c>
      <c r="G819" t="s">
        <v>20</v>
      </c>
      <c r="H819">
        <v>2489</v>
      </c>
      <c r="I819" s="7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1">
        <f t="shared" si="49"/>
        <v>43589.208333333328</v>
      </c>
      <c r="O819" s="11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_xlfn.TEXTSPLIT(R819,{",",",","/"})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5" t="s">
        <v>1670</v>
      </c>
      <c r="D820">
        <v>700</v>
      </c>
      <c r="E820">
        <v>7664</v>
      </c>
      <c r="F820" s="6">
        <f t="shared" si="48"/>
        <v>1094.8571428571429</v>
      </c>
      <c r="G820" t="s">
        <v>20</v>
      </c>
      <c r="H820">
        <v>69</v>
      </c>
      <c r="I820" s="7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1">
        <f t="shared" si="49"/>
        <v>43486.25</v>
      </c>
      <c r="O820" s="11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_xlfn.TEXTSPLIT(R820,{",",",","/"})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5" t="s">
        <v>1672</v>
      </c>
      <c r="D821">
        <v>8900</v>
      </c>
      <c r="E821">
        <v>4509</v>
      </c>
      <c r="F821" s="6">
        <f t="shared" si="48"/>
        <v>50.662921348314605</v>
      </c>
      <c r="G821" t="s">
        <v>14</v>
      </c>
      <c r="H821">
        <v>47</v>
      </c>
      <c r="I821" s="7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1">
        <f t="shared" si="49"/>
        <v>41237.25</v>
      </c>
      <c r="O821" s="11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_xlfn.TEXTSPLIT(R821,{",",",","/"})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5" t="s">
        <v>1674</v>
      </c>
      <c r="D822">
        <v>1500</v>
      </c>
      <c r="E822">
        <v>12009</v>
      </c>
      <c r="F822" s="6">
        <f t="shared" si="48"/>
        <v>800.6</v>
      </c>
      <c r="G822" t="s">
        <v>20</v>
      </c>
      <c r="H822">
        <v>279</v>
      </c>
      <c r="I822" s="7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1">
        <f t="shared" si="49"/>
        <v>43310.208333333328</v>
      </c>
      <c r="O822" s="11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_xlfn.TEXTSPLIT(R822,{",",",","/"})</f>
        <v>music</v>
      </c>
      <c r="T822" t="str">
        <v>rock</v>
      </c>
    </row>
    <row r="823" spans="1:20" ht="31.5" x14ac:dyDescent="0.25">
      <c r="A823">
        <v>821</v>
      </c>
      <c r="B823" t="s">
        <v>1675</v>
      </c>
      <c r="C823" s="5" t="s">
        <v>1676</v>
      </c>
      <c r="D823">
        <v>4900</v>
      </c>
      <c r="E823">
        <v>14273</v>
      </c>
      <c r="F823" s="6">
        <f t="shared" si="48"/>
        <v>291.28571428571428</v>
      </c>
      <c r="G823" t="s">
        <v>20</v>
      </c>
      <c r="H823">
        <v>210</v>
      </c>
      <c r="I823" s="7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1">
        <f t="shared" si="49"/>
        <v>42794.25</v>
      </c>
      <c r="O823" s="11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_xlfn.TEXTSPLIT(R823,{",",",","/"})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5" t="s">
        <v>1678</v>
      </c>
      <c r="D824">
        <v>54000</v>
      </c>
      <c r="E824">
        <v>188982</v>
      </c>
      <c r="F824" s="6">
        <f t="shared" si="48"/>
        <v>349.9666666666667</v>
      </c>
      <c r="G824" t="s">
        <v>20</v>
      </c>
      <c r="H824">
        <v>2100</v>
      </c>
      <c r="I824" s="7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1">
        <f t="shared" si="49"/>
        <v>41698.25</v>
      </c>
      <c r="O824" s="11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_xlfn.TEXTSPLIT(R824,{",",",","/"})</f>
        <v>music</v>
      </c>
      <c r="T824" t="str">
        <v>rock</v>
      </c>
    </row>
    <row r="825" spans="1:20" ht="31.5" x14ac:dyDescent="0.25">
      <c r="A825">
        <v>823</v>
      </c>
      <c r="B825" t="s">
        <v>1679</v>
      </c>
      <c r="C825" s="5" t="s">
        <v>1680</v>
      </c>
      <c r="D825">
        <v>4100</v>
      </c>
      <c r="E825">
        <v>14640</v>
      </c>
      <c r="F825" s="6">
        <f t="shared" si="48"/>
        <v>357.07317073170731</v>
      </c>
      <c r="G825" t="s">
        <v>20</v>
      </c>
      <c r="H825">
        <v>252</v>
      </c>
      <c r="I825" s="7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1">
        <f t="shared" si="49"/>
        <v>41892.208333333336</v>
      </c>
      <c r="O825" s="11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_xlfn.TEXTSPLIT(R825,{",",",","/"})</f>
        <v>music</v>
      </c>
      <c r="T825" t="str">
        <v>rock</v>
      </c>
    </row>
    <row r="826" spans="1:20" ht="31.5" x14ac:dyDescent="0.25">
      <c r="A826">
        <v>824</v>
      </c>
      <c r="B826" t="s">
        <v>1681</v>
      </c>
      <c r="C826" s="5" t="s">
        <v>1682</v>
      </c>
      <c r="D826">
        <v>85000</v>
      </c>
      <c r="E826">
        <v>107516</v>
      </c>
      <c r="F826" s="6">
        <f t="shared" si="48"/>
        <v>126.48941176470588</v>
      </c>
      <c r="G826" t="s">
        <v>20</v>
      </c>
      <c r="H826">
        <v>1280</v>
      </c>
      <c r="I826" s="7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1">
        <f t="shared" si="49"/>
        <v>40348.208333333336</v>
      </c>
      <c r="O826" s="11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_xlfn.TEXTSPLIT(R826,{",",",","/"})</f>
        <v>publishing</v>
      </c>
      <c r="T826" t="str">
        <v>nonfiction</v>
      </c>
    </row>
    <row r="827" spans="1:20" ht="31.5" x14ac:dyDescent="0.25">
      <c r="A827">
        <v>825</v>
      </c>
      <c r="B827" t="s">
        <v>1683</v>
      </c>
      <c r="C827" s="5" t="s">
        <v>1684</v>
      </c>
      <c r="D827">
        <v>3600</v>
      </c>
      <c r="E827">
        <v>13950</v>
      </c>
      <c r="F827" s="6">
        <f t="shared" si="48"/>
        <v>387.5</v>
      </c>
      <c r="G827" t="s">
        <v>20</v>
      </c>
      <c r="H827">
        <v>157</v>
      </c>
      <c r="I827" s="7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1">
        <f t="shared" si="49"/>
        <v>42941.208333333328</v>
      </c>
      <c r="O827" s="11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_xlfn.TEXTSPLIT(R827,{",",",","/"})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5" t="s">
        <v>1686</v>
      </c>
      <c r="D828">
        <v>2800</v>
      </c>
      <c r="E828">
        <v>12797</v>
      </c>
      <c r="F828" s="6">
        <f t="shared" si="48"/>
        <v>457.03571428571428</v>
      </c>
      <c r="G828" t="s">
        <v>20</v>
      </c>
      <c r="H828">
        <v>194</v>
      </c>
      <c r="I828" s="7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1">
        <f t="shared" si="49"/>
        <v>40525.25</v>
      </c>
      <c r="O828" s="11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_xlfn.TEXTSPLIT(R828,{",",",","/"})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5" t="s">
        <v>1688</v>
      </c>
      <c r="D829">
        <v>2300</v>
      </c>
      <c r="E829">
        <v>6134</v>
      </c>
      <c r="F829" s="6">
        <f t="shared" si="48"/>
        <v>266.69565217391306</v>
      </c>
      <c r="G829" t="s">
        <v>20</v>
      </c>
      <c r="H829">
        <v>82</v>
      </c>
      <c r="I829" s="7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1">
        <f t="shared" si="49"/>
        <v>40666.208333333336</v>
      </c>
      <c r="O829" s="11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_xlfn.TEXTSPLIT(R829,{",",",","/"})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5" t="s">
        <v>1690</v>
      </c>
      <c r="D830">
        <v>7100</v>
      </c>
      <c r="E830">
        <v>4899</v>
      </c>
      <c r="F830" s="6">
        <f t="shared" si="48"/>
        <v>69</v>
      </c>
      <c r="G830" t="s">
        <v>14</v>
      </c>
      <c r="H830">
        <v>70</v>
      </c>
      <c r="I830" s="7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1">
        <f t="shared" si="49"/>
        <v>43340.208333333328</v>
      </c>
      <c r="O830" s="11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_xlfn.TEXTSPLIT(R830,{",",",","/"})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5" t="s">
        <v>1692</v>
      </c>
      <c r="D831">
        <v>9600</v>
      </c>
      <c r="E831">
        <v>4929</v>
      </c>
      <c r="F831" s="6">
        <f t="shared" si="48"/>
        <v>51.34375</v>
      </c>
      <c r="G831" t="s">
        <v>14</v>
      </c>
      <c r="H831">
        <v>154</v>
      </c>
      <c r="I831" s="7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1">
        <f t="shared" si="49"/>
        <v>42164.208333333328</v>
      </c>
      <c r="O831" s="11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_xlfn.TEXTSPLIT(R831,{",",",","/"})</f>
        <v>theater</v>
      </c>
      <c r="T831" t="str">
        <v>plays</v>
      </c>
    </row>
    <row r="832" spans="1:20" ht="29.25" customHeight="1" x14ac:dyDescent="0.25">
      <c r="A832">
        <v>830</v>
      </c>
      <c r="B832" t="s">
        <v>1693</v>
      </c>
      <c r="C832" s="5" t="s">
        <v>1694</v>
      </c>
      <c r="D832">
        <v>121600</v>
      </c>
      <c r="E832">
        <v>1424</v>
      </c>
      <c r="F832" s="6">
        <f t="shared" si="48"/>
        <v>1.1710526315789473</v>
      </c>
      <c r="G832" t="s">
        <v>14</v>
      </c>
      <c r="H832">
        <v>22</v>
      </c>
      <c r="I832" s="7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1">
        <f t="shared" si="49"/>
        <v>43103.25</v>
      </c>
      <c r="O832" s="11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_xlfn.TEXTSPLIT(R832,{",",",","/"})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5" t="s">
        <v>1696</v>
      </c>
      <c r="D833">
        <v>97100</v>
      </c>
      <c r="E833">
        <v>105817</v>
      </c>
      <c r="F833" s="6">
        <f t="shared" si="48"/>
        <v>108.97734294541709</v>
      </c>
      <c r="G833" t="s">
        <v>20</v>
      </c>
      <c r="H833">
        <v>4233</v>
      </c>
      <c r="I833" s="7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1">
        <f t="shared" si="49"/>
        <v>40994.208333333336</v>
      </c>
      <c r="O833" s="11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_xlfn.TEXTSPLIT(R833,{",",",","/"})</f>
        <v>photography</v>
      </c>
      <c r="T833" t="str">
        <v>photography books</v>
      </c>
    </row>
    <row r="834" spans="1:20" ht="31.5" x14ac:dyDescent="0.25">
      <c r="A834">
        <v>832</v>
      </c>
      <c r="B834" t="s">
        <v>1697</v>
      </c>
      <c r="C834" s="5" t="s">
        <v>1698</v>
      </c>
      <c r="D834">
        <v>43200</v>
      </c>
      <c r="E834">
        <v>136156</v>
      </c>
      <c r="F834" s="6">
        <f t="shared" ref="F834:F897" si="52">E834/D834*100</f>
        <v>315.17592592592592</v>
      </c>
      <c r="G834" t="s">
        <v>20</v>
      </c>
      <c r="H834">
        <v>1297</v>
      </c>
      <c r="I834" s="7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1">
        <f t="shared" ref="N834:N897" si="53">(((L834/60)/60)/24)+DATE(1970,1,1)</f>
        <v>42299.208333333328</v>
      </c>
      <c r="O834" s="11">
        <f t="shared" ref="O834:O897" si="54">(((M834/60)/60)/24)+DATE(1970,1,1)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_xlfn.TEXTSPLIT(R834,{",",",","/"})</f>
        <v>publishing</v>
      </c>
      <c r="T834" t="str">
        <v>translations</v>
      </c>
    </row>
    <row r="835" spans="1:20" ht="31.5" x14ac:dyDescent="0.25">
      <c r="A835">
        <v>833</v>
      </c>
      <c r="B835" t="s">
        <v>1699</v>
      </c>
      <c r="C835" s="5" t="s">
        <v>1700</v>
      </c>
      <c r="D835">
        <v>6800</v>
      </c>
      <c r="E835">
        <v>10723</v>
      </c>
      <c r="F835" s="6">
        <f t="shared" si="52"/>
        <v>157.69117647058823</v>
      </c>
      <c r="G835" t="s">
        <v>20</v>
      </c>
      <c r="H835">
        <v>165</v>
      </c>
      <c r="I835" s="7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1">
        <f t="shared" si="53"/>
        <v>40588.25</v>
      </c>
      <c r="O835" s="11">
        <f t="shared" si="54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_xlfn.TEXTSPLIT(R835,{",",",","/"})</f>
        <v>publishing</v>
      </c>
      <c r="T835" t="str">
        <v>translations</v>
      </c>
    </row>
    <row r="836" spans="1:20" ht="31.5" x14ac:dyDescent="0.25">
      <c r="A836">
        <v>834</v>
      </c>
      <c r="B836" t="s">
        <v>1701</v>
      </c>
      <c r="C836" s="5" t="s">
        <v>1702</v>
      </c>
      <c r="D836">
        <v>7300</v>
      </c>
      <c r="E836">
        <v>11228</v>
      </c>
      <c r="F836" s="6">
        <f t="shared" si="52"/>
        <v>153.8082191780822</v>
      </c>
      <c r="G836" t="s">
        <v>20</v>
      </c>
      <c r="H836">
        <v>119</v>
      </c>
      <c r="I836" s="7">
        <f t="shared" si="51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1">
        <f t="shared" si="53"/>
        <v>41448.208333333336</v>
      </c>
      <c r="O836" s="11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_xlfn.TEXTSPLIT(R836,{",",",","/"})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5" t="s">
        <v>1704</v>
      </c>
      <c r="D837">
        <v>86200</v>
      </c>
      <c r="E837">
        <v>77355</v>
      </c>
      <c r="F837" s="6">
        <f t="shared" si="52"/>
        <v>89.738979118329468</v>
      </c>
      <c r="G837" t="s">
        <v>14</v>
      </c>
      <c r="H837">
        <v>1758</v>
      </c>
      <c r="I837" s="7">
        <f t="shared" si="51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1">
        <f t="shared" si="53"/>
        <v>42063.25</v>
      </c>
      <c r="O837" s="11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_xlfn.TEXTSPLIT(R837,{",",",","/"})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5" t="s">
        <v>1706</v>
      </c>
      <c r="D838">
        <v>8100</v>
      </c>
      <c r="E838">
        <v>6086</v>
      </c>
      <c r="F838" s="6">
        <f t="shared" si="52"/>
        <v>75.135802469135797</v>
      </c>
      <c r="G838" t="s">
        <v>14</v>
      </c>
      <c r="H838">
        <v>94</v>
      </c>
      <c r="I838" s="7">
        <f t="shared" ref="I838:I901" si="55">E838/H838</f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1">
        <f t="shared" si="53"/>
        <v>40214.25</v>
      </c>
      <c r="O838" s="11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_xlfn.TEXTSPLIT(R838,{",",",","/"})</f>
        <v>music</v>
      </c>
      <c r="T838" t="str">
        <v>indie rock</v>
      </c>
    </row>
    <row r="839" spans="1:20" ht="31.5" x14ac:dyDescent="0.25">
      <c r="A839">
        <v>837</v>
      </c>
      <c r="B839" t="s">
        <v>1707</v>
      </c>
      <c r="C839" s="5" t="s">
        <v>1708</v>
      </c>
      <c r="D839">
        <v>17700</v>
      </c>
      <c r="E839">
        <v>150960</v>
      </c>
      <c r="F839" s="6">
        <f t="shared" si="52"/>
        <v>852.88135593220341</v>
      </c>
      <c r="G839" t="s">
        <v>20</v>
      </c>
      <c r="H839">
        <v>1797</v>
      </c>
      <c r="I839" s="7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1">
        <f t="shared" si="53"/>
        <v>40629.208333333336</v>
      </c>
      <c r="O839" s="11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_xlfn.TEXTSPLIT(R839,{",",",","/"})</f>
        <v>music</v>
      </c>
      <c r="T839" t="str">
        <v>jazz</v>
      </c>
    </row>
    <row r="840" spans="1:20" ht="31.5" x14ac:dyDescent="0.25">
      <c r="A840">
        <v>838</v>
      </c>
      <c r="B840" t="s">
        <v>1709</v>
      </c>
      <c r="C840" s="5" t="s">
        <v>1710</v>
      </c>
      <c r="D840">
        <v>6400</v>
      </c>
      <c r="E840">
        <v>8890</v>
      </c>
      <c r="F840" s="6">
        <f t="shared" si="52"/>
        <v>138.90625</v>
      </c>
      <c r="G840" t="s">
        <v>20</v>
      </c>
      <c r="H840">
        <v>261</v>
      </c>
      <c r="I840" s="7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1">
        <f t="shared" si="53"/>
        <v>43370.208333333328</v>
      </c>
      <c r="O840" s="11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_xlfn.TEXTSPLIT(R840,{",",",","/"})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5" t="s">
        <v>1712</v>
      </c>
      <c r="D841">
        <v>7700</v>
      </c>
      <c r="E841">
        <v>14644</v>
      </c>
      <c r="F841" s="6">
        <f t="shared" si="52"/>
        <v>190.18181818181819</v>
      </c>
      <c r="G841" t="s">
        <v>20</v>
      </c>
      <c r="H841">
        <v>157</v>
      </c>
      <c r="I841" s="7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1">
        <f t="shared" si="53"/>
        <v>41715.208333333336</v>
      </c>
      <c r="O841" s="11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_xlfn.TEXTSPLIT(R841,{",",",","/"})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5" t="s">
        <v>1714</v>
      </c>
      <c r="D842">
        <v>116300</v>
      </c>
      <c r="E842">
        <v>116583</v>
      </c>
      <c r="F842" s="6">
        <f t="shared" si="52"/>
        <v>100.24333619948409</v>
      </c>
      <c r="G842" t="s">
        <v>20</v>
      </c>
      <c r="H842">
        <v>3533</v>
      </c>
      <c r="I842" s="7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1">
        <f t="shared" si="53"/>
        <v>41836.208333333336</v>
      </c>
      <c r="O842" s="11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_xlfn.TEXTSPLIT(R842,{",",",","/"})</f>
        <v>theater</v>
      </c>
      <c r="T842" t="str">
        <v>plays</v>
      </c>
    </row>
    <row r="843" spans="1:20" ht="31.5" x14ac:dyDescent="0.25">
      <c r="A843">
        <v>841</v>
      </c>
      <c r="B843" t="s">
        <v>1715</v>
      </c>
      <c r="C843" s="5" t="s">
        <v>1716</v>
      </c>
      <c r="D843">
        <v>9100</v>
      </c>
      <c r="E843">
        <v>12991</v>
      </c>
      <c r="F843" s="6">
        <f t="shared" si="52"/>
        <v>142.75824175824175</v>
      </c>
      <c r="G843" t="s">
        <v>20</v>
      </c>
      <c r="H843">
        <v>155</v>
      </c>
      <c r="I843" s="7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1">
        <f t="shared" si="53"/>
        <v>42419.25</v>
      </c>
      <c r="O843" s="11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_xlfn.TEXTSPLIT(R843,{",",",","/"})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5" t="s">
        <v>1718</v>
      </c>
      <c r="D844">
        <v>1500</v>
      </c>
      <c r="E844">
        <v>8447</v>
      </c>
      <c r="F844" s="6">
        <f t="shared" si="52"/>
        <v>563.13333333333333</v>
      </c>
      <c r="G844" t="s">
        <v>20</v>
      </c>
      <c r="H844">
        <v>132</v>
      </c>
      <c r="I844" s="7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1">
        <f t="shared" si="53"/>
        <v>43266.208333333328</v>
      </c>
      <c r="O844" s="11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_xlfn.TEXTSPLIT(R844,{",",",","/"})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5" t="s">
        <v>1720</v>
      </c>
      <c r="D845">
        <v>8800</v>
      </c>
      <c r="E845">
        <v>2703</v>
      </c>
      <c r="F845" s="6">
        <f t="shared" si="52"/>
        <v>30.715909090909086</v>
      </c>
      <c r="G845" t="s">
        <v>14</v>
      </c>
      <c r="H845">
        <v>33</v>
      </c>
      <c r="I845" s="7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1">
        <f t="shared" si="53"/>
        <v>43338.208333333328</v>
      </c>
      <c r="O845" s="11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_xlfn.TEXTSPLIT(R845,{",",",","/"})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5" t="s">
        <v>1722</v>
      </c>
      <c r="D846">
        <v>8800</v>
      </c>
      <c r="E846">
        <v>8747</v>
      </c>
      <c r="F846" s="6">
        <f t="shared" si="52"/>
        <v>99.39772727272728</v>
      </c>
      <c r="G846" t="s">
        <v>74</v>
      </c>
      <c r="H846">
        <v>94</v>
      </c>
      <c r="I846" s="7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1">
        <f t="shared" si="53"/>
        <v>40930.25</v>
      </c>
      <c r="O846" s="11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_xlfn.TEXTSPLIT(R846,{",",",","/"})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5" t="s">
        <v>1724</v>
      </c>
      <c r="D847">
        <v>69900</v>
      </c>
      <c r="E847">
        <v>138087</v>
      </c>
      <c r="F847" s="6">
        <f t="shared" si="52"/>
        <v>197.54935622317598</v>
      </c>
      <c r="G847" t="s">
        <v>20</v>
      </c>
      <c r="H847">
        <v>1354</v>
      </c>
      <c r="I847" s="7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1">
        <f t="shared" si="53"/>
        <v>43235.208333333328</v>
      </c>
      <c r="O847" s="11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_xlfn.TEXTSPLIT(R847,{",",",","/"})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5" t="s">
        <v>1726</v>
      </c>
      <c r="D848">
        <v>1000</v>
      </c>
      <c r="E848">
        <v>5085</v>
      </c>
      <c r="F848" s="6">
        <f t="shared" si="52"/>
        <v>508.5</v>
      </c>
      <c r="G848" t="s">
        <v>20</v>
      </c>
      <c r="H848">
        <v>48</v>
      </c>
      <c r="I848" s="7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1">
        <f t="shared" si="53"/>
        <v>43302.208333333328</v>
      </c>
      <c r="O848" s="11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_xlfn.TEXTSPLIT(R848,{",",",","/"})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5" t="s">
        <v>1728</v>
      </c>
      <c r="D849">
        <v>4700</v>
      </c>
      <c r="E849">
        <v>11174</v>
      </c>
      <c r="F849" s="6">
        <f t="shared" si="52"/>
        <v>237.74468085106383</v>
      </c>
      <c r="G849" t="s">
        <v>20</v>
      </c>
      <c r="H849">
        <v>110</v>
      </c>
      <c r="I849" s="7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1">
        <f t="shared" si="53"/>
        <v>43107.25</v>
      </c>
      <c r="O849" s="11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_xlfn.TEXTSPLIT(R849,{",",",","/"})</f>
        <v>food</v>
      </c>
      <c r="T849" t="str">
        <v>food trucks</v>
      </c>
    </row>
    <row r="850" spans="1:20" ht="31.5" x14ac:dyDescent="0.25">
      <c r="A850">
        <v>848</v>
      </c>
      <c r="B850" t="s">
        <v>1729</v>
      </c>
      <c r="C850" s="5" t="s">
        <v>1730</v>
      </c>
      <c r="D850">
        <v>3200</v>
      </c>
      <c r="E850">
        <v>10831</v>
      </c>
      <c r="F850" s="6">
        <f t="shared" si="52"/>
        <v>338.46875</v>
      </c>
      <c r="G850" t="s">
        <v>20</v>
      </c>
      <c r="H850">
        <v>172</v>
      </c>
      <c r="I850" s="7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1">
        <f t="shared" si="53"/>
        <v>40341.208333333336</v>
      </c>
      <c r="O850" s="11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_xlfn.TEXTSPLIT(R850,{",",",","/"})</f>
        <v>film &amp; video</v>
      </c>
      <c r="T850" t="str">
        <v>drama</v>
      </c>
    </row>
    <row r="851" spans="1:20" ht="31.5" x14ac:dyDescent="0.25">
      <c r="A851">
        <v>849</v>
      </c>
      <c r="B851" t="s">
        <v>1731</v>
      </c>
      <c r="C851" s="5" t="s">
        <v>1732</v>
      </c>
      <c r="D851">
        <v>6700</v>
      </c>
      <c r="E851">
        <v>8917</v>
      </c>
      <c r="F851" s="6">
        <f t="shared" si="52"/>
        <v>133.08955223880596</v>
      </c>
      <c r="G851" t="s">
        <v>20</v>
      </c>
      <c r="H851">
        <v>307</v>
      </c>
      <c r="I851" s="7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1">
        <f t="shared" si="53"/>
        <v>40948.25</v>
      </c>
      <c r="O851" s="11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_xlfn.TEXTSPLIT(R851,{",",",","/"})</f>
        <v>music</v>
      </c>
      <c r="T851" t="str">
        <v>indie rock</v>
      </c>
    </row>
    <row r="852" spans="1:20" ht="31.5" x14ac:dyDescent="0.25">
      <c r="A852">
        <v>850</v>
      </c>
      <c r="B852" t="s">
        <v>1733</v>
      </c>
      <c r="C852" s="5" t="s">
        <v>1734</v>
      </c>
      <c r="D852">
        <v>100</v>
      </c>
      <c r="E852">
        <v>1</v>
      </c>
      <c r="F852" s="6">
        <f t="shared" si="52"/>
        <v>1</v>
      </c>
      <c r="G852" t="s">
        <v>14</v>
      </c>
      <c r="H852">
        <v>1</v>
      </c>
      <c r="I852" s="7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11">
        <f t="shared" si="53"/>
        <v>40866.25</v>
      </c>
      <c r="O852" s="11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_xlfn.TEXTSPLIT(R852,{",",",","/"})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5" t="s">
        <v>1736</v>
      </c>
      <c r="D853">
        <v>6000</v>
      </c>
      <c r="E853">
        <v>12468</v>
      </c>
      <c r="F853" s="6">
        <f t="shared" si="52"/>
        <v>207.79999999999998</v>
      </c>
      <c r="G853" t="s">
        <v>20</v>
      </c>
      <c r="H853">
        <v>160</v>
      </c>
      <c r="I853" s="7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1">
        <f t="shared" si="53"/>
        <v>41031.208333333336</v>
      </c>
      <c r="O853" s="11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_xlfn.TEXTSPLIT(R853,{",",",","/"})</f>
        <v>music</v>
      </c>
      <c r="T853" t="str">
        <v>electric music</v>
      </c>
    </row>
    <row r="854" spans="1:20" ht="31.5" x14ac:dyDescent="0.25">
      <c r="A854">
        <v>852</v>
      </c>
      <c r="B854" t="s">
        <v>1737</v>
      </c>
      <c r="C854" s="5" t="s">
        <v>1738</v>
      </c>
      <c r="D854">
        <v>4900</v>
      </c>
      <c r="E854">
        <v>2505</v>
      </c>
      <c r="F854" s="6">
        <f t="shared" si="52"/>
        <v>51.122448979591837</v>
      </c>
      <c r="G854" t="s">
        <v>14</v>
      </c>
      <c r="H854">
        <v>31</v>
      </c>
      <c r="I854" s="7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1">
        <f t="shared" si="53"/>
        <v>40740.208333333336</v>
      </c>
      <c r="O854" s="11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_xlfn.TEXTSPLIT(R854,{",",",","/"})</f>
        <v>games</v>
      </c>
      <c r="T854" t="str">
        <v>video games</v>
      </c>
    </row>
    <row r="855" spans="1:20" ht="31.5" x14ac:dyDescent="0.25">
      <c r="A855">
        <v>853</v>
      </c>
      <c r="B855" t="s">
        <v>1739</v>
      </c>
      <c r="C855" s="5" t="s">
        <v>1740</v>
      </c>
      <c r="D855">
        <v>17100</v>
      </c>
      <c r="E855">
        <v>111502</v>
      </c>
      <c r="F855" s="6">
        <f t="shared" si="52"/>
        <v>652.05847953216369</v>
      </c>
      <c r="G855" t="s">
        <v>20</v>
      </c>
      <c r="H855">
        <v>1467</v>
      </c>
      <c r="I855" s="7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1">
        <f t="shared" si="53"/>
        <v>40714.208333333336</v>
      </c>
      <c r="O855" s="11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_xlfn.TEXTSPLIT(R855,{",",",","/"})</f>
        <v>music</v>
      </c>
      <c r="T855" t="str">
        <v>indie rock</v>
      </c>
    </row>
    <row r="856" spans="1:20" ht="31.5" x14ac:dyDescent="0.25">
      <c r="A856">
        <v>854</v>
      </c>
      <c r="B856" t="s">
        <v>1741</v>
      </c>
      <c r="C856" s="5" t="s">
        <v>1742</v>
      </c>
      <c r="D856">
        <v>171000</v>
      </c>
      <c r="E856">
        <v>194309</v>
      </c>
      <c r="F856" s="6">
        <f t="shared" si="52"/>
        <v>113.63099415204678</v>
      </c>
      <c r="G856" t="s">
        <v>20</v>
      </c>
      <c r="H856">
        <v>2662</v>
      </c>
      <c r="I856" s="7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1">
        <f t="shared" si="53"/>
        <v>43787.25</v>
      </c>
      <c r="O856" s="11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_xlfn.TEXTSPLIT(R856,{",",",","/"})</f>
        <v>publishing</v>
      </c>
      <c r="T856" t="str">
        <v>fiction</v>
      </c>
    </row>
    <row r="857" spans="1:20" ht="31.5" x14ac:dyDescent="0.25">
      <c r="A857">
        <v>855</v>
      </c>
      <c r="B857" t="s">
        <v>1743</v>
      </c>
      <c r="C857" s="5" t="s">
        <v>1744</v>
      </c>
      <c r="D857">
        <v>23400</v>
      </c>
      <c r="E857">
        <v>23956</v>
      </c>
      <c r="F857" s="6">
        <f t="shared" si="52"/>
        <v>102.37606837606839</v>
      </c>
      <c r="G857" t="s">
        <v>20</v>
      </c>
      <c r="H857">
        <v>452</v>
      </c>
      <c r="I857" s="7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11">
        <f t="shared" si="53"/>
        <v>40712.208333333336</v>
      </c>
      <c r="O857" s="11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_xlfn.TEXTSPLIT(R857,{",",",","/"})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5" t="s">
        <v>1745</v>
      </c>
      <c r="D858">
        <v>2400</v>
      </c>
      <c r="E858">
        <v>8558</v>
      </c>
      <c r="F858" s="6">
        <f t="shared" si="52"/>
        <v>356.58333333333331</v>
      </c>
      <c r="G858" t="s">
        <v>20</v>
      </c>
      <c r="H858">
        <v>158</v>
      </c>
      <c r="I858" s="7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1">
        <f t="shared" si="53"/>
        <v>41023.208333333336</v>
      </c>
      <c r="O858" s="11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_xlfn.TEXTSPLIT(R858,{",",",","/"})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5" t="s">
        <v>1747</v>
      </c>
      <c r="D859">
        <v>5300</v>
      </c>
      <c r="E859">
        <v>7413</v>
      </c>
      <c r="F859" s="6">
        <f t="shared" si="52"/>
        <v>139.86792452830187</v>
      </c>
      <c r="G859" t="s">
        <v>20</v>
      </c>
      <c r="H859">
        <v>225</v>
      </c>
      <c r="I859" s="7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1">
        <f t="shared" si="53"/>
        <v>40944.25</v>
      </c>
      <c r="O859" s="11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_xlfn.TEXTSPLIT(R859,{",",",","/"})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5" t="s">
        <v>1749</v>
      </c>
      <c r="D860">
        <v>4000</v>
      </c>
      <c r="E860">
        <v>2778</v>
      </c>
      <c r="F860" s="6">
        <f t="shared" si="52"/>
        <v>69.45</v>
      </c>
      <c r="G860" t="s">
        <v>14</v>
      </c>
      <c r="H860">
        <v>35</v>
      </c>
      <c r="I860" s="7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1">
        <f t="shared" si="53"/>
        <v>43211.208333333328</v>
      </c>
      <c r="O860" s="11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_xlfn.TEXTSPLIT(R860,{",",",","/"})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5" t="s">
        <v>1751</v>
      </c>
      <c r="D861">
        <v>7300</v>
      </c>
      <c r="E861">
        <v>2594</v>
      </c>
      <c r="F861" s="6">
        <f t="shared" si="52"/>
        <v>35.534246575342465</v>
      </c>
      <c r="G861" t="s">
        <v>14</v>
      </c>
      <c r="H861">
        <v>63</v>
      </c>
      <c r="I861" s="7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1">
        <f t="shared" si="53"/>
        <v>41334.25</v>
      </c>
      <c r="O861" s="11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_xlfn.TEXTSPLIT(R861,{",",",","/"})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5" t="s">
        <v>1753</v>
      </c>
      <c r="D862">
        <v>2000</v>
      </c>
      <c r="E862">
        <v>5033</v>
      </c>
      <c r="F862" s="6">
        <f t="shared" si="52"/>
        <v>251.65</v>
      </c>
      <c r="G862" t="s">
        <v>20</v>
      </c>
      <c r="H862">
        <v>65</v>
      </c>
      <c r="I862" s="7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1">
        <f t="shared" si="53"/>
        <v>43515.25</v>
      </c>
      <c r="O862" s="11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_xlfn.TEXTSPLIT(R862,{",",",","/"})</f>
        <v>technology</v>
      </c>
      <c r="T862" t="str">
        <v>wearables</v>
      </c>
    </row>
    <row r="863" spans="1:20" ht="31.5" x14ac:dyDescent="0.25">
      <c r="A863">
        <v>861</v>
      </c>
      <c r="B863" t="s">
        <v>1754</v>
      </c>
      <c r="C863" s="5" t="s">
        <v>1755</v>
      </c>
      <c r="D863">
        <v>8800</v>
      </c>
      <c r="E863">
        <v>9317</v>
      </c>
      <c r="F863" s="6">
        <f t="shared" si="52"/>
        <v>105.87500000000001</v>
      </c>
      <c r="G863" t="s">
        <v>20</v>
      </c>
      <c r="H863">
        <v>163</v>
      </c>
      <c r="I863" s="7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1">
        <f t="shared" si="53"/>
        <v>40258.208333333336</v>
      </c>
      <c r="O863" s="11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_xlfn.TEXTSPLIT(R863,{",",",","/"})</f>
        <v>theater</v>
      </c>
      <c r="T863" t="str">
        <v>plays</v>
      </c>
    </row>
    <row r="864" spans="1:20" ht="31.5" x14ac:dyDescent="0.25">
      <c r="A864">
        <v>862</v>
      </c>
      <c r="B864" t="s">
        <v>1756</v>
      </c>
      <c r="C864" s="5" t="s">
        <v>1757</v>
      </c>
      <c r="D864">
        <v>3500</v>
      </c>
      <c r="E864">
        <v>6560</v>
      </c>
      <c r="F864" s="6">
        <f t="shared" si="52"/>
        <v>187.42857142857144</v>
      </c>
      <c r="G864" t="s">
        <v>20</v>
      </c>
      <c r="H864">
        <v>85</v>
      </c>
      <c r="I864" s="7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1">
        <f t="shared" si="53"/>
        <v>40756.208333333336</v>
      </c>
      <c r="O864" s="11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_xlfn.TEXTSPLIT(R864,{",",",","/"})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5" t="s">
        <v>1759</v>
      </c>
      <c r="D865">
        <v>1400</v>
      </c>
      <c r="E865">
        <v>5415</v>
      </c>
      <c r="F865" s="6">
        <f t="shared" si="52"/>
        <v>386.78571428571428</v>
      </c>
      <c r="G865" t="s">
        <v>20</v>
      </c>
      <c r="H865">
        <v>217</v>
      </c>
      <c r="I865" s="7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1">
        <f t="shared" si="53"/>
        <v>42172.208333333328</v>
      </c>
      <c r="O865" s="11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_xlfn.TEXTSPLIT(R865,{",",",","/"})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5" t="s">
        <v>1761</v>
      </c>
      <c r="D866">
        <v>4200</v>
      </c>
      <c r="E866">
        <v>14577</v>
      </c>
      <c r="F866" s="6">
        <f t="shared" si="52"/>
        <v>347.07142857142856</v>
      </c>
      <c r="G866" t="s">
        <v>20</v>
      </c>
      <c r="H866">
        <v>150</v>
      </c>
      <c r="I866" s="7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11">
        <f t="shared" si="53"/>
        <v>42601.208333333328</v>
      </c>
      <c r="O866" s="11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_xlfn.TEXTSPLIT(R866,{",",",","/"})</f>
        <v>film &amp; video</v>
      </c>
      <c r="T866" t="str">
        <v>shorts</v>
      </c>
    </row>
    <row r="867" spans="1:20" ht="31.5" x14ac:dyDescent="0.25">
      <c r="A867">
        <v>865</v>
      </c>
      <c r="B867" t="s">
        <v>1762</v>
      </c>
      <c r="C867" s="5" t="s">
        <v>1763</v>
      </c>
      <c r="D867">
        <v>81000</v>
      </c>
      <c r="E867">
        <v>150515</v>
      </c>
      <c r="F867" s="6">
        <f t="shared" si="52"/>
        <v>185.82098765432099</v>
      </c>
      <c r="G867" t="s">
        <v>20</v>
      </c>
      <c r="H867">
        <v>3272</v>
      </c>
      <c r="I867" s="7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1">
        <f t="shared" si="53"/>
        <v>41897.208333333336</v>
      </c>
      <c r="O867" s="11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_xlfn.TEXTSPLIT(R867,{",",",","/"})</f>
        <v>theater</v>
      </c>
      <c r="T867" t="str">
        <v>plays</v>
      </c>
    </row>
    <row r="868" spans="1:20" ht="31.5" x14ac:dyDescent="0.25">
      <c r="A868">
        <v>866</v>
      </c>
      <c r="B868" t="s">
        <v>1764</v>
      </c>
      <c r="C868" s="5" t="s">
        <v>1765</v>
      </c>
      <c r="D868">
        <v>182800</v>
      </c>
      <c r="E868">
        <v>79045</v>
      </c>
      <c r="F868" s="6">
        <f t="shared" si="52"/>
        <v>43.241247264770237</v>
      </c>
      <c r="G868" t="s">
        <v>74</v>
      </c>
      <c r="H868">
        <v>898</v>
      </c>
      <c r="I868" s="7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1">
        <f t="shared" si="53"/>
        <v>40671.208333333336</v>
      </c>
      <c r="O868" s="11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_xlfn.TEXTSPLIT(R868,{",",",","/"})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5" t="s">
        <v>1767</v>
      </c>
      <c r="D869">
        <v>4800</v>
      </c>
      <c r="E869">
        <v>7797</v>
      </c>
      <c r="F869" s="6">
        <f t="shared" si="52"/>
        <v>162.4375</v>
      </c>
      <c r="G869" t="s">
        <v>20</v>
      </c>
      <c r="H869">
        <v>300</v>
      </c>
      <c r="I869" s="7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11">
        <f t="shared" si="53"/>
        <v>43382.208333333328</v>
      </c>
      <c r="O869" s="11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_xlfn.TEXTSPLIT(R869,{",",",","/"})</f>
        <v>food</v>
      </c>
      <c r="T869" t="str">
        <v>food trucks</v>
      </c>
    </row>
    <row r="870" spans="1:20" ht="31.5" x14ac:dyDescent="0.25">
      <c r="A870">
        <v>868</v>
      </c>
      <c r="B870" t="s">
        <v>1768</v>
      </c>
      <c r="C870" s="5" t="s">
        <v>1769</v>
      </c>
      <c r="D870">
        <v>7000</v>
      </c>
      <c r="E870">
        <v>12939</v>
      </c>
      <c r="F870" s="6">
        <f t="shared" si="52"/>
        <v>184.84285714285716</v>
      </c>
      <c r="G870" t="s">
        <v>20</v>
      </c>
      <c r="H870">
        <v>126</v>
      </c>
      <c r="I870" s="7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1">
        <f t="shared" si="53"/>
        <v>41559.208333333336</v>
      </c>
      <c r="O870" s="11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_xlfn.TEXTSPLIT(R870,{",",",","/"})</f>
        <v>theater</v>
      </c>
      <c r="T870" t="str">
        <v>plays</v>
      </c>
    </row>
    <row r="871" spans="1:20" ht="31.5" x14ac:dyDescent="0.25">
      <c r="A871">
        <v>869</v>
      </c>
      <c r="B871" t="s">
        <v>1770</v>
      </c>
      <c r="C871" s="5" t="s">
        <v>1771</v>
      </c>
      <c r="D871">
        <v>161900</v>
      </c>
      <c r="E871">
        <v>38376</v>
      </c>
      <c r="F871" s="6">
        <f t="shared" si="52"/>
        <v>23.703520691785052</v>
      </c>
      <c r="G871" t="s">
        <v>14</v>
      </c>
      <c r="H871">
        <v>526</v>
      </c>
      <c r="I871" s="7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1">
        <f t="shared" si="53"/>
        <v>40350.208333333336</v>
      </c>
      <c r="O871" s="11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_xlfn.TEXTSPLIT(R871,{",",",","/"})</f>
        <v>film &amp; video</v>
      </c>
      <c r="T871" t="str">
        <v>drama</v>
      </c>
    </row>
    <row r="872" spans="1:20" ht="31.5" x14ac:dyDescent="0.25">
      <c r="A872">
        <v>870</v>
      </c>
      <c r="B872" t="s">
        <v>1772</v>
      </c>
      <c r="C872" s="5" t="s">
        <v>1773</v>
      </c>
      <c r="D872">
        <v>7700</v>
      </c>
      <c r="E872">
        <v>6920</v>
      </c>
      <c r="F872" s="6">
        <f t="shared" si="52"/>
        <v>89.870129870129873</v>
      </c>
      <c r="G872" t="s">
        <v>14</v>
      </c>
      <c r="H872">
        <v>121</v>
      </c>
      <c r="I872" s="7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1">
        <f t="shared" si="53"/>
        <v>42240.208333333328</v>
      </c>
      <c r="O872" s="11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_xlfn.TEXTSPLIT(R872,{",",",","/"})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5" t="s">
        <v>1775</v>
      </c>
      <c r="D873">
        <v>71500</v>
      </c>
      <c r="E873">
        <v>194912</v>
      </c>
      <c r="F873" s="6">
        <f t="shared" si="52"/>
        <v>272.6041958041958</v>
      </c>
      <c r="G873" t="s">
        <v>20</v>
      </c>
      <c r="H873">
        <v>2320</v>
      </c>
      <c r="I873" s="7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1">
        <f t="shared" si="53"/>
        <v>43040.208333333328</v>
      </c>
      <c r="O873" s="11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_xlfn.TEXTSPLIT(R873,{",",",","/"})</f>
        <v>theater</v>
      </c>
      <c r="T873" t="str">
        <v>plays</v>
      </c>
    </row>
    <row r="874" spans="1:20" ht="31.5" x14ac:dyDescent="0.25">
      <c r="A874">
        <v>872</v>
      </c>
      <c r="B874" t="s">
        <v>1776</v>
      </c>
      <c r="C874" s="5" t="s">
        <v>1777</v>
      </c>
      <c r="D874">
        <v>4700</v>
      </c>
      <c r="E874">
        <v>7992</v>
      </c>
      <c r="F874" s="6">
        <f t="shared" si="52"/>
        <v>170.04255319148936</v>
      </c>
      <c r="G874" t="s">
        <v>20</v>
      </c>
      <c r="H874">
        <v>81</v>
      </c>
      <c r="I874" s="7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1">
        <f t="shared" si="53"/>
        <v>43346.208333333328</v>
      </c>
      <c r="O874" s="11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_xlfn.TEXTSPLIT(R874,{",",",","/"})</f>
        <v>film &amp; video</v>
      </c>
      <c r="T874" t="str">
        <v>science fiction</v>
      </c>
    </row>
    <row r="875" spans="1:20" ht="31.5" x14ac:dyDescent="0.25">
      <c r="A875">
        <v>873</v>
      </c>
      <c r="B875" t="s">
        <v>1778</v>
      </c>
      <c r="C875" s="5" t="s">
        <v>1779</v>
      </c>
      <c r="D875">
        <v>42100</v>
      </c>
      <c r="E875">
        <v>79268</v>
      </c>
      <c r="F875" s="6">
        <f t="shared" si="52"/>
        <v>188.28503562945369</v>
      </c>
      <c r="G875" t="s">
        <v>20</v>
      </c>
      <c r="H875">
        <v>1887</v>
      </c>
      <c r="I875" s="7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1">
        <f t="shared" si="53"/>
        <v>41647.25</v>
      </c>
      <c r="O875" s="11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_xlfn.TEXTSPLIT(R875,{",",",","/"})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5" t="s">
        <v>1781</v>
      </c>
      <c r="D876">
        <v>40200</v>
      </c>
      <c r="E876">
        <v>139468</v>
      </c>
      <c r="F876" s="6">
        <f t="shared" si="52"/>
        <v>346.93532338308455</v>
      </c>
      <c r="G876" t="s">
        <v>20</v>
      </c>
      <c r="H876">
        <v>4358</v>
      </c>
      <c r="I876" s="7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1">
        <f t="shared" si="53"/>
        <v>40291.208333333336</v>
      </c>
      <c r="O876" s="11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_xlfn.TEXTSPLIT(R876,{",",",","/"})</f>
        <v>photography</v>
      </c>
      <c r="T876" t="str">
        <v>photography books</v>
      </c>
    </row>
    <row r="877" spans="1:20" ht="31.5" x14ac:dyDescent="0.25">
      <c r="A877">
        <v>875</v>
      </c>
      <c r="B877" t="s">
        <v>1782</v>
      </c>
      <c r="C877" s="5" t="s">
        <v>1783</v>
      </c>
      <c r="D877">
        <v>7900</v>
      </c>
      <c r="E877">
        <v>5465</v>
      </c>
      <c r="F877" s="6">
        <f t="shared" si="52"/>
        <v>69.177215189873422</v>
      </c>
      <c r="G877" t="s">
        <v>14</v>
      </c>
      <c r="H877">
        <v>67</v>
      </c>
      <c r="I877" s="7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1">
        <f t="shared" si="53"/>
        <v>40556.25</v>
      </c>
      <c r="O877" s="11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_xlfn.TEXTSPLIT(R877,{",",",","/"})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5" t="s">
        <v>1785</v>
      </c>
      <c r="D878">
        <v>8300</v>
      </c>
      <c r="E878">
        <v>2111</v>
      </c>
      <c r="F878" s="6">
        <f t="shared" si="52"/>
        <v>25.433734939759034</v>
      </c>
      <c r="G878" t="s">
        <v>14</v>
      </c>
      <c r="H878">
        <v>57</v>
      </c>
      <c r="I878" s="7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1">
        <f t="shared" si="53"/>
        <v>43624.208333333328</v>
      </c>
      <c r="O878" s="11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_xlfn.TEXTSPLIT(R878,{",",",","/"})</f>
        <v>photography</v>
      </c>
      <c r="T878" t="str">
        <v>photography books</v>
      </c>
    </row>
    <row r="879" spans="1:20" ht="31.5" x14ac:dyDescent="0.25">
      <c r="A879">
        <v>877</v>
      </c>
      <c r="B879" t="s">
        <v>1786</v>
      </c>
      <c r="C879" s="5" t="s">
        <v>1787</v>
      </c>
      <c r="D879">
        <v>163600</v>
      </c>
      <c r="E879">
        <v>126628</v>
      </c>
      <c r="F879" s="6">
        <f t="shared" si="52"/>
        <v>77.400977995110026</v>
      </c>
      <c r="G879" t="s">
        <v>14</v>
      </c>
      <c r="H879">
        <v>1229</v>
      </c>
      <c r="I879" s="7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1">
        <f t="shared" si="53"/>
        <v>42577.208333333328</v>
      </c>
      <c r="O879" s="11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_xlfn.TEXTSPLIT(R879,{",",",","/"})</f>
        <v>food</v>
      </c>
      <c r="T879" t="str">
        <v>food trucks</v>
      </c>
    </row>
    <row r="880" spans="1:20" ht="31.5" x14ac:dyDescent="0.25">
      <c r="A880">
        <v>878</v>
      </c>
      <c r="B880" t="s">
        <v>1788</v>
      </c>
      <c r="C880" s="5" t="s">
        <v>1789</v>
      </c>
      <c r="D880">
        <v>2700</v>
      </c>
      <c r="E880">
        <v>1012</v>
      </c>
      <c r="F880" s="6">
        <f t="shared" si="52"/>
        <v>37.481481481481481</v>
      </c>
      <c r="G880" t="s">
        <v>14</v>
      </c>
      <c r="H880">
        <v>12</v>
      </c>
      <c r="I880" s="7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1">
        <f t="shared" si="53"/>
        <v>43845.25</v>
      </c>
      <c r="O880" s="11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_xlfn.TEXTSPLIT(R880,{",",",","/"})</f>
        <v>music</v>
      </c>
      <c r="T880" t="str">
        <v>metal</v>
      </c>
    </row>
    <row r="881" spans="1:20" ht="31.5" x14ac:dyDescent="0.25">
      <c r="A881">
        <v>879</v>
      </c>
      <c r="B881" t="s">
        <v>1790</v>
      </c>
      <c r="C881" s="5" t="s">
        <v>1791</v>
      </c>
      <c r="D881">
        <v>1000</v>
      </c>
      <c r="E881">
        <v>5438</v>
      </c>
      <c r="F881" s="6">
        <f t="shared" si="52"/>
        <v>543.79999999999995</v>
      </c>
      <c r="G881" t="s">
        <v>20</v>
      </c>
      <c r="H881">
        <v>53</v>
      </c>
      <c r="I881" s="7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1">
        <f t="shared" si="53"/>
        <v>42788.25</v>
      </c>
      <c r="O881" s="11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_xlfn.TEXTSPLIT(R881,{",",",","/"})</f>
        <v>publishing</v>
      </c>
      <c r="T881" t="str">
        <v>nonfiction</v>
      </c>
    </row>
    <row r="882" spans="1:20" ht="31.5" x14ac:dyDescent="0.25">
      <c r="A882">
        <v>880</v>
      </c>
      <c r="B882" t="s">
        <v>1792</v>
      </c>
      <c r="C882" s="5" t="s">
        <v>1793</v>
      </c>
      <c r="D882">
        <v>84500</v>
      </c>
      <c r="E882">
        <v>193101</v>
      </c>
      <c r="F882" s="6">
        <f t="shared" si="52"/>
        <v>228.52189349112427</v>
      </c>
      <c r="G882" t="s">
        <v>20</v>
      </c>
      <c r="H882">
        <v>2414</v>
      </c>
      <c r="I882" s="7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1">
        <f t="shared" si="53"/>
        <v>43667.208333333328</v>
      </c>
      <c r="O882" s="11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_xlfn.TEXTSPLIT(R882,{",",",","/"})</f>
        <v>music</v>
      </c>
      <c r="T882" t="str">
        <v>electric music</v>
      </c>
    </row>
    <row r="883" spans="1:20" ht="31.5" x14ac:dyDescent="0.25">
      <c r="A883">
        <v>881</v>
      </c>
      <c r="B883" t="s">
        <v>1794</v>
      </c>
      <c r="C883" s="5" t="s">
        <v>1795</v>
      </c>
      <c r="D883">
        <v>81300</v>
      </c>
      <c r="E883">
        <v>31665</v>
      </c>
      <c r="F883" s="6">
        <f t="shared" si="52"/>
        <v>38.948339483394832</v>
      </c>
      <c r="G883" t="s">
        <v>14</v>
      </c>
      <c r="H883">
        <v>452</v>
      </c>
      <c r="I883" s="7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1">
        <f t="shared" si="53"/>
        <v>42194.208333333328</v>
      </c>
      <c r="O883" s="11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_xlfn.TEXTSPLIT(R883,{",",",","/"})</f>
        <v>theater</v>
      </c>
      <c r="T883" t="str">
        <v>plays</v>
      </c>
    </row>
    <row r="884" spans="1:20" ht="31.5" x14ac:dyDescent="0.25">
      <c r="A884">
        <v>882</v>
      </c>
      <c r="B884" t="s">
        <v>1796</v>
      </c>
      <c r="C884" s="5" t="s">
        <v>1797</v>
      </c>
      <c r="D884">
        <v>800</v>
      </c>
      <c r="E884">
        <v>2960</v>
      </c>
      <c r="F884" s="6">
        <f t="shared" si="52"/>
        <v>370</v>
      </c>
      <c r="G884" t="s">
        <v>20</v>
      </c>
      <c r="H884">
        <v>80</v>
      </c>
      <c r="I884" s="7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11">
        <f t="shared" si="53"/>
        <v>42025.25</v>
      </c>
      <c r="O884" s="11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_xlfn.TEXTSPLIT(R884,{",",",","/"})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5" t="s">
        <v>1799</v>
      </c>
      <c r="D885">
        <v>3400</v>
      </c>
      <c r="E885">
        <v>8089</v>
      </c>
      <c r="F885" s="6">
        <f t="shared" si="52"/>
        <v>237.91176470588232</v>
      </c>
      <c r="G885" t="s">
        <v>20</v>
      </c>
      <c r="H885">
        <v>193</v>
      </c>
      <c r="I885" s="7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1">
        <f t="shared" si="53"/>
        <v>40323.208333333336</v>
      </c>
      <c r="O885" s="11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_xlfn.TEXTSPLIT(R885,{",",",","/"})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5" t="s">
        <v>1801</v>
      </c>
      <c r="D886">
        <v>170800</v>
      </c>
      <c r="E886">
        <v>109374</v>
      </c>
      <c r="F886" s="6">
        <f t="shared" si="52"/>
        <v>64.036299765807954</v>
      </c>
      <c r="G886" t="s">
        <v>14</v>
      </c>
      <c r="H886">
        <v>1886</v>
      </c>
      <c r="I886" s="7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1">
        <f t="shared" si="53"/>
        <v>41763.208333333336</v>
      </c>
      <c r="O886" s="11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_xlfn.TEXTSPLIT(R886,{",",",","/"})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5" t="s">
        <v>1803</v>
      </c>
      <c r="D887">
        <v>1800</v>
      </c>
      <c r="E887">
        <v>2129</v>
      </c>
      <c r="F887" s="6">
        <f t="shared" si="52"/>
        <v>118.27777777777777</v>
      </c>
      <c r="G887" t="s">
        <v>20</v>
      </c>
      <c r="H887">
        <v>52</v>
      </c>
      <c r="I887" s="7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1">
        <f t="shared" si="53"/>
        <v>40335.208333333336</v>
      </c>
      <c r="O887" s="11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_xlfn.TEXTSPLIT(R887,{",",",","/"})</f>
        <v>theater</v>
      </c>
      <c r="T887" t="str">
        <v>plays</v>
      </c>
    </row>
    <row r="888" spans="1:20" ht="31.5" x14ac:dyDescent="0.25">
      <c r="A888">
        <v>886</v>
      </c>
      <c r="B888" t="s">
        <v>1804</v>
      </c>
      <c r="C888" s="5" t="s">
        <v>1805</v>
      </c>
      <c r="D888">
        <v>150600</v>
      </c>
      <c r="E888">
        <v>127745</v>
      </c>
      <c r="F888" s="6">
        <f t="shared" si="52"/>
        <v>84.824037184594957</v>
      </c>
      <c r="G888" t="s">
        <v>14</v>
      </c>
      <c r="H888">
        <v>1825</v>
      </c>
      <c r="I888" s="7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1">
        <f t="shared" si="53"/>
        <v>40416.208333333336</v>
      </c>
      <c r="O888" s="11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_xlfn.TEXTSPLIT(R888,{",",",","/"})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5" t="s">
        <v>1807</v>
      </c>
      <c r="D889">
        <v>7800</v>
      </c>
      <c r="E889">
        <v>2289</v>
      </c>
      <c r="F889" s="6">
        <f t="shared" si="52"/>
        <v>29.346153846153843</v>
      </c>
      <c r="G889" t="s">
        <v>14</v>
      </c>
      <c r="H889">
        <v>31</v>
      </c>
      <c r="I889" s="7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1">
        <f t="shared" si="53"/>
        <v>42202.208333333328</v>
      </c>
      <c r="O889" s="11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_xlfn.TEXTSPLIT(R889,{",",",","/"})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5" t="s">
        <v>1809</v>
      </c>
      <c r="D890">
        <v>5800</v>
      </c>
      <c r="E890">
        <v>12174</v>
      </c>
      <c r="F890" s="6">
        <f t="shared" si="52"/>
        <v>209.89655172413794</v>
      </c>
      <c r="G890" t="s">
        <v>20</v>
      </c>
      <c r="H890">
        <v>290</v>
      </c>
      <c r="I890" s="7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1">
        <f t="shared" si="53"/>
        <v>42836.208333333328</v>
      </c>
      <c r="O890" s="11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_xlfn.TEXTSPLIT(R890,{",",",","/"})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5" t="s">
        <v>1811</v>
      </c>
      <c r="D891">
        <v>5600</v>
      </c>
      <c r="E891">
        <v>9508</v>
      </c>
      <c r="F891" s="6">
        <f t="shared" si="52"/>
        <v>169.78571428571431</v>
      </c>
      <c r="G891" t="s">
        <v>20</v>
      </c>
      <c r="H891">
        <v>122</v>
      </c>
      <c r="I891" s="7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1">
        <f t="shared" si="53"/>
        <v>41710.208333333336</v>
      </c>
      <c r="O891" s="11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_xlfn.TEXTSPLIT(R891,{",",",","/"})</f>
        <v>music</v>
      </c>
      <c r="T891" t="str">
        <v>electric music</v>
      </c>
    </row>
    <row r="892" spans="1:20" ht="31.5" x14ac:dyDescent="0.25">
      <c r="A892">
        <v>890</v>
      </c>
      <c r="B892" t="s">
        <v>1812</v>
      </c>
      <c r="C892" s="5" t="s">
        <v>1813</v>
      </c>
      <c r="D892">
        <v>134400</v>
      </c>
      <c r="E892">
        <v>155849</v>
      </c>
      <c r="F892" s="6">
        <f t="shared" si="52"/>
        <v>115.95907738095239</v>
      </c>
      <c r="G892" t="s">
        <v>20</v>
      </c>
      <c r="H892">
        <v>1470</v>
      </c>
      <c r="I892" s="7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1">
        <f t="shared" si="53"/>
        <v>43640.208333333328</v>
      </c>
      <c r="O892" s="11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_xlfn.TEXTSPLIT(R892,{",",",","/"})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5" t="s">
        <v>1815</v>
      </c>
      <c r="D893">
        <v>3000</v>
      </c>
      <c r="E893">
        <v>7758</v>
      </c>
      <c r="F893" s="6">
        <f t="shared" si="52"/>
        <v>258.59999999999997</v>
      </c>
      <c r="G893" t="s">
        <v>20</v>
      </c>
      <c r="H893">
        <v>165</v>
      </c>
      <c r="I893" s="7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1">
        <f t="shared" si="53"/>
        <v>40880.25</v>
      </c>
      <c r="O893" s="11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_xlfn.TEXTSPLIT(R893,{",",",","/"})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5" t="s">
        <v>1817</v>
      </c>
      <c r="D894">
        <v>6000</v>
      </c>
      <c r="E894">
        <v>13835</v>
      </c>
      <c r="F894" s="6">
        <f t="shared" si="52"/>
        <v>230.58333333333331</v>
      </c>
      <c r="G894" t="s">
        <v>20</v>
      </c>
      <c r="H894">
        <v>182</v>
      </c>
      <c r="I894" s="7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1">
        <f t="shared" si="53"/>
        <v>40319.208333333336</v>
      </c>
      <c r="O894" s="11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_xlfn.TEXTSPLIT(R894,{",",",","/"})</f>
        <v>publishing</v>
      </c>
      <c r="T894" t="str">
        <v>translations</v>
      </c>
    </row>
    <row r="895" spans="1:20" ht="31.5" x14ac:dyDescent="0.25">
      <c r="A895">
        <v>893</v>
      </c>
      <c r="B895" t="s">
        <v>1818</v>
      </c>
      <c r="C895" s="5" t="s">
        <v>1819</v>
      </c>
      <c r="D895">
        <v>8400</v>
      </c>
      <c r="E895">
        <v>10770</v>
      </c>
      <c r="F895" s="6">
        <f t="shared" si="52"/>
        <v>128.21428571428572</v>
      </c>
      <c r="G895" t="s">
        <v>20</v>
      </c>
      <c r="H895">
        <v>199</v>
      </c>
      <c r="I895" s="7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1">
        <f t="shared" si="53"/>
        <v>42170.208333333328</v>
      </c>
      <c r="O895" s="11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_xlfn.TEXTSPLIT(R895,{",",",","/"})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5" t="s">
        <v>1821</v>
      </c>
      <c r="D896">
        <v>1700</v>
      </c>
      <c r="E896">
        <v>3208</v>
      </c>
      <c r="F896" s="6">
        <f t="shared" si="52"/>
        <v>188.70588235294116</v>
      </c>
      <c r="G896" t="s">
        <v>20</v>
      </c>
      <c r="H896">
        <v>56</v>
      </c>
      <c r="I896" s="7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1">
        <f t="shared" si="53"/>
        <v>41466.208333333336</v>
      </c>
      <c r="O896" s="11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_xlfn.TEXTSPLIT(R896,{",",",","/"})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5" t="s">
        <v>1823</v>
      </c>
      <c r="D897">
        <v>159800</v>
      </c>
      <c r="E897">
        <v>11108</v>
      </c>
      <c r="F897" s="6">
        <f t="shared" si="52"/>
        <v>6.9511889862327907</v>
      </c>
      <c r="G897" t="s">
        <v>14</v>
      </c>
      <c r="H897">
        <v>107</v>
      </c>
      <c r="I897" s="7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1">
        <f t="shared" si="53"/>
        <v>43134.25</v>
      </c>
      <c r="O897" s="11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_xlfn.TEXTSPLIT(R897,{",",",","/"})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5" t="s">
        <v>1825</v>
      </c>
      <c r="D898">
        <v>19800</v>
      </c>
      <c r="E898">
        <v>153338</v>
      </c>
      <c r="F898" s="6">
        <f t="shared" ref="F898:F961" si="56">E898/D898*100</f>
        <v>774.43434343434342</v>
      </c>
      <c r="G898" t="s">
        <v>20</v>
      </c>
      <c r="H898">
        <v>1460</v>
      </c>
      <c r="I898" s="7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1">
        <f t="shared" ref="N898:N961" si="57">(((L898/60)/60)/24)+DATE(1970,1,1)</f>
        <v>40738.208333333336</v>
      </c>
      <c r="O898" s="11">
        <f t="shared" ref="O898:O961" si="58">(((M898/60)/60)/24)+DATE(1970,1,1)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_xlfn.TEXTSPLIT(R898,{",",",","/"})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5" t="s">
        <v>1827</v>
      </c>
      <c r="D899">
        <v>8800</v>
      </c>
      <c r="E899">
        <v>2437</v>
      </c>
      <c r="F899" s="6">
        <f t="shared" si="56"/>
        <v>27.693181818181817</v>
      </c>
      <c r="G899" t="s">
        <v>14</v>
      </c>
      <c r="H899">
        <v>27</v>
      </c>
      <c r="I899" s="7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1">
        <f t="shared" si="57"/>
        <v>43583.208333333328</v>
      </c>
      <c r="O899" s="11">
        <f t="shared" si="58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_xlfn.TEXTSPLIT(R899,{",",",","/"})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5" t="s">
        <v>1829</v>
      </c>
      <c r="D900">
        <v>179100</v>
      </c>
      <c r="E900">
        <v>93991</v>
      </c>
      <c r="F900" s="6">
        <f t="shared" si="56"/>
        <v>52.479620323841424</v>
      </c>
      <c r="G900" t="s">
        <v>14</v>
      </c>
      <c r="H900">
        <v>1221</v>
      </c>
      <c r="I900" s="7">
        <f t="shared" si="55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1">
        <f t="shared" si="57"/>
        <v>43815.25</v>
      </c>
      <c r="O900" s="11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_xlfn.TEXTSPLIT(R900,{",",",","/"})</f>
        <v>film &amp; video</v>
      </c>
      <c r="T900" t="str">
        <v>documentary</v>
      </c>
    </row>
    <row r="901" spans="1:20" ht="31.5" x14ac:dyDescent="0.25">
      <c r="A901">
        <v>899</v>
      </c>
      <c r="B901" t="s">
        <v>1830</v>
      </c>
      <c r="C901" s="5" t="s">
        <v>1831</v>
      </c>
      <c r="D901">
        <v>3100</v>
      </c>
      <c r="E901">
        <v>12620</v>
      </c>
      <c r="F901" s="6">
        <f t="shared" si="56"/>
        <v>407.09677419354841</v>
      </c>
      <c r="G901" t="s">
        <v>20</v>
      </c>
      <c r="H901">
        <v>123</v>
      </c>
      <c r="I901" s="7">
        <f t="shared" si="55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1">
        <f t="shared" si="57"/>
        <v>41554.208333333336</v>
      </c>
      <c r="O901" s="11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_xlfn.TEXTSPLIT(R901,{",",",","/"})</f>
        <v>music</v>
      </c>
      <c r="T901" t="str">
        <v>jazz</v>
      </c>
    </row>
    <row r="902" spans="1:20" ht="31.5" x14ac:dyDescent="0.25">
      <c r="A902">
        <v>900</v>
      </c>
      <c r="B902" t="s">
        <v>1832</v>
      </c>
      <c r="C902" s="5" t="s">
        <v>1833</v>
      </c>
      <c r="D902">
        <v>100</v>
      </c>
      <c r="E902">
        <v>2</v>
      </c>
      <c r="F902" s="6">
        <f t="shared" si="56"/>
        <v>2</v>
      </c>
      <c r="G902" t="s">
        <v>14</v>
      </c>
      <c r="H902">
        <v>1</v>
      </c>
      <c r="I902" s="7">
        <f t="shared" ref="I902:I965" si="59">E902/H902</f>
        <v>2</v>
      </c>
      <c r="J902" t="s">
        <v>21</v>
      </c>
      <c r="K902" t="s">
        <v>22</v>
      </c>
      <c r="L902">
        <v>1411102800</v>
      </c>
      <c r="M902">
        <v>1411189200</v>
      </c>
      <c r="N902" s="11">
        <f t="shared" si="57"/>
        <v>41901.208333333336</v>
      </c>
      <c r="O902" s="11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_xlfn.TEXTSPLIT(R902,{",",",","/"})</f>
        <v>technology</v>
      </c>
      <c r="T902" t="str">
        <v>web</v>
      </c>
    </row>
    <row r="903" spans="1:20" ht="31.5" x14ac:dyDescent="0.25">
      <c r="A903">
        <v>901</v>
      </c>
      <c r="B903" t="s">
        <v>1834</v>
      </c>
      <c r="C903" s="5" t="s">
        <v>1835</v>
      </c>
      <c r="D903">
        <v>5600</v>
      </c>
      <c r="E903">
        <v>8746</v>
      </c>
      <c r="F903" s="6">
        <f t="shared" si="56"/>
        <v>156.17857142857144</v>
      </c>
      <c r="G903" t="s">
        <v>20</v>
      </c>
      <c r="H903">
        <v>159</v>
      </c>
      <c r="I903" s="7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1">
        <f t="shared" si="57"/>
        <v>43298.208333333328</v>
      </c>
      <c r="O903" s="11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_xlfn.TEXTSPLIT(R903,{",",",","/"})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5" t="s">
        <v>1837</v>
      </c>
      <c r="D904">
        <v>1400</v>
      </c>
      <c r="E904">
        <v>3534</v>
      </c>
      <c r="F904" s="6">
        <f t="shared" si="56"/>
        <v>252.42857142857144</v>
      </c>
      <c r="G904" t="s">
        <v>20</v>
      </c>
      <c r="H904">
        <v>110</v>
      </c>
      <c r="I904" s="7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1">
        <f t="shared" si="57"/>
        <v>42399.25</v>
      </c>
      <c r="O904" s="11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_xlfn.TEXTSPLIT(R904,{",",",","/"})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5" t="s">
        <v>1839</v>
      </c>
      <c r="D905">
        <v>41000</v>
      </c>
      <c r="E905">
        <v>709</v>
      </c>
      <c r="F905" s="6">
        <f t="shared" si="56"/>
        <v>1.729268292682927</v>
      </c>
      <c r="G905" t="s">
        <v>47</v>
      </c>
      <c r="H905">
        <v>14</v>
      </c>
      <c r="I905" s="7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1">
        <f t="shared" si="57"/>
        <v>41034.208333333336</v>
      </c>
      <c r="O905" s="11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_xlfn.TEXTSPLIT(R905,{",",",","/"})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5" t="s">
        <v>1841</v>
      </c>
      <c r="D906">
        <v>6500</v>
      </c>
      <c r="E906">
        <v>795</v>
      </c>
      <c r="F906" s="6">
        <f t="shared" si="56"/>
        <v>12.230769230769232</v>
      </c>
      <c r="G906" t="s">
        <v>14</v>
      </c>
      <c r="H906">
        <v>16</v>
      </c>
      <c r="I906" s="7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1">
        <f t="shared" si="57"/>
        <v>41186.208333333336</v>
      </c>
      <c r="O906" s="11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_xlfn.TEXTSPLIT(R906,{",",",","/"})</f>
        <v>publishing</v>
      </c>
      <c r="T906" t="str">
        <v>radio &amp; podcasts</v>
      </c>
    </row>
    <row r="907" spans="1:20" ht="31.5" x14ac:dyDescent="0.25">
      <c r="A907">
        <v>905</v>
      </c>
      <c r="B907" t="s">
        <v>1842</v>
      </c>
      <c r="C907" s="5" t="s">
        <v>1843</v>
      </c>
      <c r="D907">
        <v>7900</v>
      </c>
      <c r="E907">
        <v>12955</v>
      </c>
      <c r="F907" s="6">
        <f t="shared" si="56"/>
        <v>163.98734177215189</v>
      </c>
      <c r="G907" t="s">
        <v>20</v>
      </c>
      <c r="H907">
        <v>236</v>
      </c>
      <c r="I907" s="7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1">
        <f t="shared" si="57"/>
        <v>41536.208333333336</v>
      </c>
      <c r="O907" s="11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_xlfn.TEXTSPLIT(R907,{",",",","/"})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5" t="s">
        <v>1845</v>
      </c>
      <c r="D908">
        <v>5500</v>
      </c>
      <c r="E908">
        <v>8964</v>
      </c>
      <c r="F908" s="6">
        <f t="shared" si="56"/>
        <v>162.98181818181817</v>
      </c>
      <c r="G908" t="s">
        <v>20</v>
      </c>
      <c r="H908">
        <v>191</v>
      </c>
      <c r="I908" s="7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1">
        <f t="shared" si="57"/>
        <v>42868.208333333328</v>
      </c>
      <c r="O908" s="11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_xlfn.TEXTSPLIT(R908,{",",",","/"})</f>
        <v>film &amp; video</v>
      </c>
      <c r="T908" t="str">
        <v>documentary</v>
      </c>
    </row>
    <row r="909" spans="1:20" ht="31.5" x14ac:dyDescent="0.25">
      <c r="A909">
        <v>907</v>
      </c>
      <c r="B909" t="s">
        <v>1846</v>
      </c>
      <c r="C909" s="5" t="s">
        <v>1847</v>
      </c>
      <c r="D909">
        <v>9100</v>
      </c>
      <c r="E909">
        <v>1843</v>
      </c>
      <c r="F909" s="6">
        <f t="shared" si="56"/>
        <v>20.252747252747252</v>
      </c>
      <c r="G909" t="s">
        <v>14</v>
      </c>
      <c r="H909">
        <v>41</v>
      </c>
      <c r="I909" s="7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1">
        <f t="shared" si="57"/>
        <v>40660.208333333336</v>
      </c>
      <c r="O909" s="11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_xlfn.TEXTSPLIT(R909,{",",",","/"})</f>
        <v>theater</v>
      </c>
      <c r="T909" t="str">
        <v>plays</v>
      </c>
    </row>
    <row r="910" spans="1:20" ht="31.5" x14ac:dyDescent="0.25">
      <c r="A910">
        <v>908</v>
      </c>
      <c r="B910" t="s">
        <v>1848</v>
      </c>
      <c r="C910" s="5" t="s">
        <v>1849</v>
      </c>
      <c r="D910">
        <v>38200</v>
      </c>
      <c r="E910">
        <v>121950</v>
      </c>
      <c r="F910" s="6">
        <f t="shared" si="56"/>
        <v>319.24083769633506</v>
      </c>
      <c r="G910" t="s">
        <v>20</v>
      </c>
      <c r="H910">
        <v>3934</v>
      </c>
      <c r="I910" s="7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1">
        <f t="shared" si="57"/>
        <v>41031.208333333336</v>
      </c>
      <c r="O910" s="11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_xlfn.TEXTSPLIT(R910,{",",",","/"})</f>
        <v>games</v>
      </c>
      <c r="T910" t="str">
        <v>video games</v>
      </c>
    </row>
    <row r="911" spans="1:20" ht="31.5" x14ac:dyDescent="0.25">
      <c r="A911">
        <v>909</v>
      </c>
      <c r="B911" t="s">
        <v>1850</v>
      </c>
      <c r="C911" s="5" t="s">
        <v>1851</v>
      </c>
      <c r="D911">
        <v>1800</v>
      </c>
      <c r="E911">
        <v>8621</v>
      </c>
      <c r="F911" s="6">
        <f t="shared" si="56"/>
        <v>478.94444444444446</v>
      </c>
      <c r="G911" t="s">
        <v>20</v>
      </c>
      <c r="H911">
        <v>80</v>
      </c>
      <c r="I911" s="7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1">
        <f t="shared" si="57"/>
        <v>43255.208333333328</v>
      </c>
      <c r="O911" s="11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_xlfn.TEXTSPLIT(R911,{",",",","/"})</f>
        <v>theater</v>
      </c>
      <c r="T911" t="str">
        <v>plays</v>
      </c>
    </row>
    <row r="912" spans="1:20" ht="31.5" x14ac:dyDescent="0.25">
      <c r="A912">
        <v>910</v>
      </c>
      <c r="B912" t="s">
        <v>1852</v>
      </c>
      <c r="C912" s="5" t="s">
        <v>1853</v>
      </c>
      <c r="D912">
        <v>154500</v>
      </c>
      <c r="E912">
        <v>30215</v>
      </c>
      <c r="F912" s="6">
        <f t="shared" si="56"/>
        <v>19.556634304207122</v>
      </c>
      <c r="G912" t="s">
        <v>74</v>
      </c>
      <c r="H912">
        <v>296</v>
      </c>
      <c r="I912" s="7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1">
        <f t="shared" si="57"/>
        <v>42026.25</v>
      </c>
      <c r="O912" s="11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_xlfn.TEXTSPLIT(R912,{",",",","/"})</f>
        <v>theater</v>
      </c>
      <c r="T912" t="str">
        <v>plays</v>
      </c>
    </row>
    <row r="913" spans="1:20" ht="31.5" x14ac:dyDescent="0.25">
      <c r="A913">
        <v>911</v>
      </c>
      <c r="B913" t="s">
        <v>1854</v>
      </c>
      <c r="C913" s="5" t="s">
        <v>1855</v>
      </c>
      <c r="D913">
        <v>5800</v>
      </c>
      <c r="E913">
        <v>11539</v>
      </c>
      <c r="F913" s="6">
        <f t="shared" si="56"/>
        <v>198.94827586206895</v>
      </c>
      <c r="G913" t="s">
        <v>20</v>
      </c>
      <c r="H913">
        <v>462</v>
      </c>
      <c r="I913" s="7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1">
        <f t="shared" si="57"/>
        <v>43717.208333333328</v>
      </c>
      <c r="O913" s="11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_xlfn.TEXTSPLIT(R913,{",",",","/"})</f>
        <v>technology</v>
      </c>
      <c r="T913" t="str">
        <v>web</v>
      </c>
    </row>
    <row r="914" spans="1:20" ht="31.5" x14ac:dyDescent="0.25">
      <c r="A914">
        <v>912</v>
      </c>
      <c r="B914" t="s">
        <v>1856</v>
      </c>
      <c r="C914" s="5" t="s">
        <v>1857</v>
      </c>
      <c r="D914">
        <v>1800</v>
      </c>
      <c r="E914">
        <v>14310</v>
      </c>
      <c r="F914" s="6">
        <f t="shared" si="56"/>
        <v>795</v>
      </c>
      <c r="G914" t="s">
        <v>20</v>
      </c>
      <c r="H914">
        <v>179</v>
      </c>
      <c r="I914" s="7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1">
        <f t="shared" si="57"/>
        <v>41157.208333333336</v>
      </c>
      <c r="O914" s="11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_xlfn.TEXTSPLIT(R914,{",",",","/"})</f>
        <v>film &amp; video</v>
      </c>
      <c r="T914" t="str">
        <v>drama</v>
      </c>
    </row>
    <row r="915" spans="1:20" ht="31.5" x14ac:dyDescent="0.25">
      <c r="A915">
        <v>913</v>
      </c>
      <c r="B915" t="s">
        <v>1858</v>
      </c>
      <c r="C915" s="5" t="s">
        <v>1859</v>
      </c>
      <c r="D915">
        <v>70200</v>
      </c>
      <c r="E915">
        <v>35536</v>
      </c>
      <c r="F915" s="6">
        <f t="shared" si="56"/>
        <v>50.621082621082621</v>
      </c>
      <c r="G915" t="s">
        <v>14</v>
      </c>
      <c r="H915">
        <v>523</v>
      </c>
      <c r="I915" s="7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1">
        <f t="shared" si="57"/>
        <v>43597.208333333328</v>
      </c>
      <c r="O915" s="11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_xlfn.TEXTSPLIT(R915,{",",",","/"})</f>
        <v>film &amp; video</v>
      </c>
      <c r="T915" t="str">
        <v>drama</v>
      </c>
    </row>
    <row r="916" spans="1:20" ht="31.5" x14ac:dyDescent="0.25">
      <c r="A916">
        <v>914</v>
      </c>
      <c r="B916" t="s">
        <v>1860</v>
      </c>
      <c r="C916" s="5" t="s">
        <v>1861</v>
      </c>
      <c r="D916">
        <v>6400</v>
      </c>
      <c r="E916">
        <v>3676</v>
      </c>
      <c r="F916" s="6">
        <f t="shared" si="56"/>
        <v>57.4375</v>
      </c>
      <c r="G916" t="s">
        <v>14</v>
      </c>
      <c r="H916">
        <v>141</v>
      </c>
      <c r="I916" s="7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1">
        <f t="shared" si="57"/>
        <v>41490.208333333336</v>
      </c>
      <c r="O916" s="11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_xlfn.TEXTSPLIT(R916,{",",",","/"})</f>
        <v>theater</v>
      </c>
      <c r="T916" t="str">
        <v>plays</v>
      </c>
    </row>
    <row r="917" spans="1:20" ht="31.5" x14ac:dyDescent="0.25">
      <c r="A917">
        <v>915</v>
      </c>
      <c r="B917" t="s">
        <v>1862</v>
      </c>
      <c r="C917" s="5" t="s">
        <v>1863</v>
      </c>
      <c r="D917">
        <v>125900</v>
      </c>
      <c r="E917">
        <v>195936</v>
      </c>
      <c r="F917" s="6">
        <f t="shared" si="56"/>
        <v>155.62827640984909</v>
      </c>
      <c r="G917" t="s">
        <v>20</v>
      </c>
      <c r="H917">
        <v>1866</v>
      </c>
      <c r="I917" s="7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1">
        <f t="shared" si="57"/>
        <v>42976.208333333328</v>
      </c>
      <c r="O917" s="11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_xlfn.TEXTSPLIT(R917,{",",",","/"})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5" t="s">
        <v>1865</v>
      </c>
      <c r="D918">
        <v>3700</v>
      </c>
      <c r="E918">
        <v>1343</v>
      </c>
      <c r="F918" s="6">
        <f t="shared" si="56"/>
        <v>36.297297297297298</v>
      </c>
      <c r="G918" t="s">
        <v>14</v>
      </c>
      <c r="H918">
        <v>52</v>
      </c>
      <c r="I918" s="7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1">
        <f t="shared" si="57"/>
        <v>41991.25</v>
      </c>
      <c r="O918" s="11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_xlfn.TEXTSPLIT(R918,{",",",","/"})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5" t="s">
        <v>1867</v>
      </c>
      <c r="D919">
        <v>3600</v>
      </c>
      <c r="E919">
        <v>2097</v>
      </c>
      <c r="F919" s="6">
        <f t="shared" si="56"/>
        <v>58.25</v>
      </c>
      <c r="G919" t="s">
        <v>47</v>
      </c>
      <c r="H919">
        <v>27</v>
      </c>
      <c r="I919" s="7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1">
        <f t="shared" si="57"/>
        <v>40722.208333333336</v>
      </c>
      <c r="O919" s="11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_xlfn.TEXTSPLIT(R919,{",",",","/"})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5" t="s">
        <v>1869</v>
      </c>
      <c r="D920">
        <v>3800</v>
      </c>
      <c r="E920">
        <v>9021</v>
      </c>
      <c r="F920" s="6">
        <f t="shared" si="56"/>
        <v>237.39473684210526</v>
      </c>
      <c r="G920" t="s">
        <v>20</v>
      </c>
      <c r="H920">
        <v>156</v>
      </c>
      <c r="I920" s="7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1">
        <f t="shared" si="57"/>
        <v>41117.208333333336</v>
      </c>
      <c r="O920" s="11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_xlfn.TEXTSPLIT(R920,{",",",","/"})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5" t="s">
        <v>1871</v>
      </c>
      <c r="D921">
        <v>35600</v>
      </c>
      <c r="E921">
        <v>20915</v>
      </c>
      <c r="F921" s="6">
        <f t="shared" si="56"/>
        <v>58.75</v>
      </c>
      <c r="G921" t="s">
        <v>14</v>
      </c>
      <c r="H921">
        <v>225</v>
      </c>
      <c r="I921" s="7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1">
        <f t="shared" si="57"/>
        <v>43022.208333333328</v>
      </c>
      <c r="O921" s="11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_xlfn.TEXTSPLIT(R921,{",",",","/"})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5" t="s">
        <v>1873</v>
      </c>
      <c r="D922">
        <v>5300</v>
      </c>
      <c r="E922">
        <v>9676</v>
      </c>
      <c r="F922" s="6">
        <f t="shared" si="56"/>
        <v>182.56603773584905</v>
      </c>
      <c r="G922" t="s">
        <v>20</v>
      </c>
      <c r="H922">
        <v>255</v>
      </c>
      <c r="I922" s="7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1">
        <f t="shared" si="57"/>
        <v>43503.25</v>
      </c>
      <c r="O922" s="11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_xlfn.TEXTSPLIT(R922,{",",",","/"})</f>
        <v>film &amp; video</v>
      </c>
      <c r="T922" t="str">
        <v>animation</v>
      </c>
    </row>
    <row r="923" spans="1:20" ht="31.5" x14ac:dyDescent="0.25">
      <c r="A923">
        <v>921</v>
      </c>
      <c r="B923" t="s">
        <v>1874</v>
      </c>
      <c r="C923" s="5" t="s">
        <v>1875</v>
      </c>
      <c r="D923">
        <v>160400</v>
      </c>
      <c r="E923">
        <v>1210</v>
      </c>
      <c r="F923" s="6">
        <f t="shared" si="56"/>
        <v>0.75436408977556113</v>
      </c>
      <c r="G923" t="s">
        <v>14</v>
      </c>
      <c r="H923">
        <v>38</v>
      </c>
      <c r="I923" s="7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1">
        <f t="shared" si="57"/>
        <v>40951.25</v>
      </c>
      <c r="O923" s="11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_xlfn.TEXTSPLIT(R923,{",",",","/"})</f>
        <v>technology</v>
      </c>
      <c r="T923" t="str">
        <v>web</v>
      </c>
    </row>
    <row r="924" spans="1:20" ht="31.5" x14ac:dyDescent="0.25">
      <c r="A924">
        <v>922</v>
      </c>
      <c r="B924" t="s">
        <v>1876</v>
      </c>
      <c r="C924" s="5" t="s">
        <v>1877</v>
      </c>
      <c r="D924">
        <v>51400</v>
      </c>
      <c r="E924">
        <v>90440</v>
      </c>
      <c r="F924" s="6">
        <f t="shared" si="56"/>
        <v>175.95330739299609</v>
      </c>
      <c r="G924" t="s">
        <v>20</v>
      </c>
      <c r="H924">
        <v>2261</v>
      </c>
      <c r="I924" s="7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11">
        <f t="shared" si="57"/>
        <v>43443.25</v>
      </c>
      <c r="O924" s="11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_xlfn.TEXTSPLIT(R924,{",",",","/"})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5" t="s">
        <v>1879</v>
      </c>
      <c r="D925">
        <v>1700</v>
      </c>
      <c r="E925">
        <v>4044</v>
      </c>
      <c r="F925" s="6">
        <f t="shared" si="56"/>
        <v>237.88235294117646</v>
      </c>
      <c r="G925" t="s">
        <v>20</v>
      </c>
      <c r="H925">
        <v>40</v>
      </c>
      <c r="I925" s="7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11">
        <f t="shared" si="57"/>
        <v>40373.208333333336</v>
      </c>
      <c r="O925" s="11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_xlfn.TEXTSPLIT(R925,{",",",","/"})</f>
        <v>theater</v>
      </c>
      <c r="T925" t="str">
        <v>plays</v>
      </c>
    </row>
    <row r="926" spans="1:20" ht="31.5" x14ac:dyDescent="0.25">
      <c r="A926">
        <v>924</v>
      </c>
      <c r="B926" t="s">
        <v>1880</v>
      </c>
      <c r="C926" s="5" t="s">
        <v>1881</v>
      </c>
      <c r="D926">
        <v>39400</v>
      </c>
      <c r="E926">
        <v>192292</v>
      </c>
      <c r="F926" s="6">
        <f t="shared" si="56"/>
        <v>488.05076142131981</v>
      </c>
      <c r="G926" t="s">
        <v>20</v>
      </c>
      <c r="H926">
        <v>2289</v>
      </c>
      <c r="I926" s="7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1">
        <f t="shared" si="57"/>
        <v>43769.208333333328</v>
      </c>
      <c r="O926" s="11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_xlfn.TEXTSPLIT(R926,{",",",","/"})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5" t="s">
        <v>1883</v>
      </c>
      <c r="D927">
        <v>3000</v>
      </c>
      <c r="E927">
        <v>6722</v>
      </c>
      <c r="F927" s="6">
        <f t="shared" si="56"/>
        <v>224.06666666666669</v>
      </c>
      <c r="G927" t="s">
        <v>20</v>
      </c>
      <c r="H927">
        <v>65</v>
      </c>
      <c r="I927" s="7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1">
        <f t="shared" si="57"/>
        <v>43000.208333333328</v>
      </c>
      <c r="O927" s="11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_xlfn.TEXTSPLIT(R927,{",",",","/"})</f>
        <v>theater</v>
      </c>
      <c r="T927" t="str">
        <v>plays</v>
      </c>
    </row>
    <row r="928" spans="1:20" ht="31.5" x14ac:dyDescent="0.25">
      <c r="A928">
        <v>926</v>
      </c>
      <c r="B928" t="s">
        <v>1884</v>
      </c>
      <c r="C928" s="5" t="s">
        <v>1885</v>
      </c>
      <c r="D928">
        <v>8700</v>
      </c>
      <c r="E928">
        <v>1577</v>
      </c>
      <c r="F928" s="6">
        <f t="shared" si="56"/>
        <v>18.126436781609197</v>
      </c>
      <c r="G928" t="s">
        <v>14</v>
      </c>
      <c r="H928">
        <v>15</v>
      </c>
      <c r="I928" s="7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1">
        <f t="shared" si="57"/>
        <v>42502.208333333328</v>
      </c>
      <c r="O928" s="11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_xlfn.TEXTSPLIT(R928,{",",",","/"})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5" t="s">
        <v>1887</v>
      </c>
      <c r="D929">
        <v>7200</v>
      </c>
      <c r="E929">
        <v>3301</v>
      </c>
      <c r="F929" s="6">
        <f t="shared" si="56"/>
        <v>45.847222222222221</v>
      </c>
      <c r="G929" t="s">
        <v>14</v>
      </c>
      <c r="H929">
        <v>37</v>
      </c>
      <c r="I929" s="7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1">
        <f t="shared" si="57"/>
        <v>41102.208333333336</v>
      </c>
      <c r="O929" s="11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_xlfn.TEXTSPLIT(R929,{",",",","/"})</f>
        <v>theater</v>
      </c>
      <c r="T929" t="str">
        <v>plays</v>
      </c>
    </row>
    <row r="930" spans="1:20" ht="31.5" x14ac:dyDescent="0.25">
      <c r="A930">
        <v>928</v>
      </c>
      <c r="B930" t="s">
        <v>1888</v>
      </c>
      <c r="C930" s="5" t="s">
        <v>1889</v>
      </c>
      <c r="D930">
        <v>167400</v>
      </c>
      <c r="E930">
        <v>196386</v>
      </c>
      <c r="F930" s="6">
        <f t="shared" si="56"/>
        <v>117.31541218637993</v>
      </c>
      <c r="G930" t="s">
        <v>20</v>
      </c>
      <c r="H930">
        <v>3777</v>
      </c>
      <c r="I930" s="7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1">
        <f t="shared" si="57"/>
        <v>41637.25</v>
      </c>
      <c r="O930" s="11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_xlfn.TEXTSPLIT(R930,{",",",","/"})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5" t="s">
        <v>1891</v>
      </c>
      <c r="D931">
        <v>5500</v>
      </c>
      <c r="E931">
        <v>11952</v>
      </c>
      <c r="F931" s="6">
        <f t="shared" si="56"/>
        <v>217.30909090909088</v>
      </c>
      <c r="G931" t="s">
        <v>20</v>
      </c>
      <c r="H931">
        <v>184</v>
      </c>
      <c r="I931" s="7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1">
        <f t="shared" si="57"/>
        <v>42858.208333333328</v>
      </c>
      <c r="O931" s="11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_xlfn.TEXTSPLIT(R931,{",",",","/"})</f>
        <v>theater</v>
      </c>
      <c r="T931" t="str">
        <v>plays</v>
      </c>
    </row>
    <row r="932" spans="1:20" ht="31.5" x14ac:dyDescent="0.25">
      <c r="A932">
        <v>930</v>
      </c>
      <c r="B932" t="s">
        <v>1892</v>
      </c>
      <c r="C932" s="5" t="s">
        <v>1893</v>
      </c>
      <c r="D932">
        <v>3500</v>
      </c>
      <c r="E932">
        <v>3930</v>
      </c>
      <c r="F932" s="6">
        <f t="shared" si="56"/>
        <v>112.28571428571428</v>
      </c>
      <c r="G932" t="s">
        <v>20</v>
      </c>
      <c r="H932">
        <v>85</v>
      </c>
      <c r="I932" s="7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1">
        <f t="shared" si="57"/>
        <v>42060.25</v>
      </c>
      <c r="O932" s="11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_xlfn.TEXTSPLIT(R932,{",",",","/"})</f>
        <v>theater</v>
      </c>
      <c r="T932" t="str">
        <v>plays</v>
      </c>
    </row>
    <row r="933" spans="1:20" ht="31.5" x14ac:dyDescent="0.25">
      <c r="A933">
        <v>931</v>
      </c>
      <c r="B933" t="s">
        <v>1894</v>
      </c>
      <c r="C933" s="5" t="s">
        <v>1895</v>
      </c>
      <c r="D933">
        <v>7900</v>
      </c>
      <c r="E933">
        <v>5729</v>
      </c>
      <c r="F933" s="6">
        <f t="shared" si="56"/>
        <v>72.51898734177216</v>
      </c>
      <c r="G933" t="s">
        <v>14</v>
      </c>
      <c r="H933">
        <v>112</v>
      </c>
      <c r="I933" s="7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1">
        <f t="shared" si="57"/>
        <v>41818.208333333336</v>
      </c>
      <c r="O933" s="11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_xlfn.TEXTSPLIT(R933,{",",",","/"})</f>
        <v>theater</v>
      </c>
      <c r="T933" t="str">
        <v>plays</v>
      </c>
    </row>
    <row r="934" spans="1:20" ht="31.5" x14ac:dyDescent="0.25">
      <c r="A934">
        <v>932</v>
      </c>
      <c r="B934" t="s">
        <v>1896</v>
      </c>
      <c r="C934" s="5" t="s">
        <v>1897</v>
      </c>
      <c r="D934">
        <v>2300</v>
      </c>
      <c r="E934">
        <v>4883</v>
      </c>
      <c r="F934" s="6">
        <f t="shared" si="56"/>
        <v>212.30434782608697</v>
      </c>
      <c r="G934" t="s">
        <v>20</v>
      </c>
      <c r="H934">
        <v>144</v>
      </c>
      <c r="I934" s="7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1">
        <f t="shared" si="57"/>
        <v>41709.208333333336</v>
      </c>
      <c r="O934" s="11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_xlfn.TEXTSPLIT(R934,{",",",","/"})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5" t="s">
        <v>1899</v>
      </c>
      <c r="D935">
        <v>73000</v>
      </c>
      <c r="E935">
        <v>175015</v>
      </c>
      <c r="F935" s="6">
        <f t="shared" si="56"/>
        <v>239.74657534246577</v>
      </c>
      <c r="G935" t="s">
        <v>20</v>
      </c>
      <c r="H935">
        <v>1902</v>
      </c>
      <c r="I935" s="7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1">
        <f t="shared" si="57"/>
        <v>41372.208333333336</v>
      </c>
      <c r="O935" s="11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_xlfn.TEXTSPLIT(R935,{",",",","/"})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5" t="s">
        <v>1901</v>
      </c>
      <c r="D936">
        <v>6200</v>
      </c>
      <c r="E936">
        <v>11280</v>
      </c>
      <c r="F936" s="6">
        <f t="shared" si="56"/>
        <v>181.93548387096774</v>
      </c>
      <c r="G936" t="s">
        <v>20</v>
      </c>
      <c r="H936">
        <v>105</v>
      </c>
      <c r="I936" s="7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1">
        <f t="shared" si="57"/>
        <v>42422.25</v>
      </c>
      <c r="O936" s="11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_xlfn.TEXTSPLIT(R936,{",",",","/"})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5" t="s">
        <v>1903</v>
      </c>
      <c r="D937">
        <v>6100</v>
      </c>
      <c r="E937">
        <v>10012</v>
      </c>
      <c r="F937" s="6">
        <f t="shared" si="56"/>
        <v>164.13114754098362</v>
      </c>
      <c r="G937" t="s">
        <v>20</v>
      </c>
      <c r="H937">
        <v>132</v>
      </c>
      <c r="I937" s="7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1">
        <f t="shared" si="57"/>
        <v>42209.208333333328</v>
      </c>
      <c r="O937" s="11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_xlfn.TEXTSPLIT(R937,{",",",","/"})</f>
        <v>theater</v>
      </c>
      <c r="T937" t="str">
        <v>plays</v>
      </c>
    </row>
    <row r="938" spans="1:20" ht="31.5" x14ac:dyDescent="0.25">
      <c r="A938">
        <v>936</v>
      </c>
      <c r="B938" t="s">
        <v>1246</v>
      </c>
      <c r="C938" s="5" t="s">
        <v>1904</v>
      </c>
      <c r="D938">
        <v>103200</v>
      </c>
      <c r="E938">
        <v>1690</v>
      </c>
      <c r="F938" s="6">
        <f t="shared" si="56"/>
        <v>1.6375968992248062</v>
      </c>
      <c r="G938" t="s">
        <v>14</v>
      </c>
      <c r="H938">
        <v>21</v>
      </c>
      <c r="I938" s="7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1">
        <f t="shared" si="57"/>
        <v>43668.208333333328</v>
      </c>
      <c r="O938" s="11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_xlfn.TEXTSPLIT(R938,{",",",","/"})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5" t="s">
        <v>1906</v>
      </c>
      <c r="D939">
        <v>171000</v>
      </c>
      <c r="E939">
        <v>84891</v>
      </c>
      <c r="F939" s="6">
        <f t="shared" si="56"/>
        <v>49.64385964912281</v>
      </c>
      <c r="G939" t="s">
        <v>74</v>
      </c>
      <c r="H939">
        <v>976</v>
      </c>
      <c r="I939" s="7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1">
        <f t="shared" si="57"/>
        <v>42334.25</v>
      </c>
      <c r="O939" s="11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_xlfn.TEXTSPLIT(R939,{",",",","/"})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5" t="s">
        <v>1908</v>
      </c>
      <c r="D940">
        <v>9200</v>
      </c>
      <c r="E940">
        <v>10093</v>
      </c>
      <c r="F940" s="6">
        <f t="shared" si="56"/>
        <v>109.70652173913042</v>
      </c>
      <c r="G940" t="s">
        <v>20</v>
      </c>
      <c r="H940">
        <v>96</v>
      </c>
      <c r="I940" s="7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1">
        <f t="shared" si="57"/>
        <v>43263.208333333328</v>
      </c>
      <c r="O940" s="11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_xlfn.TEXTSPLIT(R940,{",",",","/"})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5" t="s">
        <v>1910</v>
      </c>
      <c r="D941">
        <v>7800</v>
      </c>
      <c r="E941">
        <v>3839</v>
      </c>
      <c r="F941" s="6">
        <f t="shared" si="56"/>
        <v>49.217948717948715</v>
      </c>
      <c r="G941" t="s">
        <v>14</v>
      </c>
      <c r="H941">
        <v>67</v>
      </c>
      <c r="I941" s="7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1">
        <f t="shared" si="57"/>
        <v>40670.208333333336</v>
      </c>
      <c r="O941" s="11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_xlfn.TEXTSPLIT(R941,{",",",","/"})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5" t="s">
        <v>1912</v>
      </c>
      <c r="D942">
        <v>9900</v>
      </c>
      <c r="E942">
        <v>6161</v>
      </c>
      <c r="F942" s="6">
        <f t="shared" si="56"/>
        <v>62.232323232323225</v>
      </c>
      <c r="G942" t="s">
        <v>47</v>
      </c>
      <c r="H942">
        <v>66</v>
      </c>
      <c r="I942" s="7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1">
        <f t="shared" si="57"/>
        <v>41244.25</v>
      </c>
      <c r="O942" s="11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_xlfn.TEXTSPLIT(R942,{",",",","/"})</f>
        <v>technology</v>
      </c>
      <c r="T942" t="str">
        <v>web</v>
      </c>
    </row>
    <row r="943" spans="1:20" ht="31.5" x14ac:dyDescent="0.25">
      <c r="A943">
        <v>941</v>
      </c>
      <c r="B943" t="s">
        <v>1913</v>
      </c>
      <c r="C943" s="5" t="s">
        <v>1914</v>
      </c>
      <c r="D943">
        <v>43000</v>
      </c>
      <c r="E943">
        <v>5615</v>
      </c>
      <c r="F943" s="6">
        <f t="shared" si="56"/>
        <v>13.05813953488372</v>
      </c>
      <c r="G943" t="s">
        <v>14</v>
      </c>
      <c r="H943">
        <v>78</v>
      </c>
      <c r="I943" s="7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1">
        <f t="shared" si="57"/>
        <v>40552.25</v>
      </c>
      <c r="O943" s="11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_xlfn.TEXTSPLIT(R943,{",",",","/"})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5" t="s">
        <v>1915</v>
      </c>
      <c r="D944">
        <v>9600</v>
      </c>
      <c r="E944">
        <v>6205</v>
      </c>
      <c r="F944" s="6">
        <f t="shared" si="56"/>
        <v>64.635416666666671</v>
      </c>
      <c r="G944" t="s">
        <v>14</v>
      </c>
      <c r="H944">
        <v>67</v>
      </c>
      <c r="I944" s="7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1">
        <f t="shared" si="57"/>
        <v>40568.25</v>
      </c>
      <c r="O944" s="11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_xlfn.TEXTSPLIT(R944,{",",",","/"})</f>
        <v>theater</v>
      </c>
      <c r="T944" t="str">
        <v>plays</v>
      </c>
    </row>
    <row r="945" spans="1:20" ht="31.5" x14ac:dyDescent="0.25">
      <c r="A945">
        <v>943</v>
      </c>
      <c r="B945" t="s">
        <v>1916</v>
      </c>
      <c r="C945" s="5" t="s">
        <v>1917</v>
      </c>
      <c r="D945">
        <v>7500</v>
      </c>
      <c r="E945">
        <v>11969</v>
      </c>
      <c r="F945" s="6">
        <f t="shared" si="56"/>
        <v>159.58666666666667</v>
      </c>
      <c r="G945" t="s">
        <v>20</v>
      </c>
      <c r="H945">
        <v>114</v>
      </c>
      <c r="I945" s="7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1">
        <f t="shared" si="57"/>
        <v>41906.208333333336</v>
      </c>
      <c r="O945" s="11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_xlfn.TEXTSPLIT(R945,{",",",","/"})</f>
        <v>food</v>
      </c>
      <c r="T945" t="str">
        <v>food trucks</v>
      </c>
    </row>
    <row r="946" spans="1:20" ht="31.5" x14ac:dyDescent="0.25">
      <c r="A946">
        <v>944</v>
      </c>
      <c r="B946" t="s">
        <v>1918</v>
      </c>
      <c r="C946" s="5" t="s">
        <v>1919</v>
      </c>
      <c r="D946">
        <v>10000</v>
      </c>
      <c r="E946">
        <v>8142</v>
      </c>
      <c r="F946" s="6">
        <f t="shared" si="56"/>
        <v>81.42</v>
      </c>
      <c r="G946" t="s">
        <v>14</v>
      </c>
      <c r="H946">
        <v>263</v>
      </c>
      <c r="I946" s="7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1">
        <f t="shared" si="57"/>
        <v>42776.25</v>
      </c>
      <c r="O946" s="11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_xlfn.TEXTSPLIT(R946,{",",",","/"})</f>
        <v>photography</v>
      </c>
      <c r="T946" t="str">
        <v>photography books</v>
      </c>
    </row>
    <row r="947" spans="1:20" ht="31.5" x14ac:dyDescent="0.25">
      <c r="A947">
        <v>945</v>
      </c>
      <c r="B947" t="s">
        <v>1920</v>
      </c>
      <c r="C947" s="5" t="s">
        <v>1921</v>
      </c>
      <c r="D947">
        <v>172000</v>
      </c>
      <c r="E947">
        <v>55805</v>
      </c>
      <c r="F947" s="6">
        <f t="shared" si="56"/>
        <v>32.444767441860463</v>
      </c>
      <c r="G947" t="s">
        <v>14</v>
      </c>
      <c r="H947">
        <v>1691</v>
      </c>
      <c r="I947" s="7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1">
        <f t="shared" si="57"/>
        <v>41004.208333333336</v>
      </c>
      <c r="O947" s="11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_xlfn.TEXTSPLIT(R947,{",",",","/"})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5" t="s">
        <v>1923</v>
      </c>
      <c r="D948">
        <v>153700</v>
      </c>
      <c r="E948">
        <v>15238</v>
      </c>
      <c r="F948" s="6">
        <f t="shared" si="56"/>
        <v>9.9141184124918666</v>
      </c>
      <c r="G948" t="s">
        <v>14</v>
      </c>
      <c r="H948">
        <v>181</v>
      </c>
      <c r="I948" s="7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1">
        <f t="shared" si="57"/>
        <v>40710.208333333336</v>
      </c>
      <c r="O948" s="11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_xlfn.TEXTSPLIT(R948,{",",",","/"})</f>
        <v>theater</v>
      </c>
      <c r="T948" t="str">
        <v>plays</v>
      </c>
    </row>
    <row r="949" spans="1:20" ht="31.5" x14ac:dyDescent="0.25">
      <c r="A949">
        <v>947</v>
      </c>
      <c r="B949" t="s">
        <v>1924</v>
      </c>
      <c r="C949" s="5" t="s">
        <v>1925</v>
      </c>
      <c r="D949">
        <v>3600</v>
      </c>
      <c r="E949">
        <v>961</v>
      </c>
      <c r="F949" s="6">
        <f t="shared" si="56"/>
        <v>26.694444444444443</v>
      </c>
      <c r="G949" t="s">
        <v>14</v>
      </c>
      <c r="H949">
        <v>13</v>
      </c>
      <c r="I949" s="7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1">
        <f t="shared" si="57"/>
        <v>41908.208333333336</v>
      </c>
      <c r="O949" s="11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_xlfn.TEXTSPLIT(R949,{",",",","/"})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5" t="s">
        <v>1927</v>
      </c>
      <c r="D950">
        <v>9400</v>
      </c>
      <c r="E950">
        <v>5918</v>
      </c>
      <c r="F950" s="6">
        <f t="shared" si="56"/>
        <v>62.957446808510639</v>
      </c>
      <c r="G950" t="s">
        <v>74</v>
      </c>
      <c r="H950">
        <v>160</v>
      </c>
      <c r="I950" s="7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1">
        <f t="shared" si="57"/>
        <v>41985.25</v>
      </c>
      <c r="O950" s="11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_xlfn.TEXTSPLIT(R950,{",",",","/"})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5" t="s">
        <v>1929</v>
      </c>
      <c r="D951">
        <v>5900</v>
      </c>
      <c r="E951">
        <v>9520</v>
      </c>
      <c r="F951" s="6">
        <f t="shared" si="56"/>
        <v>161.35593220338984</v>
      </c>
      <c r="G951" t="s">
        <v>20</v>
      </c>
      <c r="H951">
        <v>203</v>
      </c>
      <c r="I951" s="7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1">
        <f t="shared" si="57"/>
        <v>42112.208333333328</v>
      </c>
      <c r="O951" s="11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_xlfn.TEXTSPLIT(R951,{",",",","/"})</f>
        <v>technology</v>
      </c>
      <c r="T951" t="str">
        <v>web</v>
      </c>
    </row>
    <row r="952" spans="1:20" ht="31.5" x14ac:dyDescent="0.25">
      <c r="A952">
        <v>950</v>
      </c>
      <c r="B952" t="s">
        <v>1930</v>
      </c>
      <c r="C952" s="5" t="s">
        <v>1931</v>
      </c>
      <c r="D952">
        <v>100</v>
      </c>
      <c r="E952">
        <v>5</v>
      </c>
      <c r="F952" s="6">
        <f t="shared" si="56"/>
        <v>5</v>
      </c>
      <c r="G952" t="s">
        <v>14</v>
      </c>
      <c r="H952">
        <v>1</v>
      </c>
      <c r="I952" s="7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11">
        <f t="shared" si="57"/>
        <v>43571.208333333328</v>
      </c>
      <c r="O952" s="11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_xlfn.TEXTSPLIT(R952,{",",",","/"})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5" t="s">
        <v>1933</v>
      </c>
      <c r="D953">
        <v>14500</v>
      </c>
      <c r="E953">
        <v>159056</v>
      </c>
      <c r="F953" s="6">
        <f t="shared" si="56"/>
        <v>1096.9379310344827</v>
      </c>
      <c r="G953" t="s">
        <v>20</v>
      </c>
      <c r="H953">
        <v>1559</v>
      </c>
      <c r="I953" s="7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1">
        <f t="shared" si="57"/>
        <v>42730.25</v>
      </c>
      <c r="O953" s="11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_xlfn.TEXTSPLIT(R953,{",",",","/"})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5" t="s">
        <v>1935</v>
      </c>
      <c r="D954">
        <v>145500</v>
      </c>
      <c r="E954">
        <v>101987</v>
      </c>
      <c r="F954" s="6">
        <f t="shared" si="56"/>
        <v>70.094158075601371</v>
      </c>
      <c r="G954" t="s">
        <v>74</v>
      </c>
      <c r="H954">
        <v>2266</v>
      </c>
      <c r="I954" s="7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1">
        <f t="shared" si="57"/>
        <v>42591.208333333328</v>
      </c>
      <c r="O954" s="11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_xlfn.TEXTSPLIT(R954,{",",",","/"})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5" t="s">
        <v>1937</v>
      </c>
      <c r="D955">
        <v>3300</v>
      </c>
      <c r="E955">
        <v>1980</v>
      </c>
      <c r="F955" s="6">
        <f t="shared" si="56"/>
        <v>60</v>
      </c>
      <c r="G955" t="s">
        <v>14</v>
      </c>
      <c r="H955">
        <v>21</v>
      </c>
      <c r="I955" s="7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1">
        <f t="shared" si="57"/>
        <v>42358.25</v>
      </c>
      <c r="O955" s="11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_xlfn.TEXTSPLIT(R955,{",",",","/"})</f>
        <v>film &amp; video</v>
      </c>
      <c r="T955" t="str">
        <v>science fiction</v>
      </c>
    </row>
    <row r="956" spans="1:20" ht="31.5" x14ac:dyDescent="0.25">
      <c r="A956">
        <v>954</v>
      </c>
      <c r="B956" t="s">
        <v>1938</v>
      </c>
      <c r="C956" s="5" t="s">
        <v>1939</v>
      </c>
      <c r="D956">
        <v>42600</v>
      </c>
      <c r="E956">
        <v>156384</v>
      </c>
      <c r="F956" s="6">
        <f t="shared" si="56"/>
        <v>367.0985915492958</v>
      </c>
      <c r="G956" t="s">
        <v>20</v>
      </c>
      <c r="H956">
        <v>1548</v>
      </c>
      <c r="I956" s="7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1">
        <f t="shared" si="57"/>
        <v>41174.208333333336</v>
      </c>
      <c r="O956" s="11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_xlfn.TEXTSPLIT(R956,{",",",","/"})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5" t="s">
        <v>1941</v>
      </c>
      <c r="D957">
        <v>700</v>
      </c>
      <c r="E957">
        <v>7763</v>
      </c>
      <c r="F957" s="6">
        <f t="shared" si="56"/>
        <v>1109</v>
      </c>
      <c r="G957" t="s">
        <v>20</v>
      </c>
      <c r="H957">
        <v>80</v>
      </c>
      <c r="I957" s="7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1">
        <f t="shared" si="57"/>
        <v>41238.25</v>
      </c>
      <c r="O957" s="11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_xlfn.TEXTSPLIT(R957,{",",",","/"})</f>
        <v>theater</v>
      </c>
      <c r="T957" t="str">
        <v>plays</v>
      </c>
    </row>
    <row r="958" spans="1:20" ht="31.5" x14ac:dyDescent="0.25">
      <c r="A958">
        <v>956</v>
      </c>
      <c r="B958" t="s">
        <v>1942</v>
      </c>
      <c r="C958" s="5" t="s">
        <v>1943</v>
      </c>
      <c r="D958">
        <v>187600</v>
      </c>
      <c r="E958">
        <v>35698</v>
      </c>
      <c r="F958" s="6">
        <f t="shared" si="56"/>
        <v>19.028784648187631</v>
      </c>
      <c r="G958" t="s">
        <v>14</v>
      </c>
      <c r="H958">
        <v>830</v>
      </c>
      <c r="I958" s="7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1">
        <f t="shared" si="57"/>
        <v>42360.25</v>
      </c>
      <c r="O958" s="11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_xlfn.TEXTSPLIT(R958,{",",",","/"})</f>
        <v>film &amp; video</v>
      </c>
      <c r="T958" t="str">
        <v>science fiction</v>
      </c>
    </row>
    <row r="959" spans="1:20" ht="31.5" x14ac:dyDescent="0.25">
      <c r="A959">
        <v>957</v>
      </c>
      <c r="B959" t="s">
        <v>1944</v>
      </c>
      <c r="C959" s="5" t="s">
        <v>1945</v>
      </c>
      <c r="D959">
        <v>9800</v>
      </c>
      <c r="E959">
        <v>12434</v>
      </c>
      <c r="F959" s="6">
        <f t="shared" si="56"/>
        <v>126.87755102040816</v>
      </c>
      <c r="G959" t="s">
        <v>20</v>
      </c>
      <c r="H959">
        <v>131</v>
      </c>
      <c r="I959" s="7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1">
        <f t="shared" si="57"/>
        <v>40955.25</v>
      </c>
      <c r="O959" s="11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_xlfn.TEXTSPLIT(R959,{",",",","/"})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5" t="s">
        <v>1947</v>
      </c>
      <c r="D960">
        <v>1100</v>
      </c>
      <c r="E960">
        <v>8081</v>
      </c>
      <c r="F960" s="6">
        <f t="shared" si="56"/>
        <v>734.63636363636363</v>
      </c>
      <c r="G960" t="s">
        <v>20</v>
      </c>
      <c r="H960">
        <v>112</v>
      </c>
      <c r="I960" s="7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1">
        <f t="shared" si="57"/>
        <v>40350.208333333336</v>
      </c>
      <c r="O960" s="11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_xlfn.TEXTSPLIT(R960,{",",",","/"})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5" t="s">
        <v>1949</v>
      </c>
      <c r="D961">
        <v>145000</v>
      </c>
      <c r="E961">
        <v>6631</v>
      </c>
      <c r="F961" s="6">
        <f t="shared" si="56"/>
        <v>4.5731034482758623</v>
      </c>
      <c r="G961" t="s">
        <v>14</v>
      </c>
      <c r="H961">
        <v>130</v>
      </c>
      <c r="I961" s="7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1">
        <f t="shared" si="57"/>
        <v>40357.208333333336</v>
      </c>
      <c r="O961" s="11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_xlfn.TEXTSPLIT(R961,{",",",","/"})</f>
        <v>publishing</v>
      </c>
      <c r="T961" t="str">
        <v>translations</v>
      </c>
    </row>
    <row r="962" spans="1:20" ht="31.5" x14ac:dyDescent="0.25">
      <c r="A962">
        <v>960</v>
      </c>
      <c r="B962" t="s">
        <v>1950</v>
      </c>
      <c r="C962" s="5" t="s">
        <v>1951</v>
      </c>
      <c r="D962">
        <v>5500</v>
      </c>
      <c r="E962">
        <v>4678</v>
      </c>
      <c r="F962" s="6">
        <f t="shared" ref="F962:F1001" si="60">E962/D962*100</f>
        <v>85.054545454545448</v>
      </c>
      <c r="G962" t="s">
        <v>14</v>
      </c>
      <c r="H962">
        <v>55</v>
      </c>
      <c r="I962" s="7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1">
        <f t="shared" ref="N962:N1001" si="61">(((L962/60)/60)/24)+DATE(1970,1,1)</f>
        <v>42408.25</v>
      </c>
      <c r="O962" s="11">
        <f t="shared" ref="O962:O1001" si="62">(((M962/60)/60)/24)+DATE(1970,1,1)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_xlfn.TEXTSPLIT(R962,{",",",","/"})</f>
        <v>technology</v>
      </c>
      <c r="T962" t="str">
        <v>web</v>
      </c>
    </row>
    <row r="963" spans="1:20" ht="31.5" x14ac:dyDescent="0.25">
      <c r="A963">
        <v>961</v>
      </c>
      <c r="B963" t="s">
        <v>1952</v>
      </c>
      <c r="C963" s="5" t="s">
        <v>1953</v>
      </c>
      <c r="D963">
        <v>5700</v>
      </c>
      <c r="E963">
        <v>6800</v>
      </c>
      <c r="F963" s="6">
        <f t="shared" si="60"/>
        <v>119.29824561403508</v>
      </c>
      <c r="G963" t="s">
        <v>20</v>
      </c>
      <c r="H963">
        <v>155</v>
      </c>
      <c r="I963" s="7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1">
        <f t="shared" si="61"/>
        <v>40591.25</v>
      </c>
      <c r="O963" s="11">
        <f t="shared" si="62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_xlfn.TEXTSPLIT(R963,{",",",","/"})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5" t="s">
        <v>1955</v>
      </c>
      <c r="D964">
        <v>3600</v>
      </c>
      <c r="E964">
        <v>10657</v>
      </c>
      <c r="F964" s="6">
        <f t="shared" si="60"/>
        <v>296.02777777777777</v>
      </c>
      <c r="G964" t="s">
        <v>20</v>
      </c>
      <c r="H964">
        <v>266</v>
      </c>
      <c r="I964" s="7">
        <f t="shared" si="59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1">
        <f t="shared" si="61"/>
        <v>41592.25</v>
      </c>
      <c r="O964" s="11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_xlfn.TEXTSPLIT(R964,{",",",","/"})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5" t="s">
        <v>1957</v>
      </c>
      <c r="D965">
        <v>5900</v>
      </c>
      <c r="E965">
        <v>4997</v>
      </c>
      <c r="F965" s="6">
        <f t="shared" si="60"/>
        <v>84.694915254237287</v>
      </c>
      <c r="G965" t="s">
        <v>14</v>
      </c>
      <c r="H965">
        <v>114</v>
      </c>
      <c r="I965" s="7">
        <f t="shared" si="59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1">
        <f t="shared" si="61"/>
        <v>40607.25</v>
      </c>
      <c r="O965" s="11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_xlfn.TEXTSPLIT(R965,{",",",","/"})</f>
        <v>photography</v>
      </c>
      <c r="T965" t="str">
        <v>photography books</v>
      </c>
    </row>
    <row r="966" spans="1:20" ht="31.5" x14ac:dyDescent="0.25">
      <c r="A966">
        <v>964</v>
      </c>
      <c r="B966" t="s">
        <v>1958</v>
      </c>
      <c r="C966" s="5" t="s">
        <v>1959</v>
      </c>
      <c r="D966">
        <v>3700</v>
      </c>
      <c r="E966">
        <v>13164</v>
      </c>
      <c r="F966" s="6">
        <f t="shared" si="60"/>
        <v>355.7837837837838</v>
      </c>
      <c r="G966" t="s">
        <v>20</v>
      </c>
      <c r="H966">
        <v>155</v>
      </c>
      <c r="I966" s="7">
        <f t="shared" ref="I966:I1001" si="63">E966/H966</f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1">
        <f t="shared" si="61"/>
        <v>42135.208333333328</v>
      </c>
      <c r="O966" s="11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_xlfn.TEXTSPLIT(R966,{",",",","/"})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5" t="s">
        <v>1961</v>
      </c>
      <c r="D967">
        <v>2200</v>
      </c>
      <c r="E967">
        <v>8501</v>
      </c>
      <c r="F967" s="6">
        <f t="shared" si="60"/>
        <v>386.40909090909093</v>
      </c>
      <c r="G967" t="s">
        <v>20</v>
      </c>
      <c r="H967">
        <v>207</v>
      </c>
      <c r="I967" s="7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1">
        <f t="shared" si="61"/>
        <v>40203.25</v>
      </c>
      <c r="O967" s="11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_xlfn.TEXTSPLIT(R967,{",",",","/"})</f>
        <v>music</v>
      </c>
      <c r="T967" t="str">
        <v>rock</v>
      </c>
    </row>
    <row r="968" spans="1:20" ht="31.5" x14ac:dyDescent="0.25">
      <c r="A968">
        <v>966</v>
      </c>
      <c r="B968" t="s">
        <v>878</v>
      </c>
      <c r="C968" s="5" t="s">
        <v>1962</v>
      </c>
      <c r="D968">
        <v>1700</v>
      </c>
      <c r="E968">
        <v>13468</v>
      </c>
      <c r="F968" s="6">
        <f t="shared" si="60"/>
        <v>792.23529411764707</v>
      </c>
      <c r="G968" t="s">
        <v>20</v>
      </c>
      <c r="H968">
        <v>245</v>
      </c>
      <c r="I968" s="7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1">
        <f t="shared" si="61"/>
        <v>42901.208333333328</v>
      </c>
      <c r="O968" s="11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_xlfn.TEXTSPLIT(R968,{",",",","/"})</f>
        <v>theater</v>
      </c>
      <c r="T968" t="str">
        <v>plays</v>
      </c>
    </row>
    <row r="969" spans="1:20" ht="31.5" x14ac:dyDescent="0.25">
      <c r="A969">
        <v>967</v>
      </c>
      <c r="B969" t="s">
        <v>1963</v>
      </c>
      <c r="C969" s="5" t="s">
        <v>1964</v>
      </c>
      <c r="D969">
        <v>88400</v>
      </c>
      <c r="E969">
        <v>121138</v>
      </c>
      <c r="F969" s="6">
        <f t="shared" si="60"/>
        <v>137.03393665158373</v>
      </c>
      <c r="G969" t="s">
        <v>20</v>
      </c>
      <c r="H969">
        <v>1573</v>
      </c>
      <c r="I969" s="7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1">
        <f t="shared" si="61"/>
        <v>41005.208333333336</v>
      </c>
      <c r="O969" s="11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_xlfn.TEXTSPLIT(R969,{",",",","/"})</f>
        <v>music</v>
      </c>
      <c r="T969" t="str">
        <v>world music</v>
      </c>
    </row>
    <row r="970" spans="1:20" ht="47.25" x14ac:dyDescent="0.25">
      <c r="A970">
        <v>968</v>
      </c>
      <c r="B970" t="s">
        <v>1965</v>
      </c>
      <c r="C970" s="5" t="s">
        <v>1966</v>
      </c>
      <c r="D970">
        <v>2400</v>
      </c>
      <c r="E970">
        <v>8117</v>
      </c>
      <c r="F970" s="6">
        <f t="shared" si="60"/>
        <v>338.20833333333337</v>
      </c>
      <c r="G970" t="s">
        <v>20</v>
      </c>
      <c r="H970">
        <v>114</v>
      </c>
      <c r="I970" s="7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1">
        <f t="shared" si="61"/>
        <v>40544.25</v>
      </c>
      <c r="O970" s="11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_xlfn.TEXTSPLIT(R970,{",",",","/"})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5" t="s">
        <v>1968</v>
      </c>
      <c r="D971">
        <v>7900</v>
      </c>
      <c r="E971">
        <v>8550</v>
      </c>
      <c r="F971" s="6">
        <f t="shared" si="60"/>
        <v>108.22784810126582</v>
      </c>
      <c r="G971" t="s">
        <v>20</v>
      </c>
      <c r="H971">
        <v>93</v>
      </c>
      <c r="I971" s="7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1">
        <f t="shared" si="61"/>
        <v>43821.25</v>
      </c>
      <c r="O971" s="11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_xlfn.TEXTSPLIT(R971,{",",",","/"})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5" t="s">
        <v>1970</v>
      </c>
      <c r="D972">
        <v>94900</v>
      </c>
      <c r="E972">
        <v>57659</v>
      </c>
      <c r="F972" s="6">
        <f t="shared" si="60"/>
        <v>60.757639620653315</v>
      </c>
      <c r="G972" t="s">
        <v>14</v>
      </c>
      <c r="H972">
        <v>594</v>
      </c>
      <c r="I972" s="7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1">
        <f t="shared" si="61"/>
        <v>40672.208333333336</v>
      </c>
      <c r="O972" s="11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_xlfn.TEXTSPLIT(R972,{",",",","/"})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5" t="s">
        <v>1972</v>
      </c>
      <c r="D973">
        <v>5100</v>
      </c>
      <c r="E973">
        <v>1414</v>
      </c>
      <c r="F973" s="6">
        <f t="shared" si="60"/>
        <v>27.725490196078432</v>
      </c>
      <c r="G973" t="s">
        <v>14</v>
      </c>
      <c r="H973">
        <v>24</v>
      </c>
      <c r="I973" s="7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1">
        <f t="shared" si="61"/>
        <v>41555.208333333336</v>
      </c>
      <c r="O973" s="11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_xlfn.TEXTSPLIT(R973,{",",",","/"})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5" t="s">
        <v>1974</v>
      </c>
      <c r="D974">
        <v>42700</v>
      </c>
      <c r="E974">
        <v>97524</v>
      </c>
      <c r="F974" s="6">
        <f t="shared" si="60"/>
        <v>228.3934426229508</v>
      </c>
      <c r="G974" t="s">
        <v>20</v>
      </c>
      <c r="H974">
        <v>1681</v>
      </c>
      <c r="I974" s="7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1">
        <f t="shared" si="61"/>
        <v>41792.208333333336</v>
      </c>
      <c r="O974" s="11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_xlfn.TEXTSPLIT(R974,{",",",","/"})</f>
        <v>technology</v>
      </c>
      <c r="T974" t="str">
        <v>web</v>
      </c>
    </row>
    <row r="975" spans="1:20" ht="31.5" x14ac:dyDescent="0.25">
      <c r="A975">
        <v>973</v>
      </c>
      <c r="B975" t="s">
        <v>1975</v>
      </c>
      <c r="C975" s="5" t="s">
        <v>1976</v>
      </c>
      <c r="D975">
        <v>121100</v>
      </c>
      <c r="E975">
        <v>26176</v>
      </c>
      <c r="F975" s="6">
        <f t="shared" si="60"/>
        <v>21.615194054500414</v>
      </c>
      <c r="G975" t="s">
        <v>14</v>
      </c>
      <c r="H975">
        <v>252</v>
      </c>
      <c r="I975" s="7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1">
        <f t="shared" si="61"/>
        <v>40522.25</v>
      </c>
      <c r="O975" s="11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_xlfn.TEXTSPLIT(R975,{",",",","/"})</f>
        <v>theater</v>
      </c>
      <c r="T975" t="str">
        <v>plays</v>
      </c>
    </row>
    <row r="976" spans="1:20" ht="31.5" x14ac:dyDescent="0.25">
      <c r="A976">
        <v>974</v>
      </c>
      <c r="B976" t="s">
        <v>1977</v>
      </c>
      <c r="C976" s="5" t="s">
        <v>1978</v>
      </c>
      <c r="D976">
        <v>800</v>
      </c>
      <c r="E976">
        <v>2991</v>
      </c>
      <c r="F976" s="6">
        <f t="shared" si="60"/>
        <v>373.875</v>
      </c>
      <c r="G976" t="s">
        <v>20</v>
      </c>
      <c r="H976">
        <v>32</v>
      </c>
      <c r="I976" s="7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1">
        <f t="shared" si="61"/>
        <v>41412.208333333336</v>
      </c>
      <c r="O976" s="11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_xlfn.TEXTSPLIT(R976,{",",",","/"})</f>
        <v>music</v>
      </c>
      <c r="T976" t="str">
        <v>indie rock</v>
      </c>
    </row>
    <row r="977" spans="1:20" ht="31.5" x14ac:dyDescent="0.25">
      <c r="A977">
        <v>975</v>
      </c>
      <c r="B977" t="s">
        <v>1979</v>
      </c>
      <c r="C977" s="5" t="s">
        <v>1980</v>
      </c>
      <c r="D977">
        <v>5400</v>
      </c>
      <c r="E977">
        <v>8366</v>
      </c>
      <c r="F977" s="6">
        <f t="shared" si="60"/>
        <v>154.92592592592592</v>
      </c>
      <c r="G977" t="s">
        <v>20</v>
      </c>
      <c r="H977">
        <v>135</v>
      </c>
      <c r="I977" s="7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1">
        <f t="shared" si="61"/>
        <v>42337.25</v>
      </c>
      <c r="O977" s="11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_xlfn.TEXTSPLIT(R977,{",",",","/"})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5" t="s">
        <v>1982</v>
      </c>
      <c r="D978">
        <v>4000</v>
      </c>
      <c r="E978">
        <v>12886</v>
      </c>
      <c r="F978" s="6">
        <f t="shared" si="60"/>
        <v>322.14999999999998</v>
      </c>
      <c r="G978" t="s">
        <v>20</v>
      </c>
      <c r="H978">
        <v>140</v>
      </c>
      <c r="I978" s="7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1">
        <f t="shared" si="61"/>
        <v>40571.25</v>
      </c>
      <c r="O978" s="11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_xlfn.TEXTSPLIT(R978,{",",",","/"})</f>
        <v>theater</v>
      </c>
      <c r="T978" t="str">
        <v>plays</v>
      </c>
    </row>
    <row r="979" spans="1:20" ht="31.5" x14ac:dyDescent="0.25">
      <c r="A979">
        <v>977</v>
      </c>
      <c r="B979" t="s">
        <v>1258</v>
      </c>
      <c r="C979" s="5" t="s">
        <v>1983</v>
      </c>
      <c r="D979">
        <v>7000</v>
      </c>
      <c r="E979">
        <v>5177</v>
      </c>
      <c r="F979" s="6">
        <f t="shared" si="60"/>
        <v>73.957142857142856</v>
      </c>
      <c r="G979" t="s">
        <v>14</v>
      </c>
      <c r="H979">
        <v>67</v>
      </c>
      <c r="I979" s="7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1">
        <f t="shared" si="61"/>
        <v>43138.25</v>
      </c>
      <c r="O979" s="11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_xlfn.TEXTSPLIT(R979,{",",",","/"})</f>
        <v>food</v>
      </c>
      <c r="T979" t="str">
        <v>food trucks</v>
      </c>
    </row>
    <row r="980" spans="1:20" ht="31.5" x14ac:dyDescent="0.25">
      <c r="A980">
        <v>978</v>
      </c>
      <c r="B980" t="s">
        <v>1984</v>
      </c>
      <c r="C980" s="5" t="s">
        <v>1985</v>
      </c>
      <c r="D980">
        <v>1000</v>
      </c>
      <c r="E980">
        <v>8641</v>
      </c>
      <c r="F980" s="6">
        <f t="shared" si="60"/>
        <v>864.1</v>
      </c>
      <c r="G980" t="s">
        <v>20</v>
      </c>
      <c r="H980">
        <v>92</v>
      </c>
      <c r="I980" s="7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1">
        <f t="shared" si="61"/>
        <v>42686.25</v>
      </c>
      <c r="O980" s="11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_xlfn.TEXTSPLIT(R980,{",",",","/"})</f>
        <v>games</v>
      </c>
      <c r="T980" t="str">
        <v>video games</v>
      </c>
    </row>
    <row r="981" spans="1:20" ht="31.5" x14ac:dyDescent="0.25">
      <c r="A981">
        <v>979</v>
      </c>
      <c r="B981" t="s">
        <v>1986</v>
      </c>
      <c r="C981" s="5" t="s">
        <v>1987</v>
      </c>
      <c r="D981">
        <v>60200</v>
      </c>
      <c r="E981">
        <v>86244</v>
      </c>
      <c r="F981" s="6">
        <f t="shared" si="60"/>
        <v>143.26245847176079</v>
      </c>
      <c r="G981" t="s">
        <v>20</v>
      </c>
      <c r="H981">
        <v>1015</v>
      </c>
      <c r="I981" s="7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1">
        <f t="shared" si="61"/>
        <v>42078.208333333328</v>
      </c>
      <c r="O981" s="11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_xlfn.TEXTSPLIT(R981,{",",",","/"})</f>
        <v>theater</v>
      </c>
      <c r="T981" t="str">
        <v>plays</v>
      </c>
    </row>
    <row r="982" spans="1:20" ht="31.5" x14ac:dyDescent="0.25">
      <c r="A982">
        <v>980</v>
      </c>
      <c r="B982" t="s">
        <v>1988</v>
      </c>
      <c r="C982" s="5" t="s">
        <v>1989</v>
      </c>
      <c r="D982">
        <v>195200</v>
      </c>
      <c r="E982">
        <v>78630</v>
      </c>
      <c r="F982" s="6">
        <f t="shared" si="60"/>
        <v>40.281762295081968</v>
      </c>
      <c r="G982" t="s">
        <v>14</v>
      </c>
      <c r="H982">
        <v>742</v>
      </c>
      <c r="I982" s="7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1">
        <f t="shared" si="61"/>
        <v>42307.208333333328</v>
      </c>
      <c r="O982" s="11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_xlfn.TEXTSPLIT(R982,{",",",","/"})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5" t="s">
        <v>1991</v>
      </c>
      <c r="D983">
        <v>6700</v>
      </c>
      <c r="E983">
        <v>11941</v>
      </c>
      <c r="F983" s="6">
        <f t="shared" si="60"/>
        <v>178.22388059701493</v>
      </c>
      <c r="G983" t="s">
        <v>20</v>
      </c>
      <c r="H983">
        <v>323</v>
      </c>
      <c r="I983" s="7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1">
        <f t="shared" si="61"/>
        <v>43094.25</v>
      </c>
      <c r="O983" s="11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_xlfn.TEXTSPLIT(R983,{",",",","/"})</f>
        <v>technology</v>
      </c>
      <c r="T983" t="str">
        <v>web</v>
      </c>
    </row>
    <row r="984" spans="1:20" ht="31.5" x14ac:dyDescent="0.25">
      <c r="A984">
        <v>982</v>
      </c>
      <c r="B984" t="s">
        <v>1992</v>
      </c>
      <c r="C984" s="5" t="s">
        <v>1993</v>
      </c>
      <c r="D984">
        <v>7200</v>
      </c>
      <c r="E984">
        <v>6115</v>
      </c>
      <c r="F984" s="6">
        <f t="shared" si="60"/>
        <v>84.930555555555557</v>
      </c>
      <c r="G984" t="s">
        <v>14</v>
      </c>
      <c r="H984">
        <v>75</v>
      </c>
      <c r="I984" s="7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1">
        <f t="shared" si="61"/>
        <v>40743.208333333336</v>
      </c>
      <c r="O984" s="11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_xlfn.TEXTSPLIT(R984,{",",",","/"})</f>
        <v>film &amp; video</v>
      </c>
      <c r="T984" t="str">
        <v>documentary</v>
      </c>
    </row>
    <row r="985" spans="1:20" ht="31.5" x14ac:dyDescent="0.25">
      <c r="A985">
        <v>983</v>
      </c>
      <c r="B985" t="s">
        <v>1994</v>
      </c>
      <c r="C985" s="5" t="s">
        <v>1995</v>
      </c>
      <c r="D985">
        <v>129100</v>
      </c>
      <c r="E985">
        <v>188404</v>
      </c>
      <c r="F985" s="6">
        <f t="shared" si="60"/>
        <v>145.93648334624322</v>
      </c>
      <c r="G985" t="s">
        <v>20</v>
      </c>
      <c r="H985">
        <v>2326</v>
      </c>
      <c r="I985" s="7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1">
        <f t="shared" si="61"/>
        <v>43681.208333333328</v>
      </c>
      <c r="O985" s="11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_xlfn.TEXTSPLIT(R985,{",",",","/"})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5" t="s">
        <v>1997</v>
      </c>
      <c r="D986">
        <v>6500</v>
      </c>
      <c r="E986">
        <v>9910</v>
      </c>
      <c r="F986" s="6">
        <f t="shared" si="60"/>
        <v>152.46153846153848</v>
      </c>
      <c r="G986" t="s">
        <v>20</v>
      </c>
      <c r="H986">
        <v>381</v>
      </c>
      <c r="I986" s="7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1">
        <f t="shared" si="61"/>
        <v>43716.208333333328</v>
      </c>
      <c r="O986" s="11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_xlfn.TEXTSPLIT(R986,{",",",","/"})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5" t="s">
        <v>1999</v>
      </c>
      <c r="D987">
        <v>170600</v>
      </c>
      <c r="E987">
        <v>114523</v>
      </c>
      <c r="F987" s="6">
        <f t="shared" si="60"/>
        <v>67.129542790152414</v>
      </c>
      <c r="G987" t="s">
        <v>14</v>
      </c>
      <c r="H987">
        <v>4405</v>
      </c>
      <c r="I987" s="7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1">
        <f t="shared" si="61"/>
        <v>41614.25</v>
      </c>
      <c r="O987" s="11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_xlfn.TEXTSPLIT(R987,{",",",","/"})</f>
        <v>music</v>
      </c>
      <c r="T987" t="str">
        <v>rock</v>
      </c>
    </row>
    <row r="988" spans="1:20" ht="31.5" x14ac:dyDescent="0.25">
      <c r="A988">
        <v>986</v>
      </c>
      <c r="B988" t="s">
        <v>2000</v>
      </c>
      <c r="C988" s="5" t="s">
        <v>2001</v>
      </c>
      <c r="D988">
        <v>7800</v>
      </c>
      <c r="E988">
        <v>3144</v>
      </c>
      <c r="F988" s="6">
        <f t="shared" si="60"/>
        <v>40.307692307692307</v>
      </c>
      <c r="G988" t="s">
        <v>14</v>
      </c>
      <c r="H988">
        <v>92</v>
      </c>
      <c r="I988" s="7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1">
        <f t="shared" si="61"/>
        <v>40638.208333333336</v>
      </c>
      <c r="O988" s="11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_xlfn.TEXTSPLIT(R988,{",",",","/"})</f>
        <v>music</v>
      </c>
      <c r="T988" t="str">
        <v>rock</v>
      </c>
    </row>
    <row r="989" spans="1:20" ht="31.5" x14ac:dyDescent="0.25">
      <c r="A989">
        <v>987</v>
      </c>
      <c r="B989" t="s">
        <v>2002</v>
      </c>
      <c r="C989" s="5" t="s">
        <v>2003</v>
      </c>
      <c r="D989">
        <v>6200</v>
      </c>
      <c r="E989">
        <v>13441</v>
      </c>
      <c r="F989" s="6">
        <f t="shared" si="60"/>
        <v>216.79032258064518</v>
      </c>
      <c r="G989" t="s">
        <v>20</v>
      </c>
      <c r="H989">
        <v>480</v>
      </c>
      <c r="I989" s="7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1">
        <f t="shared" si="61"/>
        <v>42852.208333333328</v>
      </c>
      <c r="O989" s="11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_xlfn.TEXTSPLIT(R989,{",",",","/"})</f>
        <v>film &amp; video</v>
      </c>
      <c r="T989" t="str">
        <v>documentary</v>
      </c>
    </row>
    <row r="990" spans="1:20" ht="31.5" x14ac:dyDescent="0.25">
      <c r="A990">
        <v>988</v>
      </c>
      <c r="B990" t="s">
        <v>2004</v>
      </c>
      <c r="C990" s="5" t="s">
        <v>2005</v>
      </c>
      <c r="D990">
        <v>9400</v>
      </c>
      <c r="E990">
        <v>4899</v>
      </c>
      <c r="F990" s="6">
        <f t="shared" si="60"/>
        <v>52.117021276595743</v>
      </c>
      <c r="G990" t="s">
        <v>14</v>
      </c>
      <c r="H990">
        <v>64</v>
      </c>
      <c r="I990" s="7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1">
        <f t="shared" si="61"/>
        <v>42686.25</v>
      </c>
      <c r="O990" s="11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_xlfn.TEXTSPLIT(R990,{",",",","/"})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5" t="s">
        <v>2007</v>
      </c>
      <c r="D991">
        <v>2400</v>
      </c>
      <c r="E991">
        <v>11990</v>
      </c>
      <c r="F991" s="6">
        <f t="shared" si="60"/>
        <v>499.58333333333337</v>
      </c>
      <c r="G991" t="s">
        <v>20</v>
      </c>
      <c r="H991">
        <v>226</v>
      </c>
      <c r="I991" s="7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1">
        <f t="shared" si="61"/>
        <v>43571.208333333328</v>
      </c>
      <c r="O991" s="11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_xlfn.TEXTSPLIT(R991,{",",",","/"})</f>
        <v>publishing</v>
      </c>
      <c r="T991" t="str">
        <v>translations</v>
      </c>
    </row>
    <row r="992" spans="1:20" ht="31.5" x14ac:dyDescent="0.25">
      <c r="A992">
        <v>990</v>
      </c>
      <c r="B992" t="s">
        <v>2008</v>
      </c>
      <c r="C992" s="5" t="s">
        <v>2009</v>
      </c>
      <c r="D992">
        <v>7800</v>
      </c>
      <c r="E992">
        <v>6839</v>
      </c>
      <c r="F992" s="6">
        <f t="shared" si="60"/>
        <v>87.679487179487182</v>
      </c>
      <c r="G992" t="s">
        <v>14</v>
      </c>
      <c r="H992">
        <v>64</v>
      </c>
      <c r="I992" s="7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1">
        <f t="shared" si="61"/>
        <v>42432.25</v>
      </c>
      <c r="O992" s="11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_xlfn.TEXTSPLIT(R992,{",",",","/"})</f>
        <v>film &amp; video</v>
      </c>
      <c r="T992" t="str">
        <v>drama</v>
      </c>
    </row>
    <row r="993" spans="1:20" ht="31.5" x14ac:dyDescent="0.25">
      <c r="A993">
        <v>991</v>
      </c>
      <c r="B993" t="s">
        <v>1080</v>
      </c>
      <c r="C993" s="5" t="s">
        <v>2010</v>
      </c>
      <c r="D993">
        <v>9800</v>
      </c>
      <c r="E993">
        <v>11091</v>
      </c>
      <c r="F993" s="6">
        <f t="shared" si="60"/>
        <v>113.17346938775511</v>
      </c>
      <c r="G993" t="s">
        <v>20</v>
      </c>
      <c r="H993">
        <v>241</v>
      </c>
      <c r="I993" s="7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1">
        <f t="shared" si="61"/>
        <v>41907.208333333336</v>
      </c>
      <c r="O993" s="11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_xlfn.TEXTSPLIT(R993,{",",",","/"})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5" t="s">
        <v>2012</v>
      </c>
      <c r="D994">
        <v>3100</v>
      </c>
      <c r="E994">
        <v>13223</v>
      </c>
      <c r="F994" s="6">
        <f t="shared" si="60"/>
        <v>426.54838709677421</v>
      </c>
      <c r="G994" t="s">
        <v>20</v>
      </c>
      <c r="H994">
        <v>132</v>
      </c>
      <c r="I994" s="7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1">
        <f t="shared" si="61"/>
        <v>43227.208333333328</v>
      </c>
      <c r="O994" s="11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_xlfn.TEXTSPLIT(R994,{",",",","/"})</f>
        <v>film &amp; video</v>
      </c>
      <c r="T994" t="str">
        <v>drama</v>
      </c>
    </row>
    <row r="995" spans="1:20" ht="31.5" x14ac:dyDescent="0.25">
      <c r="A995">
        <v>993</v>
      </c>
      <c r="B995" t="s">
        <v>2013</v>
      </c>
      <c r="C995" s="5" t="s">
        <v>2014</v>
      </c>
      <c r="D995">
        <v>9800</v>
      </c>
      <c r="E995">
        <v>7608</v>
      </c>
      <c r="F995" s="6">
        <f t="shared" si="60"/>
        <v>77.632653061224488</v>
      </c>
      <c r="G995" t="s">
        <v>74</v>
      </c>
      <c r="H995">
        <v>75</v>
      </c>
      <c r="I995" s="7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1">
        <f t="shared" si="61"/>
        <v>42362.25</v>
      </c>
      <c r="O995" s="11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_xlfn.TEXTSPLIT(R995,{",",",","/"})</f>
        <v>photography</v>
      </c>
      <c r="T995" t="str">
        <v>photography books</v>
      </c>
    </row>
    <row r="996" spans="1:20" ht="31.5" x14ac:dyDescent="0.25">
      <c r="A996">
        <v>994</v>
      </c>
      <c r="B996" t="s">
        <v>2015</v>
      </c>
      <c r="C996" s="5" t="s">
        <v>2016</v>
      </c>
      <c r="D996">
        <v>141100</v>
      </c>
      <c r="E996">
        <v>74073</v>
      </c>
      <c r="F996" s="6">
        <f t="shared" si="60"/>
        <v>52.496810772501767</v>
      </c>
      <c r="G996" t="s">
        <v>14</v>
      </c>
      <c r="H996">
        <v>842</v>
      </c>
      <c r="I996" s="7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1">
        <f t="shared" si="61"/>
        <v>41929.208333333336</v>
      </c>
      <c r="O996" s="11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_xlfn.TEXTSPLIT(R996,{",",",","/"})</f>
        <v>publishing</v>
      </c>
      <c r="T996" t="str">
        <v>translations</v>
      </c>
    </row>
    <row r="997" spans="1:20" ht="31.5" x14ac:dyDescent="0.25">
      <c r="A997">
        <v>995</v>
      </c>
      <c r="B997" t="s">
        <v>2017</v>
      </c>
      <c r="C997" s="5" t="s">
        <v>2018</v>
      </c>
      <c r="D997">
        <v>97300</v>
      </c>
      <c r="E997">
        <v>153216</v>
      </c>
      <c r="F997" s="6">
        <f t="shared" si="60"/>
        <v>157.46762589928059</v>
      </c>
      <c r="G997" t="s">
        <v>20</v>
      </c>
      <c r="H997">
        <v>2043</v>
      </c>
      <c r="I997" s="7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1">
        <f t="shared" si="61"/>
        <v>43408.208333333328</v>
      </c>
      <c r="O997" s="11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_xlfn.TEXTSPLIT(R997,{",",",","/"})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5" t="s">
        <v>2020</v>
      </c>
      <c r="D998">
        <v>6600</v>
      </c>
      <c r="E998">
        <v>4814</v>
      </c>
      <c r="F998" s="6">
        <f t="shared" si="60"/>
        <v>72.939393939393938</v>
      </c>
      <c r="G998" t="s">
        <v>14</v>
      </c>
      <c r="H998">
        <v>112</v>
      </c>
      <c r="I998" s="7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1">
        <f t="shared" si="61"/>
        <v>41276.25</v>
      </c>
      <c r="O998" s="11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_xlfn.TEXTSPLIT(R998,{",",",","/"})</f>
        <v>theater</v>
      </c>
      <c r="T998" t="str">
        <v>plays</v>
      </c>
    </row>
    <row r="999" spans="1:20" ht="31.5" x14ac:dyDescent="0.25">
      <c r="A999">
        <v>997</v>
      </c>
      <c r="B999" t="s">
        <v>2021</v>
      </c>
      <c r="C999" s="5" t="s">
        <v>2022</v>
      </c>
      <c r="D999">
        <v>7600</v>
      </c>
      <c r="E999">
        <v>4603</v>
      </c>
      <c r="F999" s="6">
        <f t="shared" si="60"/>
        <v>60.565789473684205</v>
      </c>
      <c r="G999" t="s">
        <v>74</v>
      </c>
      <c r="H999">
        <v>139</v>
      </c>
      <c r="I999" s="7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1">
        <f t="shared" si="61"/>
        <v>41659.25</v>
      </c>
      <c r="O999" s="11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_xlfn.TEXTSPLIT(R999,{",",",","/"})</f>
        <v>theater</v>
      </c>
      <c r="T999" t="str">
        <v>plays</v>
      </c>
    </row>
    <row r="1000" spans="1:20" ht="31.5" x14ac:dyDescent="0.25">
      <c r="A1000">
        <v>998</v>
      </c>
      <c r="B1000" t="s">
        <v>2023</v>
      </c>
      <c r="C1000" s="5" t="s">
        <v>2024</v>
      </c>
      <c r="D1000">
        <v>66600</v>
      </c>
      <c r="E1000">
        <v>37823</v>
      </c>
      <c r="F1000" s="6">
        <f t="shared" si="60"/>
        <v>56.791291291291287</v>
      </c>
      <c r="G1000" t="s">
        <v>14</v>
      </c>
      <c r="H1000">
        <v>374</v>
      </c>
      <c r="I1000" s="7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1">
        <f t="shared" si="61"/>
        <v>40220.25</v>
      </c>
      <c r="O1000" s="11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_xlfn.TEXTSPLIT(R1000,{",",",","/"})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5" t="s">
        <v>2026</v>
      </c>
      <c r="D1001">
        <v>111100</v>
      </c>
      <c r="E1001">
        <v>62819</v>
      </c>
      <c r="F1001" s="6">
        <f t="shared" si="60"/>
        <v>56.542754275427541</v>
      </c>
      <c r="G1001" t="s">
        <v>74</v>
      </c>
      <c r="H1001">
        <v>1122</v>
      </c>
      <c r="I1001" s="7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1">
        <f t="shared" si="61"/>
        <v>42550.208333333328</v>
      </c>
      <c r="O1001" s="11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_xlfn.TEXTSPLIT(R1001,{",",",","/"})</f>
        <v>food</v>
      </c>
      <c r="T1001" t="str">
        <v>food trucks</v>
      </c>
    </row>
  </sheetData>
  <autoFilter ref="A1:T1001" xr:uid="{00000000-0001-0000-0000-000000000000}"/>
  <conditionalFormatting sqref="F2:F1001">
    <cfRule type="colorScale" priority="1">
      <colorScale>
        <cfvo type="num" val="0"/>
        <cfvo type="num" val="100"/>
        <cfvo type="num" val="200"/>
        <color rgb="FFF8696B"/>
        <color theme="9"/>
        <color theme="4"/>
      </colorScale>
    </cfRule>
  </conditionalFormatting>
  <conditionalFormatting sqref="G1:G1048576">
    <cfRule type="containsText" dxfId="5" priority="2" operator="containsText" text="live">
      <formula>NOT(ISERROR(SEARCH("live",G1)))</formula>
    </cfRule>
    <cfRule type="containsText" dxfId="4" priority="4" operator="containsText" text="canceled">
      <formula>NOT(ISERROR(SEARCH("canceled",G1)))</formula>
    </cfRule>
    <cfRule type="containsText" dxfId="3" priority="5" operator="containsText" text="successful">
      <formula>NOT(ISERROR(SEARCH("successful",G1)))</formula>
    </cfRule>
    <cfRule type="containsText" dxfId="2" priority="6" operator="containsText" text="failed">
      <formula>NOT(ISERROR(SEARCH("failed",G1)))</formula>
    </cfRule>
  </conditionalFormatting>
  <pageMargins left="0.75" right="0.75" top="1" bottom="1" header="0.5" footer="0.5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B901-A792-4856-BCC6-139EF226C331}">
  <dimension ref="A1:F14"/>
  <sheetViews>
    <sheetView zoomScale="84" zoomScaleNormal="84" workbookViewId="0">
      <selection activeCell="W16" sqref="W16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6.75" bestFit="1" customWidth="1"/>
    <col min="8" max="8" width="5.625" bestFit="1" customWidth="1"/>
    <col min="9" max="9" width="6.75" bestFit="1" customWidth="1"/>
    <col min="10" max="10" width="5.625" bestFit="1" customWidth="1"/>
    <col min="11" max="11" width="6.75" bestFit="1" customWidth="1"/>
    <col min="12" max="12" width="3.875" bestFit="1" customWidth="1"/>
    <col min="13" max="13" width="6.75" bestFit="1" customWidth="1"/>
    <col min="14" max="14" width="5.625" bestFit="1" customWidth="1"/>
    <col min="15" max="15" width="6.75" bestFit="1" customWidth="1"/>
    <col min="16" max="16" width="3.875" bestFit="1" customWidth="1"/>
    <col min="17" max="17" width="6.75" bestFit="1" customWidth="1"/>
    <col min="18" max="18" width="5.625" bestFit="1" customWidth="1"/>
    <col min="19" max="19" width="6.75" bestFit="1" customWidth="1"/>
    <col min="20" max="20" width="5.625" bestFit="1" customWidth="1"/>
    <col min="21" max="21" width="6.75" bestFit="1" customWidth="1"/>
    <col min="22" max="22" width="5.625" bestFit="1" customWidth="1"/>
    <col min="23" max="23" width="6.75" bestFit="1" customWidth="1"/>
    <col min="24" max="24" width="5.625" bestFit="1" customWidth="1"/>
    <col min="25" max="25" width="6.75" bestFit="1" customWidth="1"/>
    <col min="26" max="26" width="5.625" bestFit="1" customWidth="1"/>
    <col min="27" max="27" width="6.75" bestFit="1" customWidth="1"/>
    <col min="28" max="28" width="5.625" bestFit="1" customWidth="1"/>
    <col min="29" max="29" width="6.75" bestFit="1" customWidth="1"/>
    <col min="30" max="30" width="8.375" bestFit="1" customWidth="1"/>
    <col min="31" max="31" width="6.75" bestFit="1" customWidth="1"/>
    <col min="32" max="32" width="8.375" bestFit="1" customWidth="1"/>
    <col min="33" max="33" width="6.75" bestFit="1" customWidth="1"/>
    <col min="34" max="34" width="5.625" bestFit="1" customWidth="1"/>
    <col min="35" max="35" width="6.75" bestFit="1" customWidth="1"/>
    <col min="36" max="36" width="5.625" bestFit="1" customWidth="1"/>
    <col min="37" max="37" width="6.75" bestFit="1" customWidth="1"/>
    <col min="38" max="38" width="5.625" bestFit="1" customWidth="1"/>
    <col min="39" max="39" width="6.75" bestFit="1" customWidth="1"/>
    <col min="40" max="40" width="8.375" bestFit="1" customWidth="1"/>
    <col min="41" max="41" width="5.625" bestFit="1" customWidth="1"/>
    <col min="42" max="42" width="6.75" bestFit="1" customWidth="1"/>
    <col min="43" max="43" width="8.375" bestFit="1" customWidth="1"/>
    <col min="44" max="44" width="6.75" bestFit="1" customWidth="1"/>
    <col min="45" max="45" width="5.625" bestFit="1" customWidth="1"/>
    <col min="46" max="46" width="6.75" bestFit="1" customWidth="1"/>
    <col min="47" max="47" width="5.625" bestFit="1" customWidth="1"/>
    <col min="48" max="48" width="6.75" bestFit="1" customWidth="1"/>
    <col min="49" max="49" width="5.625" bestFit="1" customWidth="1"/>
    <col min="50" max="50" width="6.75" bestFit="1" customWidth="1"/>
    <col min="51" max="51" width="5.625" bestFit="1" customWidth="1"/>
    <col min="52" max="52" width="6.75" bestFit="1" customWidth="1"/>
    <col min="53" max="53" width="5.625" bestFit="1" customWidth="1"/>
    <col min="54" max="54" width="6.75" bestFit="1" customWidth="1"/>
    <col min="55" max="55" width="5.625" bestFit="1" customWidth="1"/>
    <col min="56" max="56" width="6.75" bestFit="1" customWidth="1"/>
    <col min="57" max="57" width="5.625" bestFit="1" customWidth="1"/>
    <col min="58" max="58" width="6.75" bestFit="1" customWidth="1"/>
    <col min="59" max="59" width="5.625" bestFit="1" customWidth="1"/>
    <col min="60" max="60" width="6.75" bestFit="1" customWidth="1"/>
    <col min="61" max="61" width="5.625" bestFit="1" customWidth="1"/>
    <col min="62" max="62" width="6.75" bestFit="1" customWidth="1"/>
    <col min="63" max="63" width="5.625" bestFit="1" customWidth="1"/>
    <col min="64" max="64" width="7.75" bestFit="1" customWidth="1"/>
    <col min="65" max="65" width="5.625" bestFit="1" customWidth="1"/>
    <col min="66" max="66" width="7.75" bestFit="1" customWidth="1"/>
    <col min="67" max="67" width="5.625" bestFit="1" customWidth="1"/>
    <col min="68" max="68" width="7.75" bestFit="1" customWidth="1"/>
    <col min="69" max="69" width="5.625" bestFit="1" customWidth="1"/>
    <col min="70" max="70" width="7.75" bestFit="1" customWidth="1"/>
    <col min="71" max="71" width="5.625" bestFit="1" customWidth="1"/>
    <col min="72" max="72" width="7.75" bestFit="1" customWidth="1"/>
    <col min="73" max="73" width="5.625" bestFit="1" customWidth="1"/>
    <col min="74" max="74" width="7.75" bestFit="1" customWidth="1"/>
    <col min="75" max="75" width="5.625" bestFit="1" customWidth="1"/>
    <col min="76" max="76" width="7.75" bestFit="1" customWidth="1"/>
    <col min="77" max="77" width="5.625" bestFit="1" customWidth="1"/>
    <col min="78" max="78" width="7.75" bestFit="1" customWidth="1"/>
    <col min="79" max="79" width="5.625" bestFit="1" customWidth="1"/>
    <col min="80" max="80" width="7.75" bestFit="1" customWidth="1"/>
    <col min="81" max="81" width="5.625" bestFit="1" customWidth="1"/>
    <col min="82" max="82" width="7.75" bestFit="1" customWidth="1"/>
    <col min="83" max="83" width="5.625" bestFit="1" customWidth="1"/>
    <col min="84" max="84" width="7.75" bestFit="1" customWidth="1"/>
    <col min="85" max="85" width="8.375" bestFit="1" customWidth="1"/>
    <col min="86" max="86" width="7.75" bestFit="1" customWidth="1"/>
    <col min="87" max="87" width="5.625" bestFit="1" customWidth="1"/>
    <col min="88" max="88" width="7.75" bestFit="1" customWidth="1"/>
    <col min="89" max="89" width="5.625" bestFit="1" customWidth="1"/>
    <col min="90" max="90" width="7.75" bestFit="1" customWidth="1"/>
    <col min="91" max="91" width="5.625" bestFit="1" customWidth="1"/>
    <col min="92" max="92" width="7.75" bestFit="1" customWidth="1"/>
    <col min="93" max="93" width="5.625" bestFit="1" customWidth="1"/>
    <col min="94" max="94" width="7.75" bestFit="1" customWidth="1"/>
    <col min="95" max="95" width="5.625" bestFit="1" customWidth="1"/>
    <col min="96" max="96" width="7.75" bestFit="1" customWidth="1"/>
    <col min="97" max="97" width="5.625" bestFit="1" customWidth="1"/>
    <col min="98" max="98" width="7.75" bestFit="1" customWidth="1"/>
    <col min="99" max="99" width="5.625" bestFit="1" customWidth="1"/>
    <col min="100" max="100" width="7.75" bestFit="1" customWidth="1"/>
    <col min="101" max="101" width="5.625" bestFit="1" customWidth="1"/>
    <col min="102" max="102" width="7.75" bestFit="1" customWidth="1"/>
    <col min="103" max="103" width="5.625" bestFit="1" customWidth="1"/>
    <col min="104" max="104" width="7.75" bestFit="1" customWidth="1"/>
    <col min="105" max="105" width="5.625" bestFit="1" customWidth="1"/>
    <col min="106" max="106" width="7.75" bestFit="1" customWidth="1"/>
    <col min="107" max="107" width="8.375" bestFit="1" customWidth="1"/>
    <col min="108" max="108" width="7.75" bestFit="1" customWidth="1"/>
    <col min="109" max="109" width="5.625" bestFit="1" customWidth="1"/>
    <col min="110" max="110" width="7.75" bestFit="1" customWidth="1"/>
    <col min="111" max="111" width="5.625" bestFit="1" customWidth="1"/>
    <col min="112" max="112" width="7.75" bestFit="1" customWidth="1"/>
    <col min="113" max="113" width="5.625" bestFit="1" customWidth="1"/>
    <col min="114" max="114" width="7.75" bestFit="1" customWidth="1"/>
    <col min="115" max="115" width="5.625" bestFit="1" customWidth="1"/>
    <col min="116" max="116" width="7.75" bestFit="1" customWidth="1"/>
    <col min="117" max="117" width="5.625" bestFit="1" customWidth="1"/>
    <col min="118" max="118" width="7.75" bestFit="1" customWidth="1"/>
    <col min="119" max="119" width="5.625" bestFit="1" customWidth="1"/>
    <col min="120" max="120" width="7.75" bestFit="1" customWidth="1"/>
    <col min="121" max="121" width="5.625" bestFit="1" customWidth="1"/>
    <col min="122" max="122" width="7.75" bestFit="1" customWidth="1"/>
    <col min="123" max="123" width="5.625" bestFit="1" customWidth="1"/>
    <col min="124" max="124" width="7.75" bestFit="1" customWidth="1"/>
    <col min="125" max="125" width="8.375" bestFit="1" customWidth="1"/>
    <col min="126" max="126" width="7.75" bestFit="1" customWidth="1"/>
    <col min="127" max="127" width="5.625" bestFit="1" customWidth="1"/>
    <col min="128" max="128" width="7.75" bestFit="1" customWidth="1"/>
    <col min="129" max="129" width="5.625" bestFit="1" customWidth="1"/>
    <col min="130" max="130" width="7.75" bestFit="1" customWidth="1"/>
    <col min="131" max="131" width="8.375" bestFit="1" customWidth="1"/>
    <col min="132" max="132" width="7.75" bestFit="1" customWidth="1"/>
    <col min="133" max="133" width="5.625" bestFit="1" customWidth="1"/>
    <col min="134" max="134" width="7.75" bestFit="1" customWidth="1"/>
    <col min="135" max="135" width="8.375" bestFit="1" customWidth="1"/>
    <col min="136" max="136" width="7.75" bestFit="1" customWidth="1"/>
    <col min="137" max="137" width="8.375" bestFit="1" customWidth="1"/>
    <col min="138" max="138" width="7.75" bestFit="1" customWidth="1"/>
    <col min="139" max="139" width="5.625" bestFit="1" customWidth="1"/>
    <col min="140" max="140" width="7.75" bestFit="1" customWidth="1"/>
    <col min="141" max="141" width="8.375" bestFit="1" customWidth="1"/>
    <col min="142" max="142" width="7.75" bestFit="1" customWidth="1"/>
    <col min="143" max="143" width="5.625" bestFit="1" customWidth="1"/>
    <col min="144" max="144" width="7.75" bestFit="1" customWidth="1"/>
    <col min="145" max="145" width="5.625" bestFit="1" customWidth="1"/>
    <col min="146" max="146" width="7.75" bestFit="1" customWidth="1"/>
    <col min="147" max="147" width="5.625" bestFit="1" customWidth="1"/>
    <col min="148" max="148" width="7.75" bestFit="1" customWidth="1"/>
    <col min="149" max="149" width="8.375" bestFit="1" customWidth="1"/>
    <col min="150" max="150" width="7.75" bestFit="1" customWidth="1"/>
    <col min="151" max="151" width="5.625" bestFit="1" customWidth="1"/>
    <col min="152" max="152" width="7.75" bestFit="1" customWidth="1"/>
    <col min="153" max="153" width="5.625" bestFit="1" customWidth="1"/>
    <col min="154" max="154" width="7.75" bestFit="1" customWidth="1"/>
    <col min="155" max="155" width="5.625" bestFit="1" customWidth="1"/>
    <col min="156" max="156" width="7.75" bestFit="1" customWidth="1"/>
    <col min="157" max="157" width="8.375" bestFit="1" customWidth="1"/>
    <col min="158" max="158" width="7.75" bestFit="1" customWidth="1"/>
    <col min="159" max="159" width="4.625" bestFit="1" customWidth="1"/>
    <col min="160" max="160" width="7.75" bestFit="1" customWidth="1"/>
    <col min="161" max="161" width="5.625" bestFit="1" customWidth="1"/>
    <col min="162" max="162" width="7.75" bestFit="1" customWidth="1"/>
    <col min="163" max="163" width="5.625" bestFit="1" customWidth="1"/>
    <col min="164" max="164" width="7.75" bestFit="1" customWidth="1"/>
    <col min="165" max="165" width="5.625" bestFit="1" customWidth="1"/>
    <col min="166" max="166" width="7.75" bestFit="1" customWidth="1"/>
    <col min="167" max="167" width="5.625" bestFit="1" customWidth="1"/>
    <col min="168" max="168" width="7.75" bestFit="1" customWidth="1"/>
    <col min="169" max="169" width="5.625" bestFit="1" customWidth="1"/>
    <col min="170" max="170" width="7.75" bestFit="1" customWidth="1"/>
    <col min="171" max="171" width="5.625" bestFit="1" customWidth="1"/>
    <col min="172" max="172" width="7.75" bestFit="1" customWidth="1"/>
    <col min="173" max="173" width="5.625" bestFit="1" customWidth="1"/>
    <col min="174" max="174" width="7.75" bestFit="1" customWidth="1"/>
    <col min="175" max="175" width="4.625" bestFit="1" customWidth="1"/>
    <col min="176" max="176" width="7.75" bestFit="1" customWidth="1"/>
    <col min="177" max="177" width="5.625" bestFit="1" customWidth="1"/>
    <col min="178" max="178" width="7.75" bestFit="1" customWidth="1"/>
    <col min="179" max="179" width="8.375" bestFit="1" customWidth="1"/>
    <col min="180" max="180" width="7.75" bestFit="1" customWidth="1"/>
    <col min="181" max="181" width="4.625" bestFit="1" customWidth="1"/>
    <col min="182" max="182" width="7.75" bestFit="1" customWidth="1"/>
    <col min="183" max="183" width="5.625" bestFit="1" customWidth="1"/>
    <col min="184" max="184" width="7.75" bestFit="1" customWidth="1"/>
    <col min="185" max="185" width="8.375" bestFit="1" customWidth="1"/>
    <col min="186" max="186" width="7.75" bestFit="1" customWidth="1"/>
    <col min="187" max="187" width="5.625" bestFit="1" customWidth="1"/>
    <col min="188" max="188" width="7.75" bestFit="1" customWidth="1"/>
    <col min="189" max="189" width="5.625" bestFit="1" customWidth="1"/>
    <col min="190" max="190" width="7.75" bestFit="1" customWidth="1"/>
    <col min="191" max="191" width="8.375" bestFit="1" customWidth="1"/>
    <col min="192" max="192" width="7.75" bestFit="1" customWidth="1"/>
    <col min="193" max="193" width="5.625" bestFit="1" customWidth="1"/>
    <col min="194" max="194" width="7.75" bestFit="1" customWidth="1"/>
    <col min="195" max="195" width="8.375" bestFit="1" customWidth="1"/>
    <col min="196" max="196" width="7.75" bestFit="1" customWidth="1"/>
    <col min="197" max="197" width="5.625" bestFit="1" customWidth="1"/>
    <col min="198" max="198" width="7.75" bestFit="1" customWidth="1"/>
    <col min="199" max="199" width="5.625" bestFit="1" customWidth="1"/>
    <col min="200" max="200" width="7.75" bestFit="1" customWidth="1"/>
    <col min="201" max="201" width="8.375" bestFit="1" customWidth="1"/>
    <col min="202" max="202" width="7.75" bestFit="1" customWidth="1"/>
    <col min="203" max="203" width="5.625" bestFit="1" customWidth="1"/>
    <col min="204" max="204" width="7.75" bestFit="1" customWidth="1"/>
    <col min="205" max="205" width="5.625" bestFit="1" customWidth="1"/>
    <col min="206" max="206" width="7.75" bestFit="1" customWidth="1"/>
    <col min="207" max="207" width="5.625" bestFit="1" customWidth="1"/>
    <col min="208" max="208" width="7.75" bestFit="1" customWidth="1"/>
    <col min="209" max="209" width="5.625" bestFit="1" customWidth="1"/>
    <col min="210" max="210" width="7.75" bestFit="1" customWidth="1"/>
    <col min="211" max="211" width="5.625" bestFit="1" customWidth="1"/>
    <col min="212" max="212" width="7.75" bestFit="1" customWidth="1"/>
    <col min="213" max="213" width="5.625" bestFit="1" customWidth="1"/>
    <col min="214" max="214" width="7.75" bestFit="1" customWidth="1"/>
    <col min="215" max="215" width="5.625" bestFit="1" customWidth="1"/>
    <col min="216" max="216" width="7.75" bestFit="1" customWidth="1"/>
    <col min="217" max="217" width="5.625" bestFit="1" customWidth="1"/>
    <col min="218" max="218" width="7.75" bestFit="1" customWidth="1"/>
    <col min="219" max="219" width="8.375" bestFit="1" customWidth="1"/>
    <col min="220" max="220" width="7.75" bestFit="1" customWidth="1"/>
    <col min="221" max="221" width="5.625" bestFit="1" customWidth="1"/>
    <col min="222" max="222" width="7.75" bestFit="1" customWidth="1"/>
    <col min="223" max="223" width="5.625" bestFit="1" customWidth="1"/>
    <col min="224" max="224" width="7.75" bestFit="1" customWidth="1"/>
    <col min="225" max="225" width="5.625" bestFit="1" customWidth="1"/>
    <col min="226" max="226" width="7.75" bestFit="1" customWidth="1"/>
    <col min="227" max="227" width="5.625" bestFit="1" customWidth="1"/>
    <col min="228" max="228" width="7.75" bestFit="1" customWidth="1"/>
    <col min="229" max="229" width="5.625" bestFit="1" customWidth="1"/>
    <col min="230" max="230" width="7.75" bestFit="1" customWidth="1"/>
    <col min="231" max="231" width="5.625" bestFit="1" customWidth="1"/>
    <col min="232" max="232" width="7.75" bestFit="1" customWidth="1"/>
    <col min="233" max="233" width="5.625" bestFit="1" customWidth="1"/>
    <col min="234" max="234" width="7.75" bestFit="1" customWidth="1"/>
    <col min="235" max="235" width="5.625" bestFit="1" customWidth="1"/>
    <col min="236" max="236" width="7.75" bestFit="1" customWidth="1"/>
    <col min="237" max="237" width="8.375" bestFit="1" customWidth="1"/>
    <col min="238" max="238" width="7.75" bestFit="1" customWidth="1"/>
    <col min="239" max="239" width="5.625" bestFit="1" customWidth="1"/>
    <col min="240" max="240" width="7.75" bestFit="1" customWidth="1"/>
    <col min="241" max="241" width="5.625" bestFit="1" customWidth="1"/>
    <col min="242" max="242" width="7.75" bestFit="1" customWidth="1"/>
    <col min="243" max="243" width="5.625" bestFit="1" customWidth="1"/>
    <col min="244" max="244" width="7.75" bestFit="1" customWidth="1"/>
    <col min="245" max="245" width="5.625" bestFit="1" customWidth="1"/>
    <col min="246" max="246" width="7.75" bestFit="1" customWidth="1"/>
    <col min="247" max="247" width="5.625" bestFit="1" customWidth="1"/>
    <col min="248" max="248" width="7.75" bestFit="1" customWidth="1"/>
    <col min="249" max="249" width="5.625" bestFit="1" customWidth="1"/>
    <col min="250" max="250" width="7.75" bestFit="1" customWidth="1"/>
    <col min="251" max="251" width="5.625" bestFit="1" customWidth="1"/>
    <col min="252" max="252" width="7.75" bestFit="1" customWidth="1"/>
    <col min="253" max="253" width="5.625" bestFit="1" customWidth="1"/>
    <col min="254" max="254" width="7.75" bestFit="1" customWidth="1"/>
    <col min="255" max="255" width="5.625" bestFit="1" customWidth="1"/>
    <col min="256" max="256" width="7.75" bestFit="1" customWidth="1"/>
    <col min="257" max="257" width="5.625" bestFit="1" customWidth="1"/>
    <col min="258" max="258" width="7.75" bestFit="1" customWidth="1"/>
    <col min="259" max="259" width="5.625" bestFit="1" customWidth="1"/>
    <col min="260" max="260" width="7.75" bestFit="1" customWidth="1"/>
    <col min="261" max="261" width="5.625" bestFit="1" customWidth="1"/>
    <col min="262" max="262" width="7.75" bestFit="1" customWidth="1"/>
    <col min="263" max="263" width="8.375" bestFit="1" customWidth="1"/>
    <col min="264" max="264" width="7.75" bestFit="1" customWidth="1"/>
    <col min="265" max="265" width="5.625" bestFit="1" customWidth="1"/>
    <col min="266" max="266" width="7.75" bestFit="1" customWidth="1"/>
    <col min="267" max="267" width="8.375" bestFit="1" customWidth="1"/>
    <col min="268" max="268" width="7.75" bestFit="1" customWidth="1"/>
    <col min="269" max="269" width="5.625" bestFit="1" customWidth="1"/>
    <col min="270" max="270" width="7.75" bestFit="1" customWidth="1"/>
    <col min="271" max="271" width="5.625" bestFit="1" customWidth="1"/>
    <col min="272" max="272" width="7.75" bestFit="1" customWidth="1"/>
    <col min="273" max="273" width="5.625" bestFit="1" customWidth="1"/>
    <col min="274" max="274" width="7.75" bestFit="1" customWidth="1"/>
    <col min="275" max="275" width="5.625" bestFit="1" customWidth="1"/>
    <col min="276" max="276" width="7.75" bestFit="1" customWidth="1"/>
    <col min="277" max="277" width="5.625" bestFit="1" customWidth="1"/>
    <col min="278" max="278" width="7.75" bestFit="1" customWidth="1"/>
    <col min="279" max="279" width="5.625" bestFit="1" customWidth="1"/>
    <col min="280" max="280" width="7.75" bestFit="1" customWidth="1"/>
    <col min="281" max="281" width="5.625" bestFit="1" customWidth="1"/>
    <col min="282" max="282" width="7.75" bestFit="1" customWidth="1"/>
    <col min="283" max="283" width="8.375" bestFit="1" customWidth="1"/>
    <col min="284" max="284" width="7.75" bestFit="1" customWidth="1"/>
    <col min="285" max="285" width="5.625" bestFit="1" customWidth="1"/>
    <col min="286" max="286" width="7.75" bestFit="1" customWidth="1"/>
    <col min="287" max="287" width="8.375" bestFit="1" customWidth="1"/>
    <col min="288" max="288" width="7.75" bestFit="1" customWidth="1"/>
    <col min="289" max="289" width="5.625" bestFit="1" customWidth="1"/>
    <col min="290" max="290" width="7.75" bestFit="1" customWidth="1"/>
    <col min="291" max="291" width="5.625" bestFit="1" customWidth="1"/>
    <col min="292" max="292" width="7.75" bestFit="1" customWidth="1"/>
    <col min="293" max="293" width="4.625" bestFit="1" customWidth="1"/>
    <col min="294" max="294" width="7.75" bestFit="1" customWidth="1"/>
    <col min="295" max="295" width="5.625" bestFit="1" customWidth="1"/>
    <col min="296" max="296" width="7.75" bestFit="1" customWidth="1"/>
    <col min="297" max="297" width="5.625" bestFit="1" customWidth="1"/>
    <col min="298" max="298" width="7.75" bestFit="1" customWidth="1"/>
    <col min="299" max="299" width="8.375" bestFit="1" customWidth="1"/>
    <col min="300" max="300" width="7.75" bestFit="1" customWidth="1"/>
    <col min="301" max="301" width="5.625" bestFit="1" customWidth="1"/>
    <col min="302" max="302" width="7.75" bestFit="1" customWidth="1"/>
    <col min="303" max="303" width="5.625" bestFit="1" customWidth="1"/>
    <col min="304" max="304" width="7.75" bestFit="1" customWidth="1"/>
    <col min="305" max="305" width="5.625" bestFit="1" customWidth="1"/>
    <col min="306" max="306" width="7.75" bestFit="1" customWidth="1"/>
    <col min="307" max="307" width="5.625" bestFit="1" customWidth="1"/>
    <col min="308" max="308" width="7.75" bestFit="1" customWidth="1"/>
    <col min="309" max="309" width="5.625" bestFit="1" customWidth="1"/>
    <col min="310" max="310" width="7.75" bestFit="1" customWidth="1"/>
    <col min="311" max="311" width="5.625" bestFit="1" customWidth="1"/>
    <col min="312" max="312" width="7.75" bestFit="1" customWidth="1"/>
    <col min="313" max="313" width="5.625" bestFit="1" customWidth="1"/>
    <col min="314" max="314" width="7.75" bestFit="1" customWidth="1"/>
    <col min="315" max="315" width="8.375" bestFit="1" customWidth="1"/>
    <col min="316" max="316" width="7.75" bestFit="1" customWidth="1"/>
    <col min="317" max="317" width="8.375" bestFit="1" customWidth="1"/>
    <col min="318" max="318" width="7.75" bestFit="1" customWidth="1"/>
    <col min="319" max="319" width="5.625" bestFit="1" customWidth="1"/>
    <col min="320" max="320" width="7.75" bestFit="1" customWidth="1"/>
    <col min="321" max="321" width="5.625" bestFit="1" customWidth="1"/>
    <col min="322" max="322" width="7.75" bestFit="1" customWidth="1"/>
    <col min="323" max="323" width="5.625" bestFit="1" customWidth="1"/>
    <col min="324" max="324" width="7.75" bestFit="1" customWidth="1"/>
    <col min="325" max="325" width="8.375" bestFit="1" customWidth="1"/>
    <col min="326" max="326" width="7.75" bestFit="1" customWidth="1"/>
    <col min="327" max="327" width="5.625" bestFit="1" customWidth="1"/>
    <col min="328" max="328" width="7.75" bestFit="1" customWidth="1"/>
    <col min="329" max="329" width="5.625" bestFit="1" customWidth="1"/>
    <col min="330" max="330" width="7.75" bestFit="1" customWidth="1"/>
    <col min="331" max="331" width="5.625" bestFit="1" customWidth="1"/>
    <col min="332" max="332" width="7.75" bestFit="1" customWidth="1"/>
    <col min="333" max="333" width="5.625" bestFit="1" customWidth="1"/>
    <col min="334" max="334" width="7.75" bestFit="1" customWidth="1"/>
    <col min="335" max="335" width="5.625" bestFit="1" customWidth="1"/>
    <col min="336" max="336" width="7.75" bestFit="1" customWidth="1"/>
    <col min="337" max="337" width="5.625" bestFit="1" customWidth="1"/>
    <col min="338" max="338" width="7.75" bestFit="1" customWidth="1"/>
    <col min="339" max="339" width="5.625" bestFit="1" customWidth="1"/>
    <col min="340" max="340" width="7.75" bestFit="1" customWidth="1"/>
    <col min="341" max="341" width="5.625" bestFit="1" customWidth="1"/>
    <col min="342" max="342" width="7.75" bestFit="1" customWidth="1"/>
    <col min="343" max="343" width="5.625" bestFit="1" customWidth="1"/>
    <col min="344" max="344" width="7.75" bestFit="1" customWidth="1"/>
    <col min="345" max="345" width="5.625" bestFit="1" customWidth="1"/>
    <col min="346" max="346" width="7.75" bestFit="1" customWidth="1"/>
    <col min="347" max="347" width="5.625" bestFit="1" customWidth="1"/>
    <col min="348" max="348" width="7.75" bestFit="1" customWidth="1"/>
    <col min="349" max="349" width="5.625" bestFit="1" customWidth="1"/>
    <col min="350" max="350" width="7.75" bestFit="1" customWidth="1"/>
    <col min="351" max="351" width="5.625" bestFit="1" customWidth="1"/>
    <col min="352" max="352" width="7.75" bestFit="1" customWidth="1"/>
    <col min="353" max="353" width="4.625" bestFit="1" customWidth="1"/>
    <col min="354" max="354" width="7.75" bestFit="1" customWidth="1"/>
    <col min="355" max="355" width="8.375" bestFit="1" customWidth="1"/>
    <col min="356" max="356" width="7.75" bestFit="1" customWidth="1"/>
    <col min="357" max="357" width="5.625" bestFit="1" customWidth="1"/>
    <col min="358" max="358" width="7.75" bestFit="1" customWidth="1"/>
    <col min="359" max="359" width="5.625" bestFit="1" customWidth="1"/>
    <col min="360" max="360" width="7.75" bestFit="1" customWidth="1"/>
    <col min="361" max="361" width="5.625" bestFit="1" customWidth="1"/>
    <col min="362" max="362" width="7.75" bestFit="1" customWidth="1"/>
    <col min="363" max="363" width="5.625" bestFit="1" customWidth="1"/>
    <col min="364" max="364" width="7.75" bestFit="1" customWidth="1"/>
    <col min="365" max="365" width="5.625" bestFit="1" customWidth="1"/>
    <col min="366" max="366" width="7.75" bestFit="1" customWidth="1"/>
    <col min="367" max="367" width="5.625" bestFit="1" customWidth="1"/>
    <col min="368" max="368" width="7.75" bestFit="1" customWidth="1"/>
    <col min="369" max="369" width="5.625" bestFit="1" customWidth="1"/>
    <col min="370" max="370" width="7.75" bestFit="1" customWidth="1"/>
    <col min="371" max="371" width="5.625" bestFit="1" customWidth="1"/>
    <col min="372" max="372" width="7.75" bestFit="1" customWidth="1"/>
    <col min="373" max="373" width="5.625" bestFit="1" customWidth="1"/>
    <col min="374" max="374" width="7.75" bestFit="1" customWidth="1"/>
    <col min="375" max="375" width="5.625" bestFit="1" customWidth="1"/>
    <col min="376" max="376" width="7.75" bestFit="1" customWidth="1"/>
    <col min="377" max="377" width="5.625" bestFit="1" customWidth="1"/>
    <col min="378" max="378" width="7.75" bestFit="1" customWidth="1"/>
    <col min="379" max="379" width="5.625" bestFit="1" customWidth="1"/>
    <col min="380" max="380" width="7.75" bestFit="1" customWidth="1"/>
    <col min="381" max="381" width="5.625" bestFit="1" customWidth="1"/>
    <col min="382" max="382" width="7.75" bestFit="1" customWidth="1"/>
    <col min="383" max="383" width="5.625" bestFit="1" customWidth="1"/>
    <col min="384" max="384" width="7.75" bestFit="1" customWidth="1"/>
    <col min="385" max="385" width="5.625" bestFit="1" customWidth="1"/>
    <col min="386" max="386" width="7.75" bestFit="1" customWidth="1"/>
    <col min="387" max="387" width="5.625" bestFit="1" customWidth="1"/>
    <col min="388" max="388" width="7.75" bestFit="1" customWidth="1"/>
    <col min="389" max="389" width="5.625" bestFit="1" customWidth="1"/>
    <col min="390" max="390" width="7.75" bestFit="1" customWidth="1"/>
    <col min="391" max="391" width="5.625" bestFit="1" customWidth="1"/>
    <col min="392" max="392" width="7.75" bestFit="1" customWidth="1"/>
    <col min="393" max="393" width="8.375" bestFit="1" customWidth="1"/>
    <col min="394" max="394" width="7.75" bestFit="1" customWidth="1"/>
    <col min="395" max="395" width="5.625" bestFit="1" customWidth="1"/>
    <col min="396" max="396" width="7.75" bestFit="1" customWidth="1"/>
    <col min="397" max="397" width="5.625" bestFit="1" customWidth="1"/>
    <col min="398" max="398" width="7.75" bestFit="1" customWidth="1"/>
    <col min="399" max="399" width="5.625" bestFit="1" customWidth="1"/>
    <col min="400" max="400" width="7.75" bestFit="1" customWidth="1"/>
    <col min="401" max="401" width="5.625" bestFit="1" customWidth="1"/>
    <col min="402" max="402" width="7.75" bestFit="1" customWidth="1"/>
    <col min="403" max="403" width="5.625" bestFit="1" customWidth="1"/>
    <col min="404" max="404" width="7.75" bestFit="1" customWidth="1"/>
    <col min="405" max="405" width="5.625" bestFit="1" customWidth="1"/>
    <col min="406" max="406" width="7.75" bestFit="1" customWidth="1"/>
    <col min="407" max="407" width="5.625" bestFit="1" customWidth="1"/>
    <col min="408" max="408" width="7.75" bestFit="1" customWidth="1"/>
    <col min="409" max="409" width="8.375" bestFit="1" customWidth="1"/>
    <col min="410" max="410" width="7.75" bestFit="1" customWidth="1"/>
    <col min="411" max="411" width="8.375" bestFit="1" customWidth="1"/>
    <col min="412" max="412" width="7.75" bestFit="1" customWidth="1"/>
    <col min="413" max="413" width="5.625" bestFit="1" customWidth="1"/>
    <col min="414" max="414" width="7.75" bestFit="1" customWidth="1"/>
    <col min="415" max="415" width="5.625" bestFit="1" customWidth="1"/>
    <col min="416" max="416" width="7.75" bestFit="1" customWidth="1"/>
    <col min="417" max="417" width="5.625" bestFit="1" customWidth="1"/>
    <col min="418" max="418" width="7.75" bestFit="1" customWidth="1"/>
    <col min="419" max="419" width="5.625" bestFit="1" customWidth="1"/>
    <col min="420" max="420" width="7.75" bestFit="1" customWidth="1"/>
    <col min="421" max="421" width="8.375" bestFit="1" customWidth="1"/>
    <col min="422" max="422" width="7.75" bestFit="1" customWidth="1"/>
    <col min="423" max="423" width="5.625" bestFit="1" customWidth="1"/>
    <col min="424" max="424" width="7.75" bestFit="1" customWidth="1"/>
    <col min="425" max="425" width="5.625" bestFit="1" customWidth="1"/>
    <col min="426" max="426" width="7.75" bestFit="1" customWidth="1"/>
    <col min="427" max="427" width="5.625" bestFit="1" customWidth="1"/>
    <col min="428" max="428" width="7.75" bestFit="1" customWidth="1"/>
    <col min="429" max="429" width="5.625" bestFit="1" customWidth="1"/>
    <col min="430" max="430" width="7.75" bestFit="1" customWidth="1"/>
    <col min="431" max="431" width="5.625" bestFit="1" customWidth="1"/>
    <col min="432" max="432" width="7.75" bestFit="1" customWidth="1"/>
    <col min="433" max="433" width="5.625" bestFit="1" customWidth="1"/>
    <col min="434" max="434" width="7.75" bestFit="1" customWidth="1"/>
    <col min="435" max="435" width="5.625" bestFit="1" customWidth="1"/>
    <col min="436" max="436" width="7.75" bestFit="1" customWidth="1"/>
    <col min="437" max="437" width="5.625" bestFit="1" customWidth="1"/>
    <col min="438" max="438" width="7.75" bestFit="1" customWidth="1"/>
    <col min="439" max="439" width="5.625" bestFit="1" customWidth="1"/>
    <col min="440" max="440" width="7.75" bestFit="1" customWidth="1"/>
    <col min="441" max="441" width="5.625" bestFit="1" customWidth="1"/>
    <col min="442" max="442" width="7.75" bestFit="1" customWidth="1"/>
    <col min="443" max="443" width="5.625" bestFit="1" customWidth="1"/>
    <col min="444" max="444" width="7.75" bestFit="1" customWidth="1"/>
    <col min="445" max="445" width="5.625" bestFit="1" customWidth="1"/>
    <col min="446" max="446" width="7.75" bestFit="1" customWidth="1"/>
    <col min="447" max="447" width="5.625" bestFit="1" customWidth="1"/>
    <col min="448" max="448" width="7.75" bestFit="1" customWidth="1"/>
    <col min="449" max="449" width="5.625" bestFit="1" customWidth="1"/>
    <col min="450" max="450" width="7.75" bestFit="1" customWidth="1"/>
    <col min="451" max="451" width="5.625" bestFit="1" customWidth="1"/>
    <col min="452" max="452" width="7.75" bestFit="1" customWidth="1"/>
    <col min="453" max="453" width="5.625" bestFit="1" customWidth="1"/>
    <col min="454" max="454" width="7.75" bestFit="1" customWidth="1"/>
    <col min="455" max="455" width="5.625" bestFit="1" customWidth="1"/>
    <col min="456" max="456" width="7.75" bestFit="1" customWidth="1"/>
    <col min="457" max="457" width="5.625" bestFit="1" customWidth="1"/>
    <col min="458" max="458" width="7.75" bestFit="1" customWidth="1"/>
    <col min="459" max="459" width="5.625" bestFit="1" customWidth="1"/>
    <col min="460" max="460" width="7.75" bestFit="1" customWidth="1"/>
    <col min="461" max="461" width="5.625" bestFit="1" customWidth="1"/>
    <col min="462" max="462" width="7.75" bestFit="1" customWidth="1"/>
    <col min="463" max="463" width="5.625" bestFit="1" customWidth="1"/>
    <col min="464" max="464" width="7.75" bestFit="1" customWidth="1"/>
    <col min="465" max="465" width="8.375" bestFit="1" customWidth="1"/>
    <col min="466" max="466" width="7.75" bestFit="1" customWidth="1"/>
    <col min="467" max="467" width="5.625" bestFit="1" customWidth="1"/>
    <col min="468" max="468" width="7.75" bestFit="1" customWidth="1"/>
    <col min="469" max="469" width="5.625" bestFit="1" customWidth="1"/>
    <col min="470" max="470" width="7.75" bestFit="1" customWidth="1"/>
    <col min="471" max="471" width="5.625" bestFit="1" customWidth="1"/>
    <col min="472" max="472" width="7.75" bestFit="1" customWidth="1"/>
    <col min="473" max="473" width="5.625" bestFit="1" customWidth="1"/>
    <col min="474" max="474" width="7.75" bestFit="1" customWidth="1"/>
    <col min="475" max="475" width="5.625" bestFit="1" customWidth="1"/>
    <col min="476" max="476" width="7.75" bestFit="1" customWidth="1"/>
    <col min="477" max="477" width="5.625" bestFit="1" customWidth="1"/>
    <col min="478" max="478" width="7.75" bestFit="1" customWidth="1"/>
    <col min="479" max="479" width="5.625" bestFit="1" customWidth="1"/>
    <col min="480" max="480" width="7.75" bestFit="1" customWidth="1"/>
    <col min="481" max="481" width="4.625" bestFit="1" customWidth="1"/>
    <col min="482" max="482" width="7.75" bestFit="1" customWidth="1"/>
    <col min="483" max="483" width="5.625" bestFit="1" customWidth="1"/>
    <col min="484" max="484" width="7.75" bestFit="1" customWidth="1"/>
    <col min="485" max="485" width="8.375" bestFit="1" customWidth="1"/>
    <col min="486" max="486" width="7.75" bestFit="1" customWidth="1"/>
    <col min="487" max="487" width="5.625" bestFit="1" customWidth="1"/>
    <col min="488" max="488" width="7.75" bestFit="1" customWidth="1"/>
    <col min="489" max="489" width="5.625" bestFit="1" customWidth="1"/>
    <col min="490" max="490" width="7.75" bestFit="1" customWidth="1"/>
    <col min="491" max="491" width="5.625" bestFit="1" customWidth="1"/>
    <col min="492" max="492" width="7.75" bestFit="1" customWidth="1"/>
    <col min="493" max="493" width="5.625" bestFit="1" customWidth="1"/>
    <col min="494" max="494" width="7.75" bestFit="1" customWidth="1"/>
    <col min="495" max="495" width="4.625" bestFit="1" customWidth="1"/>
    <col min="496" max="496" width="7.75" bestFit="1" customWidth="1"/>
    <col min="497" max="497" width="5.625" bestFit="1" customWidth="1"/>
    <col min="498" max="498" width="7.75" bestFit="1" customWidth="1"/>
    <col min="499" max="499" width="5.625" bestFit="1" customWidth="1"/>
    <col min="500" max="500" width="7.75" bestFit="1" customWidth="1"/>
    <col min="501" max="501" width="5.625" bestFit="1" customWidth="1"/>
    <col min="502" max="502" width="7.75" bestFit="1" customWidth="1"/>
    <col min="503" max="503" width="4.625" bestFit="1" customWidth="1"/>
    <col min="504" max="504" width="7.75" bestFit="1" customWidth="1"/>
    <col min="505" max="505" width="5.625" bestFit="1" customWidth="1"/>
    <col min="506" max="506" width="7.75" bestFit="1" customWidth="1"/>
    <col min="507" max="507" width="5.625" bestFit="1" customWidth="1"/>
    <col min="508" max="508" width="7.75" bestFit="1" customWidth="1"/>
    <col min="509" max="509" width="5.625" bestFit="1" customWidth="1"/>
    <col min="510" max="510" width="7.75" bestFit="1" customWidth="1"/>
    <col min="511" max="511" width="5.625" bestFit="1" customWidth="1"/>
    <col min="512" max="512" width="7.75" bestFit="1" customWidth="1"/>
    <col min="513" max="513" width="8.375" bestFit="1" customWidth="1"/>
    <col min="514" max="514" width="7.75" bestFit="1" customWidth="1"/>
    <col min="515" max="515" width="8.375" bestFit="1" customWidth="1"/>
    <col min="516" max="516" width="7.75" bestFit="1" customWidth="1"/>
    <col min="517" max="517" width="8.375" bestFit="1" customWidth="1"/>
    <col min="518" max="518" width="7.75" bestFit="1" customWidth="1"/>
    <col min="519" max="519" width="8.375" bestFit="1" customWidth="1"/>
    <col min="520" max="520" width="7.75" bestFit="1" customWidth="1"/>
    <col min="521" max="521" width="5.625" bestFit="1" customWidth="1"/>
    <col min="522" max="522" width="7.75" bestFit="1" customWidth="1"/>
    <col min="523" max="523" width="5.625" bestFit="1" customWidth="1"/>
    <col min="524" max="524" width="7.75" bestFit="1" customWidth="1"/>
    <col min="525" max="525" width="5.625" bestFit="1" customWidth="1"/>
    <col min="526" max="526" width="7.75" bestFit="1" customWidth="1"/>
    <col min="527" max="527" width="5.625" bestFit="1" customWidth="1"/>
    <col min="528" max="528" width="7.75" bestFit="1" customWidth="1"/>
    <col min="529" max="529" width="4.625" bestFit="1" customWidth="1"/>
    <col min="530" max="530" width="7.75" bestFit="1" customWidth="1"/>
    <col min="531" max="531" width="4.625" bestFit="1" customWidth="1"/>
    <col min="532" max="532" width="7.75" bestFit="1" customWidth="1"/>
    <col min="533" max="533" width="8.375" bestFit="1" customWidth="1"/>
    <col min="534" max="534" width="7.75" bestFit="1" customWidth="1"/>
    <col min="535" max="535" width="5.625" bestFit="1" customWidth="1"/>
    <col min="536" max="536" width="7.75" bestFit="1" customWidth="1"/>
    <col min="537" max="537" width="5.625" bestFit="1" customWidth="1"/>
    <col min="538" max="538" width="7.75" bestFit="1" customWidth="1"/>
    <col min="539" max="539" width="8.375" bestFit="1" customWidth="1"/>
    <col min="540" max="540" width="7.75" bestFit="1" customWidth="1"/>
    <col min="541" max="541" width="8.375" bestFit="1" customWidth="1"/>
    <col min="542" max="542" width="7.75" bestFit="1" customWidth="1"/>
    <col min="543" max="543" width="5.625" bestFit="1" customWidth="1"/>
    <col min="544" max="544" width="7.75" bestFit="1" customWidth="1"/>
    <col min="545" max="545" width="5.625" bestFit="1" customWidth="1"/>
    <col min="546" max="546" width="7.75" bestFit="1" customWidth="1"/>
    <col min="547" max="547" width="5.625" bestFit="1" customWidth="1"/>
    <col min="548" max="548" width="7.75" bestFit="1" customWidth="1"/>
    <col min="549" max="549" width="5.625" bestFit="1" customWidth="1"/>
    <col min="550" max="550" width="7.75" bestFit="1" customWidth="1"/>
    <col min="551" max="551" width="5.625" bestFit="1" customWidth="1"/>
    <col min="552" max="552" width="7.75" bestFit="1" customWidth="1"/>
    <col min="553" max="553" width="5.625" bestFit="1" customWidth="1"/>
    <col min="554" max="554" width="7.75" bestFit="1" customWidth="1"/>
    <col min="555" max="555" width="5.625" bestFit="1" customWidth="1"/>
    <col min="556" max="556" width="7.75" bestFit="1" customWidth="1"/>
    <col min="557" max="557" width="8.375" bestFit="1" customWidth="1"/>
    <col min="558" max="558" width="7.75" bestFit="1" customWidth="1"/>
    <col min="559" max="559" width="5.625" bestFit="1" customWidth="1"/>
    <col min="560" max="560" width="7.75" bestFit="1" customWidth="1"/>
    <col min="561" max="561" width="5.625" bestFit="1" customWidth="1"/>
    <col min="562" max="562" width="7.75" bestFit="1" customWidth="1"/>
    <col min="563" max="563" width="5.625" bestFit="1" customWidth="1"/>
    <col min="564" max="564" width="7.75" bestFit="1" customWidth="1"/>
    <col min="565" max="565" width="5.625" bestFit="1" customWidth="1"/>
    <col min="566" max="566" width="7.75" bestFit="1" customWidth="1"/>
    <col min="567" max="567" width="5.625" bestFit="1" customWidth="1"/>
    <col min="568" max="568" width="7.75" bestFit="1" customWidth="1"/>
    <col min="569" max="569" width="5.625" bestFit="1" customWidth="1"/>
    <col min="570" max="570" width="7.75" bestFit="1" customWidth="1"/>
    <col min="571" max="571" width="5.625" bestFit="1" customWidth="1"/>
    <col min="572" max="572" width="7.75" bestFit="1" customWidth="1"/>
    <col min="573" max="573" width="5.625" bestFit="1" customWidth="1"/>
    <col min="574" max="574" width="7.75" bestFit="1" customWidth="1"/>
    <col min="575" max="575" width="5.625" bestFit="1" customWidth="1"/>
    <col min="576" max="576" width="7.75" bestFit="1" customWidth="1"/>
    <col min="577" max="577" width="5.625" bestFit="1" customWidth="1"/>
    <col min="578" max="578" width="7.75" bestFit="1" customWidth="1"/>
    <col min="579" max="579" width="5.625" bestFit="1" customWidth="1"/>
    <col min="580" max="580" width="7.75" bestFit="1" customWidth="1"/>
    <col min="581" max="581" width="5.625" bestFit="1" customWidth="1"/>
    <col min="582" max="582" width="7.75" bestFit="1" customWidth="1"/>
    <col min="583" max="583" width="5.625" bestFit="1" customWidth="1"/>
    <col min="584" max="584" width="7.75" bestFit="1" customWidth="1"/>
    <col min="585" max="585" width="5.625" bestFit="1" customWidth="1"/>
    <col min="586" max="586" width="7.75" bestFit="1" customWidth="1"/>
    <col min="587" max="587" width="8.375" bestFit="1" customWidth="1"/>
    <col min="588" max="588" width="7.75" bestFit="1" customWidth="1"/>
    <col min="589" max="589" width="5.625" bestFit="1" customWidth="1"/>
    <col min="590" max="590" width="7.75" bestFit="1" customWidth="1"/>
    <col min="591" max="591" width="5.625" bestFit="1" customWidth="1"/>
    <col min="592" max="592" width="7.75" bestFit="1" customWidth="1"/>
    <col min="593" max="593" width="5.625" bestFit="1" customWidth="1"/>
    <col min="594" max="594" width="7.75" bestFit="1" customWidth="1"/>
    <col min="595" max="595" width="5.625" bestFit="1" customWidth="1"/>
    <col min="596" max="596" width="7.75" bestFit="1" customWidth="1"/>
    <col min="597" max="597" width="5.625" bestFit="1" customWidth="1"/>
    <col min="598" max="598" width="7.75" bestFit="1" customWidth="1"/>
    <col min="599" max="599" width="5.625" bestFit="1" customWidth="1"/>
    <col min="600" max="600" width="7.75" bestFit="1" customWidth="1"/>
    <col min="601" max="601" width="5.625" bestFit="1" customWidth="1"/>
    <col min="602" max="602" width="7.75" bestFit="1" customWidth="1"/>
    <col min="603" max="603" width="5.625" bestFit="1" customWidth="1"/>
    <col min="604" max="604" width="7.75" bestFit="1" customWidth="1"/>
    <col min="605" max="605" width="5.625" bestFit="1" customWidth="1"/>
    <col min="606" max="606" width="7.75" bestFit="1" customWidth="1"/>
    <col min="607" max="607" width="5.625" bestFit="1" customWidth="1"/>
    <col min="608" max="608" width="7.75" bestFit="1" customWidth="1"/>
    <col min="609" max="609" width="5.625" bestFit="1" customWidth="1"/>
    <col min="610" max="610" width="7.75" bestFit="1" customWidth="1"/>
    <col min="611" max="611" width="5.625" bestFit="1" customWidth="1"/>
    <col min="612" max="612" width="7.75" bestFit="1" customWidth="1"/>
    <col min="613" max="613" width="5.625" bestFit="1" customWidth="1"/>
    <col min="614" max="614" width="7.75" bestFit="1" customWidth="1"/>
    <col min="615" max="615" width="8.375" bestFit="1" customWidth="1"/>
    <col min="616" max="616" width="7.75" bestFit="1" customWidth="1"/>
    <col min="617" max="617" width="5.625" bestFit="1" customWidth="1"/>
    <col min="618" max="618" width="7.75" bestFit="1" customWidth="1"/>
    <col min="619" max="619" width="5.625" bestFit="1" customWidth="1"/>
    <col min="620" max="620" width="7.75" bestFit="1" customWidth="1"/>
    <col min="621" max="621" width="5.625" bestFit="1" customWidth="1"/>
    <col min="622" max="622" width="7.75" bestFit="1" customWidth="1"/>
    <col min="623" max="623" width="5.625" bestFit="1" customWidth="1"/>
    <col min="624" max="624" width="7.75" bestFit="1" customWidth="1"/>
    <col min="625" max="625" width="5.625" bestFit="1" customWidth="1"/>
    <col min="626" max="626" width="7.75" bestFit="1" customWidth="1"/>
    <col min="627" max="627" width="5.625" bestFit="1" customWidth="1"/>
    <col min="628" max="628" width="7.75" bestFit="1" customWidth="1"/>
    <col min="629" max="629" width="5.625" bestFit="1" customWidth="1"/>
    <col min="630" max="630" width="7.75" bestFit="1" customWidth="1"/>
    <col min="631" max="631" width="5.625" bestFit="1" customWidth="1"/>
    <col min="632" max="632" width="7.75" bestFit="1" customWidth="1"/>
    <col min="633" max="633" width="5.625" bestFit="1" customWidth="1"/>
    <col min="634" max="634" width="7.75" bestFit="1" customWidth="1"/>
    <col min="635" max="635" width="8.375" bestFit="1" customWidth="1"/>
    <col min="636" max="636" width="7.75" bestFit="1" customWidth="1"/>
    <col min="637" max="637" width="5.625" bestFit="1" customWidth="1"/>
    <col min="638" max="638" width="7.75" bestFit="1" customWidth="1"/>
    <col min="639" max="639" width="5.625" bestFit="1" customWidth="1"/>
    <col min="640" max="640" width="7.75" bestFit="1" customWidth="1"/>
    <col min="641" max="641" width="5.625" bestFit="1" customWidth="1"/>
    <col min="642" max="642" width="7.75" bestFit="1" customWidth="1"/>
    <col min="643" max="643" width="5.625" bestFit="1" customWidth="1"/>
    <col min="644" max="644" width="7.75" bestFit="1" customWidth="1"/>
    <col min="645" max="645" width="8.375" bestFit="1" customWidth="1"/>
    <col min="646" max="646" width="7.75" bestFit="1" customWidth="1"/>
    <col min="647" max="647" width="5.625" bestFit="1" customWidth="1"/>
    <col min="648" max="648" width="7.75" bestFit="1" customWidth="1"/>
    <col min="649" max="649" width="8.375" bestFit="1" customWidth="1"/>
    <col min="650" max="650" width="7.75" bestFit="1" customWidth="1"/>
    <col min="651" max="651" width="5.625" bestFit="1" customWidth="1"/>
    <col min="652" max="652" width="7.75" bestFit="1" customWidth="1"/>
    <col min="653" max="653" width="5.625" bestFit="1" customWidth="1"/>
    <col min="654" max="654" width="7.75" bestFit="1" customWidth="1"/>
    <col min="655" max="655" width="5.625" bestFit="1" customWidth="1"/>
    <col min="656" max="656" width="7.75" bestFit="1" customWidth="1"/>
    <col min="657" max="657" width="5.625" bestFit="1" customWidth="1"/>
    <col min="658" max="658" width="7.75" bestFit="1" customWidth="1"/>
    <col min="659" max="659" width="5.625" bestFit="1" customWidth="1"/>
    <col min="660" max="660" width="7.75" bestFit="1" customWidth="1"/>
    <col min="661" max="661" width="8.375" bestFit="1" customWidth="1"/>
    <col min="662" max="662" width="7.75" bestFit="1" customWidth="1"/>
    <col min="663" max="663" width="5.625" bestFit="1" customWidth="1"/>
    <col min="664" max="664" width="7.75" bestFit="1" customWidth="1"/>
    <col min="665" max="665" width="5.625" bestFit="1" customWidth="1"/>
    <col min="666" max="666" width="7.75" bestFit="1" customWidth="1"/>
    <col min="667" max="667" width="8.375" bestFit="1" customWidth="1"/>
    <col min="668" max="668" width="7.75" bestFit="1" customWidth="1"/>
    <col min="669" max="669" width="5.625" bestFit="1" customWidth="1"/>
    <col min="670" max="670" width="7.75" bestFit="1" customWidth="1"/>
    <col min="671" max="671" width="8.375" bestFit="1" customWidth="1"/>
    <col min="672" max="672" width="7.75" bestFit="1" customWidth="1"/>
    <col min="673" max="673" width="5.625" bestFit="1" customWidth="1"/>
    <col min="674" max="674" width="7.75" bestFit="1" customWidth="1"/>
    <col min="675" max="675" width="5.625" bestFit="1" customWidth="1"/>
    <col min="676" max="676" width="7.75" bestFit="1" customWidth="1"/>
    <col min="677" max="677" width="5.625" bestFit="1" customWidth="1"/>
    <col min="678" max="678" width="7.75" bestFit="1" customWidth="1"/>
    <col min="679" max="679" width="8.375" bestFit="1" customWidth="1"/>
    <col min="680" max="680" width="7.75" bestFit="1" customWidth="1"/>
    <col min="681" max="681" width="5.625" bestFit="1" customWidth="1"/>
    <col min="682" max="682" width="7.75" bestFit="1" customWidth="1"/>
    <col min="683" max="683" width="5.625" bestFit="1" customWidth="1"/>
    <col min="684" max="684" width="7.75" bestFit="1" customWidth="1"/>
    <col min="685" max="685" width="5.625" bestFit="1" customWidth="1"/>
    <col min="686" max="686" width="7.75" bestFit="1" customWidth="1"/>
    <col min="687" max="687" width="5.625" bestFit="1" customWidth="1"/>
    <col min="688" max="688" width="7.75" bestFit="1" customWidth="1"/>
    <col min="689" max="689" width="5.625" bestFit="1" customWidth="1"/>
    <col min="690" max="690" width="7.75" bestFit="1" customWidth="1"/>
    <col min="691" max="691" width="5.625" bestFit="1" customWidth="1"/>
    <col min="692" max="692" width="7.75" bestFit="1" customWidth="1"/>
    <col min="693" max="693" width="5.625" bestFit="1" customWidth="1"/>
    <col min="694" max="694" width="7.75" bestFit="1" customWidth="1"/>
    <col min="695" max="695" width="5.625" bestFit="1" customWidth="1"/>
    <col min="696" max="696" width="7.75" bestFit="1" customWidth="1"/>
    <col min="697" max="697" width="5.625" bestFit="1" customWidth="1"/>
    <col min="698" max="698" width="7.75" bestFit="1" customWidth="1"/>
    <col min="699" max="699" width="5.625" bestFit="1" customWidth="1"/>
    <col min="700" max="700" width="7.75" bestFit="1" customWidth="1"/>
    <col min="701" max="701" width="5.625" bestFit="1" customWidth="1"/>
    <col min="702" max="702" width="7.75" bestFit="1" customWidth="1"/>
    <col min="703" max="703" width="5.625" bestFit="1" customWidth="1"/>
    <col min="704" max="704" width="7.75" bestFit="1" customWidth="1"/>
    <col min="705" max="705" width="5.625" bestFit="1" customWidth="1"/>
    <col min="706" max="706" width="7.75" bestFit="1" customWidth="1"/>
    <col min="707" max="707" width="5.625" bestFit="1" customWidth="1"/>
    <col min="708" max="708" width="7.75" bestFit="1" customWidth="1"/>
    <col min="709" max="709" width="5.625" bestFit="1" customWidth="1"/>
    <col min="710" max="710" width="7.75" bestFit="1" customWidth="1"/>
    <col min="711" max="711" width="5.625" bestFit="1" customWidth="1"/>
    <col min="712" max="712" width="7.75" bestFit="1" customWidth="1"/>
    <col min="713" max="713" width="5.625" bestFit="1" customWidth="1"/>
    <col min="714" max="714" width="7.75" bestFit="1" customWidth="1"/>
    <col min="715" max="715" width="5.625" bestFit="1" customWidth="1"/>
    <col min="716" max="716" width="7.75" bestFit="1" customWidth="1"/>
    <col min="717" max="717" width="5.625" bestFit="1" customWidth="1"/>
    <col min="718" max="718" width="7.75" bestFit="1" customWidth="1"/>
    <col min="719" max="719" width="5.625" bestFit="1" customWidth="1"/>
    <col min="720" max="720" width="7.75" bestFit="1" customWidth="1"/>
    <col min="721" max="721" width="5.625" bestFit="1" customWidth="1"/>
    <col min="722" max="722" width="7.75" bestFit="1" customWidth="1"/>
    <col min="723" max="723" width="5.625" bestFit="1" customWidth="1"/>
    <col min="724" max="724" width="7.75" bestFit="1" customWidth="1"/>
    <col min="725" max="725" width="5.625" bestFit="1" customWidth="1"/>
    <col min="726" max="726" width="7.75" bestFit="1" customWidth="1"/>
    <col min="727" max="727" width="5.625" bestFit="1" customWidth="1"/>
    <col min="728" max="728" width="7.75" bestFit="1" customWidth="1"/>
    <col min="729" max="729" width="5.625" bestFit="1" customWidth="1"/>
    <col min="730" max="730" width="7.75" bestFit="1" customWidth="1"/>
    <col min="731" max="731" width="5.625" bestFit="1" customWidth="1"/>
    <col min="732" max="732" width="7.75" bestFit="1" customWidth="1"/>
    <col min="733" max="733" width="5.625" bestFit="1" customWidth="1"/>
    <col min="734" max="734" width="7.75" bestFit="1" customWidth="1"/>
    <col min="735" max="735" width="5.625" bestFit="1" customWidth="1"/>
    <col min="736" max="736" width="7.75" bestFit="1" customWidth="1"/>
    <col min="737" max="737" width="5.625" bestFit="1" customWidth="1"/>
    <col min="738" max="738" width="7.75" bestFit="1" customWidth="1"/>
    <col min="739" max="739" width="5.625" bestFit="1" customWidth="1"/>
    <col min="740" max="740" width="7.75" bestFit="1" customWidth="1"/>
    <col min="741" max="741" width="5.625" bestFit="1" customWidth="1"/>
    <col min="742" max="742" width="7.75" bestFit="1" customWidth="1"/>
    <col min="743" max="743" width="5.625" bestFit="1" customWidth="1"/>
    <col min="744" max="744" width="7.75" bestFit="1" customWidth="1"/>
    <col min="745" max="745" width="4.625" bestFit="1" customWidth="1"/>
    <col min="746" max="746" width="7.75" bestFit="1" customWidth="1"/>
    <col min="747" max="747" width="5.625" bestFit="1" customWidth="1"/>
    <col min="748" max="748" width="7.75" bestFit="1" customWidth="1"/>
    <col min="749" max="749" width="5.625" bestFit="1" customWidth="1"/>
    <col min="750" max="750" width="7.75" bestFit="1" customWidth="1"/>
    <col min="751" max="751" width="5.625" bestFit="1" customWidth="1"/>
    <col min="752" max="752" width="7.75" bestFit="1" customWidth="1"/>
    <col min="753" max="753" width="8.375" bestFit="1" customWidth="1"/>
    <col min="754" max="754" width="7.75" bestFit="1" customWidth="1"/>
    <col min="755" max="755" width="5.625" bestFit="1" customWidth="1"/>
    <col min="756" max="756" width="7.75" bestFit="1" customWidth="1"/>
    <col min="757" max="757" width="5.625" bestFit="1" customWidth="1"/>
    <col min="758" max="758" width="7.75" bestFit="1" customWidth="1"/>
    <col min="759" max="759" width="5.625" bestFit="1" customWidth="1"/>
    <col min="760" max="760" width="7.75" bestFit="1" customWidth="1"/>
    <col min="761" max="761" width="5.625" bestFit="1" customWidth="1"/>
    <col min="762" max="762" width="7.75" bestFit="1" customWidth="1"/>
    <col min="763" max="763" width="5.625" bestFit="1" customWidth="1"/>
    <col min="764" max="764" width="7.75" bestFit="1" customWidth="1"/>
    <col min="765" max="765" width="5.625" bestFit="1" customWidth="1"/>
    <col min="766" max="766" width="7.75" bestFit="1" customWidth="1"/>
    <col min="767" max="767" width="5.625" bestFit="1" customWidth="1"/>
    <col min="768" max="768" width="7.75" bestFit="1" customWidth="1"/>
    <col min="769" max="769" width="5.625" bestFit="1" customWidth="1"/>
    <col min="770" max="770" width="7.75" bestFit="1" customWidth="1"/>
    <col min="771" max="771" width="8.375" bestFit="1" customWidth="1"/>
    <col min="772" max="772" width="7.75" bestFit="1" customWidth="1"/>
    <col min="773" max="773" width="5.625" bestFit="1" customWidth="1"/>
    <col min="774" max="774" width="7.75" bestFit="1" customWidth="1"/>
    <col min="775" max="775" width="8.375" bestFit="1" customWidth="1"/>
    <col min="776" max="776" width="7.75" bestFit="1" customWidth="1"/>
    <col min="777" max="777" width="5.625" bestFit="1" customWidth="1"/>
    <col min="778" max="778" width="7.75" bestFit="1" customWidth="1"/>
    <col min="779" max="779" width="5.625" bestFit="1" customWidth="1"/>
    <col min="780" max="780" width="7.75" bestFit="1" customWidth="1"/>
    <col min="781" max="781" width="5.625" bestFit="1" customWidth="1"/>
    <col min="782" max="782" width="7.75" bestFit="1" customWidth="1"/>
    <col min="783" max="783" width="5.625" bestFit="1" customWidth="1"/>
    <col min="784" max="784" width="7.75" bestFit="1" customWidth="1"/>
    <col min="785" max="785" width="5.625" bestFit="1" customWidth="1"/>
    <col min="786" max="786" width="7.75" bestFit="1" customWidth="1"/>
    <col min="787" max="787" width="5.625" bestFit="1" customWidth="1"/>
    <col min="788" max="788" width="7.75" bestFit="1" customWidth="1"/>
    <col min="789" max="789" width="5.625" bestFit="1" customWidth="1"/>
    <col min="790" max="790" width="7.75" bestFit="1" customWidth="1"/>
    <col min="791" max="791" width="8.375" bestFit="1" customWidth="1"/>
    <col min="792" max="792" width="7.75" bestFit="1" customWidth="1"/>
    <col min="793" max="793" width="5.625" bestFit="1" customWidth="1"/>
    <col min="794" max="794" width="7.75" bestFit="1" customWidth="1"/>
    <col min="795" max="795" width="5.625" bestFit="1" customWidth="1"/>
    <col min="796" max="796" width="7.75" bestFit="1" customWidth="1"/>
    <col min="797" max="797" width="5.625" bestFit="1" customWidth="1"/>
    <col min="798" max="798" width="7.75" bestFit="1" customWidth="1"/>
    <col min="799" max="799" width="5.625" bestFit="1" customWidth="1"/>
    <col min="800" max="800" width="7.75" bestFit="1" customWidth="1"/>
    <col min="801" max="801" width="5.625" bestFit="1" customWidth="1"/>
    <col min="802" max="802" width="7.75" bestFit="1" customWidth="1"/>
    <col min="803" max="803" width="5.625" bestFit="1" customWidth="1"/>
    <col min="804" max="804" width="7.75" bestFit="1" customWidth="1"/>
    <col min="805" max="805" width="5.625" bestFit="1" customWidth="1"/>
    <col min="806" max="806" width="7.75" bestFit="1" customWidth="1"/>
    <col min="807" max="807" width="5.625" bestFit="1" customWidth="1"/>
    <col min="808" max="808" width="7.75" bestFit="1" customWidth="1"/>
    <col min="809" max="809" width="5.625" bestFit="1" customWidth="1"/>
    <col min="810" max="810" width="7.75" bestFit="1" customWidth="1"/>
    <col min="811" max="811" width="4.625" bestFit="1" customWidth="1"/>
    <col min="812" max="812" width="7.75" bestFit="1" customWidth="1"/>
    <col min="813" max="813" width="5.625" bestFit="1" customWidth="1"/>
    <col min="814" max="814" width="7.75" bestFit="1" customWidth="1"/>
    <col min="815" max="815" width="5.625" bestFit="1" customWidth="1"/>
    <col min="816" max="816" width="7.75" bestFit="1" customWidth="1"/>
    <col min="817" max="817" width="5.625" bestFit="1" customWidth="1"/>
    <col min="818" max="818" width="7.75" bestFit="1" customWidth="1"/>
    <col min="819" max="819" width="5.625" bestFit="1" customWidth="1"/>
    <col min="820" max="820" width="7.75" bestFit="1" customWidth="1"/>
    <col min="821" max="821" width="5.625" bestFit="1" customWidth="1"/>
    <col min="822" max="822" width="7.75" bestFit="1" customWidth="1"/>
    <col min="823" max="823" width="5.625" bestFit="1" customWidth="1"/>
    <col min="824" max="824" width="7.75" bestFit="1" customWidth="1"/>
    <col min="825" max="825" width="5.625" bestFit="1" customWidth="1"/>
    <col min="826" max="826" width="7.75" bestFit="1" customWidth="1"/>
    <col min="827" max="827" width="5.625" bestFit="1" customWidth="1"/>
    <col min="828" max="828" width="7.75" bestFit="1" customWidth="1"/>
    <col min="829" max="829" width="5.625" bestFit="1" customWidth="1"/>
    <col min="830" max="830" width="7.75" bestFit="1" customWidth="1"/>
    <col min="831" max="831" width="5.625" bestFit="1" customWidth="1"/>
    <col min="832" max="832" width="7.75" bestFit="1" customWidth="1"/>
    <col min="833" max="833" width="5.625" bestFit="1" customWidth="1"/>
    <col min="834" max="834" width="7.75" bestFit="1" customWidth="1"/>
    <col min="835" max="835" width="5.625" bestFit="1" customWidth="1"/>
    <col min="836" max="836" width="7.75" bestFit="1" customWidth="1"/>
    <col min="837" max="837" width="8.375" bestFit="1" customWidth="1"/>
    <col min="838" max="838" width="7.75" bestFit="1" customWidth="1"/>
    <col min="839" max="839" width="5.625" bestFit="1" customWidth="1"/>
    <col min="840" max="840" width="8.75" bestFit="1" customWidth="1"/>
    <col min="841" max="841" width="5.625" bestFit="1" customWidth="1"/>
    <col min="842" max="842" width="8.75" bestFit="1" customWidth="1"/>
    <col min="843" max="843" width="5.625" bestFit="1" customWidth="1"/>
    <col min="844" max="844" width="8.75" bestFit="1" customWidth="1"/>
    <col min="845" max="845" width="9.25" bestFit="1" customWidth="1"/>
    <col min="846" max="846" width="8.75" bestFit="1" customWidth="1"/>
    <col min="847" max="847" width="9.25" bestFit="1" customWidth="1"/>
    <col min="848" max="848" width="8.75" bestFit="1" customWidth="1"/>
    <col min="849" max="849" width="9.25" bestFit="1" customWidth="1"/>
    <col min="850" max="850" width="8.75" bestFit="1" customWidth="1"/>
    <col min="851" max="851" width="9.25" bestFit="1" customWidth="1"/>
    <col min="852" max="852" width="8.75" bestFit="1" customWidth="1"/>
    <col min="853" max="853" width="9.25" bestFit="1" customWidth="1"/>
    <col min="854" max="854" width="8.75" bestFit="1" customWidth="1"/>
    <col min="855" max="855" width="9.25" bestFit="1" customWidth="1"/>
    <col min="856" max="856" width="8.75" bestFit="1" customWidth="1"/>
    <col min="857" max="857" width="9.25" bestFit="1" customWidth="1"/>
    <col min="858" max="858" width="8.75" bestFit="1" customWidth="1"/>
    <col min="859" max="859" width="9.25" bestFit="1" customWidth="1"/>
    <col min="860" max="860" width="8.75" bestFit="1" customWidth="1"/>
    <col min="861" max="861" width="9.25" bestFit="1" customWidth="1"/>
    <col min="862" max="862" width="8.75" bestFit="1" customWidth="1"/>
    <col min="863" max="863" width="9.25" bestFit="1" customWidth="1"/>
    <col min="864" max="864" width="8.75" bestFit="1" customWidth="1"/>
    <col min="865" max="865" width="9.25" bestFit="1" customWidth="1"/>
    <col min="866" max="866" width="8.75" bestFit="1" customWidth="1"/>
    <col min="867" max="867" width="9.25" bestFit="1" customWidth="1"/>
    <col min="868" max="868" width="8.75" bestFit="1" customWidth="1"/>
    <col min="869" max="869" width="9.25" bestFit="1" customWidth="1"/>
    <col min="870" max="870" width="8.75" bestFit="1" customWidth="1"/>
    <col min="871" max="871" width="9.25" bestFit="1" customWidth="1"/>
    <col min="872" max="872" width="8.75" bestFit="1" customWidth="1"/>
    <col min="873" max="873" width="9.25" bestFit="1" customWidth="1"/>
    <col min="874" max="874" width="8.75" bestFit="1" customWidth="1"/>
    <col min="875" max="875" width="9.25" bestFit="1" customWidth="1"/>
    <col min="876" max="876" width="8.75" bestFit="1" customWidth="1"/>
    <col min="877" max="877" width="9.25" bestFit="1" customWidth="1"/>
    <col min="878" max="878" width="8.75" bestFit="1" customWidth="1"/>
    <col min="879" max="879" width="9.25" bestFit="1" customWidth="1"/>
    <col min="880" max="880" width="8.75" bestFit="1" customWidth="1"/>
    <col min="881" max="881" width="9.25" bestFit="1" customWidth="1"/>
    <col min="882" max="882" width="8.75" bestFit="1" customWidth="1"/>
    <col min="883" max="883" width="9.25" bestFit="1" customWidth="1"/>
    <col min="884" max="884" width="8.75" bestFit="1" customWidth="1"/>
    <col min="885" max="885" width="9.25" bestFit="1" customWidth="1"/>
    <col min="886" max="886" width="8.75" bestFit="1" customWidth="1"/>
    <col min="887" max="887" width="9.25" bestFit="1" customWidth="1"/>
    <col min="888" max="888" width="8.75" bestFit="1" customWidth="1"/>
    <col min="889" max="889" width="9.25" bestFit="1" customWidth="1"/>
    <col min="890" max="890" width="8.75" bestFit="1" customWidth="1"/>
    <col min="891" max="891" width="9.25" bestFit="1" customWidth="1"/>
    <col min="892" max="892" width="8.75" bestFit="1" customWidth="1"/>
    <col min="893" max="893" width="9.25" bestFit="1" customWidth="1"/>
    <col min="894" max="894" width="8.75" bestFit="1" customWidth="1"/>
    <col min="895" max="895" width="9.25" bestFit="1" customWidth="1"/>
    <col min="896" max="896" width="8.75" bestFit="1" customWidth="1"/>
    <col min="897" max="897" width="9.25" bestFit="1" customWidth="1"/>
    <col min="898" max="898" width="8.75" bestFit="1" customWidth="1"/>
    <col min="899" max="899" width="9.25" bestFit="1" customWidth="1"/>
    <col min="900" max="900" width="8.75" bestFit="1" customWidth="1"/>
    <col min="901" max="901" width="9.25" bestFit="1" customWidth="1"/>
    <col min="902" max="902" width="8.75" bestFit="1" customWidth="1"/>
    <col min="903" max="903" width="9.25" bestFit="1" customWidth="1"/>
    <col min="904" max="904" width="8.75" bestFit="1" customWidth="1"/>
    <col min="905" max="905" width="9.25" bestFit="1" customWidth="1"/>
    <col min="906" max="906" width="8.75" bestFit="1" customWidth="1"/>
    <col min="907" max="907" width="9.25" bestFit="1" customWidth="1"/>
    <col min="908" max="908" width="8.75" bestFit="1" customWidth="1"/>
    <col min="909" max="909" width="9.25" bestFit="1" customWidth="1"/>
    <col min="910" max="910" width="8.75" bestFit="1" customWidth="1"/>
    <col min="911" max="911" width="9.25" bestFit="1" customWidth="1"/>
    <col min="912" max="912" width="8.75" bestFit="1" customWidth="1"/>
    <col min="913" max="913" width="9.25" bestFit="1" customWidth="1"/>
    <col min="914" max="914" width="8.75" bestFit="1" customWidth="1"/>
    <col min="915" max="915" width="9.25" bestFit="1" customWidth="1"/>
    <col min="916" max="916" width="8.75" bestFit="1" customWidth="1"/>
    <col min="917" max="917" width="9.25" bestFit="1" customWidth="1"/>
    <col min="918" max="918" width="8.75" bestFit="1" customWidth="1"/>
    <col min="919" max="919" width="9.25" bestFit="1" customWidth="1"/>
    <col min="920" max="920" width="8.75" bestFit="1" customWidth="1"/>
    <col min="921" max="921" width="9.25" bestFit="1" customWidth="1"/>
    <col min="922" max="922" width="8.75" bestFit="1" customWidth="1"/>
    <col min="923" max="923" width="9.25" bestFit="1" customWidth="1"/>
    <col min="924" max="924" width="8.75" bestFit="1" customWidth="1"/>
    <col min="925" max="925" width="9.25" bestFit="1" customWidth="1"/>
    <col min="926" max="926" width="8.75" bestFit="1" customWidth="1"/>
    <col min="927" max="927" width="9.25" bestFit="1" customWidth="1"/>
    <col min="928" max="928" width="8.75" bestFit="1" customWidth="1"/>
    <col min="929" max="929" width="9.25" bestFit="1" customWidth="1"/>
    <col min="930" max="930" width="8.75" bestFit="1" customWidth="1"/>
    <col min="931" max="931" width="9.25" bestFit="1" customWidth="1"/>
    <col min="932" max="932" width="8.75" bestFit="1" customWidth="1"/>
    <col min="933" max="933" width="9.25" bestFit="1" customWidth="1"/>
    <col min="934" max="934" width="8.75" bestFit="1" customWidth="1"/>
    <col min="935" max="935" width="9.25" bestFit="1" customWidth="1"/>
    <col min="936" max="936" width="8.75" bestFit="1" customWidth="1"/>
    <col min="937" max="937" width="9.25" bestFit="1" customWidth="1"/>
    <col min="938" max="938" width="8.75" bestFit="1" customWidth="1"/>
    <col min="939" max="939" width="9.25" bestFit="1" customWidth="1"/>
    <col min="940" max="940" width="8.75" bestFit="1" customWidth="1"/>
    <col min="941" max="941" width="9.25" bestFit="1" customWidth="1"/>
    <col min="942" max="942" width="8.75" bestFit="1" customWidth="1"/>
    <col min="943" max="943" width="9.25" bestFit="1" customWidth="1"/>
    <col min="944" max="944" width="8.75" bestFit="1" customWidth="1"/>
    <col min="945" max="945" width="9.25" bestFit="1" customWidth="1"/>
    <col min="946" max="946" width="8.75" bestFit="1" customWidth="1"/>
    <col min="947" max="947" width="9.25" bestFit="1" customWidth="1"/>
    <col min="948" max="948" width="8.75" bestFit="1" customWidth="1"/>
    <col min="949" max="949" width="9.25" bestFit="1" customWidth="1"/>
    <col min="950" max="950" width="8.75" bestFit="1" customWidth="1"/>
    <col min="951" max="951" width="9.25" bestFit="1" customWidth="1"/>
    <col min="952" max="952" width="8.75" bestFit="1" customWidth="1"/>
    <col min="953" max="953" width="9.25" bestFit="1" customWidth="1"/>
    <col min="954" max="954" width="8.75" bestFit="1" customWidth="1"/>
    <col min="955" max="955" width="9.25" bestFit="1" customWidth="1"/>
    <col min="956" max="956" width="8.75" bestFit="1" customWidth="1"/>
    <col min="957" max="957" width="9.25" bestFit="1" customWidth="1"/>
    <col min="958" max="958" width="8.75" bestFit="1" customWidth="1"/>
    <col min="959" max="959" width="9.25" bestFit="1" customWidth="1"/>
    <col min="960" max="960" width="8.75" bestFit="1" customWidth="1"/>
    <col min="961" max="961" width="9.25" bestFit="1" customWidth="1"/>
    <col min="962" max="962" width="8.75" bestFit="1" customWidth="1"/>
    <col min="963" max="963" width="9.25" bestFit="1" customWidth="1"/>
    <col min="964" max="964" width="8.75" bestFit="1" customWidth="1"/>
    <col min="965" max="965" width="9.25" bestFit="1" customWidth="1"/>
    <col min="966" max="966" width="8.75" bestFit="1" customWidth="1"/>
    <col min="967" max="967" width="9.25" bestFit="1" customWidth="1"/>
    <col min="968" max="968" width="8.75" bestFit="1" customWidth="1"/>
    <col min="969" max="969" width="9.25" bestFit="1" customWidth="1"/>
    <col min="970" max="970" width="8.75" bestFit="1" customWidth="1"/>
    <col min="971" max="971" width="9.25" bestFit="1" customWidth="1"/>
    <col min="972" max="972" width="8.75" bestFit="1" customWidth="1"/>
    <col min="973" max="973" width="9.25" bestFit="1" customWidth="1"/>
    <col min="974" max="974" width="8.75" bestFit="1" customWidth="1"/>
    <col min="975" max="975" width="9.25" bestFit="1" customWidth="1"/>
    <col min="976" max="976" width="8.75" bestFit="1" customWidth="1"/>
    <col min="977" max="977" width="9.25" bestFit="1" customWidth="1"/>
    <col min="978" max="978" width="8.75" bestFit="1" customWidth="1"/>
    <col min="979" max="979" width="9.25" bestFit="1" customWidth="1"/>
    <col min="980" max="980" width="8.75" bestFit="1" customWidth="1"/>
    <col min="981" max="981" width="9.25" bestFit="1" customWidth="1"/>
    <col min="982" max="982" width="8.75" bestFit="1" customWidth="1"/>
    <col min="983" max="983" width="9.25" bestFit="1" customWidth="1"/>
    <col min="984" max="984" width="8.75" bestFit="1" customWidth="1"/>
    <col min="985" max="985" width="9.25" bestFit="1" customWidth="1"/>
    <col min="986" max="986" width="8.75" bestFit="1" customWidth="1"/>
    <col min="987" max="987" width="9.25" bestFit="1" customWidth="1"/>
    <col min="988" max="988" width="8.75" bestFit="1" customWidth="1"/>
    <col min="989" max="989" width="9.25" bestFit="1" customWidth="1"/>
    <col min="990" max="990" width="8.75" bestFit="1" customWidth="1"/>
    <col min="991" max="991" width="9.25" bestFit="1" customWidth="1"/>
    <col min="992" max="992" width="8.75" bestFit="1" customWidth="1"/>
    <col min="993" max="993" width="9.25" bestFit="1" customWidth="1"/>
    <col min="994" max="994" width="8.75" bestFit="1" customWidth="1"/>
    <col min="995" max="995" width="9.25" bestFit="1" customWidth="1"/>
    <col min="996" max="996" width="8.75" bestFit="1" customWidth="1"/>
    <col min="997" max="997" width="9.25" bestFit="1" customWidth="1"/>
    <col min="998" max="998" width="8.75" bestFit="1" customWidth="1"/>
    <col min="999" max="999" width="9.25" bestFit="1" customWidth="1"/>
    <col min="1000" max="1000" width="8.75" bestFit="1" customWidth="1"/>
    <col min="1001" max="1001" width="9.25" bestFit="1" customWidth="1"/>
    <col min="1002" max="1002" width="8.75" bestFit="1" customWidth="1"/>
    <col min="1003" max="1003" width="9.25" bestFit="1" customWidth="1"/>
    <col min="1004" max="1004" width="8.75" bestFit="1" customWidth="1"/>
    <col min="1005" max="1005" width="9.25" bestFit="1" customWidth="1"/>
    <col min="1006" max="1006" width="8.75" bestFit="1" customWidth="1"/>
    <col min="1007" max="1007" width="9.25" bestFit="1" customWidth="1"/>
    <col min="1008" max="1008" width="8.75" bestFit="1" customWidth="1"/>
    <col min="1009" max="1009" width="9.25" bestFit="1" customWidth="1"/>
    <col min="1010" max="1010" width="8.75" bestFit="1" customWidth="1"/>
    <col min="1011" max="1011" width="9.25" bestFit="1" customWidth="1"/>
    <col min="1012" max="1012" width="8.75" bestFit="1" customWidth="1"/>
    <col min="1013" max="1013" width="9.25" bestFit="1" customWidth="1"/>
    <col min="1014" max="1014" width="8.75" bestFit="1" customWidth="1"/>
    <col min="1015" max="1015" width="9.25" bestFit="1" customWidth="1"/>
    <col min="1016" max="1016" width="8.75" bestFit="1" customWidth="1"/>
    <col min="1017" max="1017" width="9.25" bestFit="1" customWidth="1"/>
    <col min="1018" max="1018" width="8.75" bestFit="1" customWidth="1"/>
    <col min="1019" max="1019" width="9.25" bestFit="1" customWidth="1"/>
    <col min="1020" max="1020" width="8.75" bestFit="1" customWidth="1"/>
    <col min="1021" max="1021" width="9.25" bestFit="1" customWidth="1"/>
    <col min="1022" max="1022" width="8.75" bestFit="1" customWidth="1"/>
    <col min="1023" max="1023" width="9.25" bestFit="1" customWidth="1"/>
    <col min="1024" max="1024" width="8.75" bestFit="1" customWidth="1"/>
    <col min="1025" max="1025" width="9.25" bestFit="1" customWidth="1"/>
    <col min="1026" max="1026" width="8.75" bestFit="1" customWidth="1"/>
    <col min="1027" max="1027" width="9.25" bestFit="1" customWidth="1"/>
    <col min="1028" max="1028" width="8.75" bestFit="1" customWidth="1"/>
    <col min="1029" max="1029" width="9.25" bestFit="1" customWidth="1"/>
    <col min="1030" max="1030" width="8.75" bestFit="1" customWidth="1"/>
    <col min="1031" max="1031" width="9.25" bestFit="1" customWidth="1"/>
    <col min="1032" max="1032" width="8.75" bestFit="1" customWidth="1"/>
    <col min="1033" max="1033" width="9.25" bestFit="1" customWidth="1"/>
    <col min="1034" max="1034" width="8.75" bestFit="1" customWidth="1"/>
    <col min="1035" max="1035" width="9.25" bestFit="1" customWidth="1"/>
    <col min="1036" max="1036" width="8.75" bestFit="1" customWidth="1"/>
    <col min="1037" max="1037" width="9.25" bestFit="1" customWidth="1"/>
    <col min="1038" max="1038" width="8.75" bestFit="1" customWidth="1"/>
    <col min="1039" max="1039" width="9.25" bestFit="1" customWidth="1"/>
    <col min="1040" max="1040" width="8.75" bestFit="1" customWidth="1"/>
    <col min="1041" max="1041" width="9.25" bestFit="1" customWidth="1"/>
    <col min="1042" max="1042" width="8.75" bestFit="1" customWidth="1"/>
    <col min="1043" max="1043" width="9.25" bestFit="1" customWidth="1"/>
    <col min="1044" max="1044" width="8.75" bestFit="1" customWidth="1"/>
    <col min="1045" max="1045" width="9.25" bestFit="1" customWidth="1"/>
    <col min="1046" max="1046" width="8.75" bestFit="1" customWidth="1"/>
    <col min="1047" max="1047" width="9.25" bestFit="1" customWidth="1"/>
    <col min="1048" max="1048" width="8.75" bestFit="1" customWidth="1"/>
    <col min="1049" max="1049" width="9.25" bestFit="1" customWidth="1"/>
    <col min="1050" max="1050" width="8.75" bestFit="1" customWidth="1"/>
    <col min="1051" max="1051" width="9.25" bestFit="1" customWidth="1"/>
    <col min="1052" max="1052" width="8.75" bestFit="1" customWidth="1"/>
    <col min="1053" max="1053" width="9.25" bestFit="1" customWidth="1"/>
    <col min="1054" max="1054" width="8.75" bestFit="1" customWidth="1"/>
    <col min="1055" max="1055" width="9.25" bestFit="1" customWidth="1"/>
    <col min="1056" max="1056" width="8.75" bestFit="1" customWidth="1"/>
    <col min="1057" max="1057" width="9.25" bestFit="1" customWidth="1"/>
    <col min="1058" max="1058" width="8.75" bestFit="1" customWidth="1"/>
    <col min="1059" max="1059" width="9.25" bestFit="1" customWidth="1"/>
    <col min="1060" max="1060" width="8.75" bestFit="1" customWidth="1"/>
    <col min="1061" max="1061" width="9.25" bestFit="1" customWidth="1"/>
    <col min="1062" max="1062" width="8.75" bestFit="1" customWidth="1"/>
    <col min="1063" max="1063" width="9.25" bestFit="1" customWidth="1"/>
    <col min="1064" max="1064" width="8.75" bestFit="1" customWidth="1"/>
    <col min="1065" max="1065" width="9.25" bestFit="1" customWidth="1"/>
    <col min="1066" max="1066" width="8.75" bestFit="1" customWidth="1"/>
    <col min="1067" max="1067" width="9.25" bestFit="1" customWidth="1"/>
    <col min="1068" max="1068" width="8.75" bestFit="1" customWidth="1"/>
    <col min="1069" max="1069" width="9.25" bestFit="1" customWidth="1"/>
    <col min="1070" max="1070" width="8.75" bestFit="1" customWidth="1"/>
    <col min="1071" max="1071" width="9.25" bestFit="1" customWidth="1"/>
    <col min="1072" max="1072" width="8.75" bestFit="1" customWidth="1"/>
    <col min="1073" max="1073" width="9.25" bestFit="1" customWidth="1"/>
    <col min="1074" max="1074" width="8.75" bestFit="1" customWidth="1"/>
    <col min="1075" max="1075" width="9.25" bestFit="1" customWidth="1"/>
    <col min="1076" max="1076" width="8.75" bestFit="1" customWidth="1"/>
    <col min="1077" max="1077" width="9.25" bestFit="1" customWidth="1"/>
    <col min="1078" max="1078" width="8.75" bestFit="1" customWidth="1"/>
    <col min="1079" max="1079" width="9.25" bestFit="1" customWidth="1"/>
    <col min="1080" max="1080" width="8.75" bestFit="1" customWidth="1"/>
    <col min="1081" max="1081" width="9.25" bestFit="1" customWidth="1"/>
    <col min="1082" max="1082" width="8.75" bestFit="1" customWidth="1"/>
    <col min="1083" max="1083" width="9.25" bestFit="1" customWidth="1"/>
    <col min="1084" max="1084" width="8.75" bestFit="1" customWidth="1"/>
    <col min="1085" max="1085" width="9.25" bestFit="1" customWidth="1"/>
    <col min="1086" max="1086" width="8.75" bestFit="1" customWidth="1"/>
    <col min="1087" max="1087" width="9.25" bestFit="1" customWidth="1"/>
    <col min="1088" max="1088" width="8.75" bestFit="1" customWidth="1"/>
    <col min="1089" max="1089" width="9.25" bestFit="1" customWidth="1"/>
    <col min="1090" max="1090" width="8.75" bestFit="1" customWidth="1"/>
    <col min="1091" max="1091" width="9.25" bestFit="1" customWidth="1"/>
    <col min="1092" max="1092" width="8.75" bestFit="1" customWidth="1"/>
    <col min="1093" max="1093" width="9.25" bestFit="1" customWidth="1"/>
    <col min="1094" max="1094" width="8.75" bestFit="1" customWidth="1"/>
    <col min="1095" max="1095" width="9.25" bestFit="1" customWidth="1"/>
    <col min="1096" max="1096" width="8.75" bestFit="1" customWidth="1"/>
    <col min="1097" max="1097" width="9.25" bestFit="1" customWidth="1"/>
    <col min="1098" max="1098" width="8.75" bestFit="1" customWidth="1"/>
    <col min="1099" max="1099" width="9.25" bestFit="1" customWidth="1"/>
    <col min="1100" max="1100" width="8.75" bestFit="1" customWidth="1"/>
    <col min="1101" max="1101" width="9.25" bestFit="1" customWidth="1"/>
    <col min="1102" max="1102" width="8.75" bestFit="1" customWidth="1"/>
    <col min="1103" max="1103" width="9.25" bestFit="1" customWidth="1"/>
    <col min="1104" max="1104" width="8.75" bestFit="1" customWidth="1"/>
    <col min="1105" max="1105" width="9.25" bestFit="1" customWidth="1"/>
    <col min="1106" max="1106" width="8.75" bestFit="1" customWidth="1"/>
    <col min="1107" max="1107" width="9.25" bestFit="1" customWidth="1"/>
    <col min="1108" max="1108" width="8.75" bestFit="1" customWidth="1"/>
    <col min="1109" max="1109" width="9.25" bestFit="1" customWidth="1"/>
    <col min="1110" max="1110" width="8.75" bestFit="1" customWidth="1"/>
    <col min="1111" max="1111" width="9.25" bestFit="1" customWidth="1"/>
    <col min="1112" max="1112" width="8.75" bestFit="1" customWidth="1"/>
    <col min="1113" max="1113" width="9.25" bestFit="1" customWidth="1"/>
    <col min="1114" max="1114" width="8.75" bestFit="1" customWidth="1"/>
    <col min="1115" max="1115" width="9.25" bestFit="1" customWidth="1"/>
    <col min="1116" max="1116" width="8.75" bestFit="1" customWidth="1"/>
    <col min="1117" max="1117" width="9.25" bestFit="1" customWidth="1"/>
    <col min="1118" max="1118" width="8.75" bestFit="1" customWidth="1"/>
    <col min="1119" max="1119" width="9.25" bestFit="1" customWidth="1"/>
    <col min="1120" max="1120" width="8.75" bestFit="1" customWidth="1"/>
    <col min="1121" max="1121" width="9.25" bestFit="1" customWidth="1"/>
    <col min="1122" max="1122" width="8.75" bestFit="1" customWidth="1"/>
    <col min="1123" max="1123" width="9.25" bestFit="1" customWidth="1"/>
    <col min="1124" max="1124" width="8.75" bestFit="1" customWidth="1"/>
    <col min="1125" max="1125" width="9.25" bestFit="1" customWidth="1"/>
    <col min="1126" max="1126" width="8.75" bestFit="1" customWidth="1"/>
    <col min="1127" max="1127" width="9.25" bestFit="1" customWidth="1"/>
    <col min="1128" max="1128" width="8.75" bestFit="1" customWidth="1"/>
    <col min="1129" max="1129" width="9.25" bestFit="1" customWidth="1"/>
    <col min="1130" max="1130" width="8.75" bestFit="1" customWidth="1"/>
    <col min="1131" max="1131" width="9.25" bestFit="1" customWidth="1"/>
    <col min="1132" max="1132" width="8.75" bestFit="1" customWidth="1"/>
    <col min="1133" max="1133" width="9.25" bestFit="1" customWidth="1"/>
    <col min="1134" max="1134" width="8.75" bestFit="1" customWidth="1"/>
    <col min="1135" max="1135" width="9.25" bestFit="1" customWidth="1"/>
    <col min="1136" max="1136" width="8.75" bestFit="1" customWidth="1"/>
    <col min="1137" max="1137" width="9.25" bestFit="1" customWidth="1"/>
    <col min="1138" max="1138" width="8.75" bestFit="1" customWidth="1"/>
    <col min="1139" max="1139" width="9.25" bestFit="1" customWidth="1"/>
    <col min="1140" max="1140" width="8.75" bestFit="1" customWidth="1"/>
    <col min="1141" max="1141" width="9.25" bestFit="1" customWidth="1"/>
    <col min="1142" max="1142" width="8.75" bestFit="1" customWidth="1"/>
    <col min="1143" max="1143" width="9.25" bestFit="1" customWidth="1"/>
    <col min="1144" max="1144" width="8.75" bestFit="1" customWidth="1"/>
    <col min="1145" max="1145" width="9.25" bestFit="1" customWidth="1"/>
    <col min="1146" max="1146" width="8.75" bestFit="1" customWidth="1"/>
    <col min="1147" max="1147" width="9.25" bestFit="1" customWidth="1"/>
    <col min="1148" max="1148" width="8.75" bestFit="1" customWidth="1"/>
    <col min="1149" max="1149" width="9.25" bestFit="1" customWidth="1"/>
    <col min="1150" max="1150" width="8.75" bestFit="1" customWidth="1"/>
    <col min="1151" max="1151" width="9.25" bestFit="1" customWidth="1"/>
    <col min="1152" max="1152" width="8.75" bestFit="1" customWidth="1"/>
    <col min="1153" max="1153" width="9.25" bestFit="1" customWidth="1"/>
    <col min="1154" max="1154" width="8.75" bestFit="1" customWidth="1"/>
    <col min="1155" max="1155" width="9.25" bestFit="1" customWidth="1"/>
    <col min="1156" max="1156" width="8.75" bestFit="1" customWidth="1"/>
    <col min="1157" max="1157" width="9.25" bestFit="1" customWidth="1"/>
    <col min="1158" max="1158" width="8.75" bestFit="1" customWidth="1"/>
    <col min="1159" max="1159" width="9.25" bestFit="1" customWidth="1"/>
    <col min="1160" max="1160" width="8.75" bestFit="1" customWidth="1"/>
    <col min="1161" max="1161" width="9.25" bestFit="1" customWidth="1"/>
    <col min="1162" max="1162" width="8.75" bestFit="1" customWidth="1"/>
    <col min="1163" max="1163" width="9.25" bestFit="1" customWidth="1"/>
    <col min="1164" max="1164" width="8.75" bestFit="1" customWidth="1"/>
    <col min="1165" max="1165" width="9.25" bestFit="1" customWidth="1"/>
    <col min="1166" max="1166" width="8.75" bestFit="1" customWidth="1"/>
    <col min="1167" max="1167" width="9.25" bestFit="1" customWidth="1"/>
    <col min="1168" max="1168" width="8.75" bestFit="1" customWidth="1"/>
    <col min="1169" max="1169" width="9.25" bestFit="1" customWidth="1"/>
    <col min="1170" max="1170" width="8.75" bestFit="1" customWidth="1"/>
    <col min="1171" max="1171" width="9.25" bestFit="1" customWidth="1"/>
    <col min="1172" max="1172" width="8.75" bestFit="1" customWidth="1"/>
    <col min="1173" max="1173" width="9.25" bestFit="1" customWidth="1"/>
    <col min="1174" max="1174" width="8.75" bestFit="1" customWidth="1"/>
    <col min="1175" max="1175" width="9.25" bestFit="1" customWidth="1"/>
    <col min="1176" max="1176" width="8.75" bestFit="1" customWidth="1"/>
    <col min="1177" max="1177" width="9.25" bestFit="1" customWidth="1"/>
    <col min="1178" max="1178" width="8.75" bestFit="1" customWidth="1"/>
    <col min="1179" max="1179" width="9.25" bestFit="1" customWidth="1"/>
    <col min="1180" max="1180" width="8.75" bestFit="1" customWidth="1"/>
    <col min="1181" max="1181" width="9.25" bestFit="1" customWidth="1"/>
    <col min="1182" max="1182" width="8.75" bestFit="1" customWidth="1"/>
    <col min="1183" max="1183" width="9.25" bestFit="1" customWidth="1"/>
    <col min="1184" max="1184" width="8.75" bestFit="1" customWidth="1"/>
    <col min="1185" max="1185" width="9.25" bestFit="1" customWidth="1"/>
    <col min="1186" max="1186" width="8.75" bestFit="1" customWidth="1"/>
    <col min="1187" max="1187" width="9.25" bestFit="1" customWidth="1"/>
    <col min="1188" max="1188" width="8.75" bestFit="1" customWidth="1"/>
    <col min="1189" max="1189" width="9.25" bestFit="1" customWidth="1"/>
    <col min="1190" max="1190" width="8.75" bestFit="1" customWidth="1"/>
    <col min="1191" max="1191" width="9.25" bestFit="1" customWidth="1"/>
    <col min="1192" max="1192" width="8.75" bestFit="1" customWidth="1"/>
    <col min="1193" max="1193" width="9.25" bestFit="1" customWidth="1"/>
    <col min="1194" max="1194" width="8.75" bestFit="1" customWidth="1"/>
    <col min="1195" max="1195" width="9.25" bestFit="1" customWidth="1"/>
    <col min="1196" max="1196" width="8.75" bestFit="1" customWidth="1"/>
    <col min="1197" max="1197" width="9.25" bestFit="1" customWidth="1"/>
    <col min="1198" max="1198" width="8.75" bestFit="1" customWidth="1"/>
    <col min="1199" max="1199" width="9.25" bestFit="1" customWidth="1"/>
    <col min="1200" max="1200" width="8.75" bestFit="1" customWidth="1"/>
    <col min="1201" max="1201" width="9.25" bestFit="1" customWidth="1"/>
    <col min="1202" max="1202" width="8.75" bestFit="1" customWidth="1"/>
    <col min="1203" max="1203" width="9.25" bestFit="1" customWidth="1"/>
    <col min="1204" max="1204" width="8.75" bestFit="1" customWidth="1"/>
    <col min="1205" max="1205" width="9.25" bestFit="1" customWidth="1"/>
    <col min="1206" max="1206" width="8.75" bestFit="1" customWidth="1"/>
    <col min="1207" max="1207" width="9.25" bestFit="1" customWidth="1"/>
    <col min="1208" max="1208" width="8.75" bestFit="1" customWidth="1"/>
    <col min="1209" max="1209" width="9.25" bestFit="1" customWidth="1"/>
    <col min="1210" max="1210" width="8.75" bestFit="1" customWidth="1"/>
    <col min="1211" max="1211" width="9.25" bestFit="1" customWidth="1"/>
    <col min="1212" max="1212" width="8.75" bestFit="1" customWidth="1"/>
    <col min="1213" max="1213" width="9.25" bestFit="1" customWidth="1"/>
    <col min="1214" max="1214" width="8.75" bestFit="1" customWidth="1"/>
    <col min="1215" max="1215" width="9.25" bestFit="1" customWidth="1"/>
    <col min="1216" max="1216" width="8.75" bestFit="1" customWidth="1"/>
    <col min="1217" max="1217" width="9.25" bestFit="1" customWidth="1"/>
    <col min="1218" max="1218" width="8.75" bestFit="1" customWidth="1"/>
    <col min="1219" max="1219" width="9.25" bestFit="1" customWidth="1"/>
    <col min="1220" max="1220" width="8.75" bestFit="1" customWidth="1"/>
    <col min="1221" max="1221" width="9.25" bestFit="1" customWidth="1"/>
    <col min="1222" max="1222" width="8.75" bestFit="1" customWidth="1"/>
    <col min="1223" max="1223" width="9.25" bestFit="1" customWidth="1"/>
    <col min="1224" max="1224" width="8.75" bestFit="1" customWidth="1"/>
    <col min="1225" max="1225" width="9.25" bestFit="1" customWidth="1"/>
    <col min="1226" max="1226" width="8.75" bestFit="1" customWidth="1"/>
    <col min="1227" max="1227" width="9.25" bestFit="1" customWidth="1"/>
    <col min="1228" max="1228" width="8.75" bestFit="1" customWidth="1"/>
    <col min="1229" max="1229" width="9.25" bestFit="1" customWidth="1"/>
    <col min="1230" max="1230" width="8.75" bestFit="1" customWidth="1"/>
    <col min="1231" max="1231" width="9.25" bestFit="1" customWidth="1"/>
    <col min="1232" max="1232" width="8.75" bestFit="1" customWidth="1"/>
    <col min="1233" max="1233" width="9.25" bestFit="1" customWidth="1"/>
    <col min="1234" max="1234" width="8.75" bestFit="1" customWidth="1"/>
    <col min="1235" max="1235" width="9.25" bestFit="1" customWidth="1"/>
    <col min="1236" max="1236" width="8.75" bestFit="1" customWidth="1"/>
    <col min="1237" max="1237" width="9.25" bestFit="1" customWidth="1"/>
    <col min="1238" max="1238" width="8.75" bestFit="1" customWidth="1"/>
    <col min="1239" max="1239" width="9.25" bestFit="1" customWidth="1"/>
    <col min="1240" max="1240" width="8.75" bestFit="1" customWidth="1"/>
    <col min="1241" max="1241" width="9.25" bestFit="1" customWidth="1"/>
    <col min="1242" max="1242" width="8.75" bestFit="1" customWidth="1"/>
    <col min="1243" max="1243" width="9.25" bestFit="1" customWidth="1"/>
    <col min="1244" max="1244" width="8.75" bestFit="1" customWidth="1"/>
    <col min="1245" max="1245" width="9.25" bestFit="1" customWidth="1"/>
    <col min="1246" max="1246" width="8.75" bestFit="1" customWidth="1"/>
    <col min="1247" max="1247" width="9.25" bestFit="1" customWidth="1"/>
    <col min="1248" max="1248" width="8.75" bestFit="1" customWidth="1"/>
    <col min="1249" max="1249" width="9.25" bestFit="1" customWidth="1"/>
    <col min="1250" max="1250" width="8.75" bestFit="1" customWidth="1"/>
    <col min="1251" max="1251" width="9.25" bestFit="1" customWidth="1"/>
    <col min="1252" max="1252" width="8.75" bestFit="1" customWidth="1"/>
    <col min="1253" max="1253" width="9.25" bestFit="1" customWidth="1"/>
    <col min="1254" max="1254" width="8.75" bestFit="1" customWidth="1"/>
    <col min="1255" max="1255" width="9.25" bestFit="1" customWidth="1"/>
    <col min="1256" max="1256" width="8.75" bestFit="1" customWidth="1"/>
    <col min="1257" max="1257" width="9.25" bestFit="1" customWidth="1"/>
    <col min="1258" max="1258" width="8.75" bestFit="1" customWidth="1"/>
    <col min="1259" max="1259" width="9.25" bestFit="1" customWidth="1"/>
    <col min="1260" max="1260" width="8.75" bestFit="1" customWidth="1"/>
    <col min="1261" max="1261" width="9.25" bestFit="1" customWidth="1"/>
    <col min="1262" max="1262" width="8.75" bestFit="1" customWidth="1"/>
    <col min="1263" max="1263" width="9.25" bestFit="1" customWidth="1"/>
    <col min="1264" max="1264" width="8.75" bestFit="1" customWidth="1"/>
    <col min="1265" max="1265" width="9.25" bestFit="1" customWidth="1"/>
    <col min="1266" max="1266" width="8.75" bestFit="1" customWidth="1"/>
    <col min="1267" max="1267" width="9.25" bestFit="1" customWidth="1"/>
    <col min="1268" max="1268" width="8.75" bestFit="1" customWidth="1"/>
    <col min="1269" max="1269" width="9.25" bestFit="1" customWidth="1"/>
    <col min="1270" max="1270" width="8.75" bestFit="1" customWidth="1"/>
    <col min="1271" max="1271" width="9.25" bestFit="1" customWidth="1"/>
    <col min="1272" max="1272" width="8.75" bestFit="1" customWidth="1"/>
    <col min="1273" max="1273" width="9.25" bestFit="1" customWidth="1"/>
    <col min="1274" max="1274" width="8.75" bestFit="1" customWidth="1"/>
    <col min="1275" max="1275" width="9.25" bestFit="1" customWidth="1"/>
    <col min="1276" max="1276" width="8.75" bestFit="1" customWidth="1"/>
    <col min="1277" max="1277" width="9.25" bestFit="1" customWidth="1"/>
    <col min="1278" max="1278" width="8.75" bestFit="1" customWidth="1"/>
    <col min="1279" max="1279" width="9.25" bestFit="1" customWidth="1"/>
    <col min="1280" max="1280" width="8.75" bestFit="1" customWidth="1"/>
    <col min="1281" max="1281" width="9.25" bestFit="1" customWidth="1"/>
    <col min="1282" max="1282" width="8.75" bestFit="1" customWidth="1"/>
    <col min="1283" max="1283" width="9.25" bestFit="1" customWidth="1"/>
    <col min="1284" max="1284" width="8.75" bestFit="1" customWidth="1"/>
    <col min="1285" max="1285" width="9.25" bestFit="1" customWidth="1"/>
    <col min="1286" max="1286" width="8.75" bestFit="1" customWidth="1"/>
    <col min="1287" max="1287" width="9.25" bestFit="1" customWidth="1"/>
    <col min="1288" max="1288" width="8.75" bestFit="1" customWidth="1"/>
    <col min="1289" max="1289" width="9.25" bestFit="1" customWidth="1"/>
    <col min="1290" max="1290" width="8.75" bestFit="1" customWidth="1"/>
    <col min="1291" max="1291" width="9.25" bestFit="1" customWidth="1"/>
    <col min="1292" max="1292" width="8.75" bestFit="1" customWidth="1"/>
    <col min="1293" max="1293" width="9.25" bestFit="1" customWidth="1"/>
    <col min="1294" max="1294" width="8.75" bestFit="1" customWidth="1"/>
    <col min="1295" max="1295" width="9.25" bestFit="1" customWidth="1"/>
    <col min="1296" max="1296" width="8.75" bestFit="1" customWidth="1"/>
    <col min="1297" max="1297" width="9.25" bestFit="1" customWidth="1"/>
    <col min="1298" max="1298" width="8.75" bestFit="1" customWidth="1"/>
    <col min="1299" max="1299" width="9.25" bestFit="1" customWidth="1"/>
    <col min="1300" max="1300" width="8.75" bestFit="1" customWidth="1"/>
    <col min="1301" max="1301" width="9.25" bestFit="1" customWidth="1"/>
    <col min="1302" max="1302" width="8.75" bestFit="1" customWidth="1"/>
    <col min="1303" max="1303" width="9.25" bestFit="1" customWidth="1"/>
    <col min="1304" max="1304" width="8.75" bestFit="1" customWidth="1"/>
    <col min="1305" max="1305" width="9.25" bestFit="1" customWidth="1"/>
    <col min="1306" max="1306" width="8.75" bestFit="1" customWidth="1"/>
    <col min="1307" max="1307" width="9.25" bestFit="1" customWidth="1"/>
    <col min="1308" max="1308" width="8.75" bestFit="1" customWidth="1"/>
    <col min="1309" max="1309" width="9.25" bestFit="1" customWidth="1"/>
    <col min="1310" max="1310" width="8.75" bestFit="1" customWidth="1"/>
    <col min="1311" max="1311" width="9.25" bestFit="1" customWidth="1"/>
    <col min="1312" max="1312" width="8.75" bestFit="1" customWidth="1"/>
    <col min="1313" max="1313" width="9.25" bestFit="1" customWidth="1"/>
    <col min="1314" max="1314" width="8.75" bestFit="1" customWidth="1"/>
    <col min="1315" max="1315" width="9.25" bestFit="1" customWidth="1"/>
    <col min="1316" max="1316" width="8.75" bestFit="1" customWidth="1"/>
    <col min="1317" max="1317" width="9.25" bestFit="1" customWidth="1"/>
    <col min="1318" max="1318" width="8.75" bestFit="1" customWidth="1"/>
    <col min="1319" max="1319" width="9.25" bestFit="1" customWidth="1"/>
    <col min="1320" max="1320" width="8.75" bestFit="1" customWidth="1"/>
    <col min="1321" max="1321" width="9.25" bestFit="1" customWidth="1"/>
    <col min="1322" max="1322" width="8.75" bestFit="1" customWidth="1"/>
    <col min="1323" max="1323" width="9.25" bestFit="1" customWidth="1"/>
    <col min="1324" max="1324" width="8.75" bestFit="1" customWidth="1"/>
    <col min="1325" max="1325" width="9.25" bestFit="1" customWidth="1"/>
    <col min="1326" max="1326" width="8.75" bestFit="1" customWidth="1"/>
    <col min="1327" max="1327" width="9.25" bestFit="1" customWidth="1"/>
    <col min="1328" max="1328" width="8.75" bestFit="1" customWidth="1"/>
    <col min="1329" max="1329" width="9.25" bestFit="1" customWidth="1"/>
    <col min="1330" max="1330" width="8.75" bestFit="1" customWidth="1"/>
    <col min="1331" max="1331" width="9.25" bestFit="1" customWidth="1"/>
    <col min="1332" max="1332" width="8.75" bestFit="1" customWidth="1"/>
    <col min="1333" max="1333" width="9.25" bestFit="1" customWidth="1"/>
    <col min="1334" max="1334" width="8.75" bestFit="1" customWidth="1"/>
    <col min="1335" max="1335" width="9.25" bestFit="1" customWidth="1"/>
    <col min="1336" max="1336" width="8.75" bestFit="1" customWidth="1"/>
    <col min="1337" max="1337" width="9.25" bestFit="1" customWidth="1"/>
    <col min="1338" max="1338" width="8.75" bestFit="1" customWidth="1"/>
    <col min="1339" max="1339" width="9.25" bestFit="1" customWidth="1"/>
    <col min="1340" max="1340" width="8.75" bestFit="1" customWidth="1"/>
    <col min="1341" max="1341" width="9.25" bestFit="1" customWidth="1"/>
    <col min="1342" max="1342" width="8.75" bestFit="1" customWidth="1"/>
    <col min="1343" max="1343" width="9.25" bestFit="1" customWidth="1"/>
    <col min="1344" max="1344" width="8.75" bestFit="1" customWidth="1"/>
    <col min="1345" max="1345" width="9.25" bestFit="1" customWidth="1"/>
    <col min="1346" max="1346" width="8.75" bestFit="1" customWidth="1"/>
    <col min="1347" max="1347" width="9.25" bestFit="1" customWidth="1"/>
    <col min="1348" max="1348" width="8.75" bestFit="1" customWidth="1"/>
    <col min="1349" max="1349" width="9.25" bestFit="1" customWidth="1"/>
    <col min="1350" max="1350" width="8.75" bestFit="1" customWidth="1"/>
    <col min="1351" max="1351" width="9.25" bestFit="1" customWidth="1"/>
    <col min="1352" max="1352" width="8.75" bestFit="1" customWidth="1"/>
    <col min="1353" max="1353" width="9.25" bestFit="1" customWidth="1"/>
    <col min="1354" max="1354" width="8.75" bestFit="1" customWidth="1"/>
    <col min="1355" max="1355" width="9.25" bestFit="1" customWidth="1"/>
    <col min="1356" max="1356" width="8.75" bestFit="1" customWidth="1"/>
    <col min="1357" max="1357" width="9.25" bestFit="1" customWidth="1"/>
    <col min="1358" max="1358" width="8.75" bestFit="1" customWidth="1"/>
    <col min="1359" max="1359" width="9.25" bestFit="1" customWidth="1"/>
    <col min="1360" max="1360" width="8.75" bestFit="1" customWidth="1"/>
    <col min="1361" max="1361" width="9.25" bestFit="1" customWidth="1"/>
    <col min="1362" max="1362" width="8.75" bestFit="1" customWidth="1"/>
    <col min="1363" max="1363" width="9.25" bestFit="1" customWidth="1"/>
    <col min="1364" max="1364" width="8.75" bestFit="1" customWidth="1"/>
    <col min="1365" max="1365" width="9.25" bestFit="1" customWidth="1"/>
    <col min="1366" max="1366" width="8.75" bestFit="1" customWidth="1"/>
    <col min="1367" max="1367" width="9.25" bestFit="1" customWidth="1"/>
    <col min="1368" max="1368" width="8.75" bestFit="1" customWidth="1"/>
    <col min="1369" max="1369" width="9.25" bestFit="1" customWidth="1"/>
    <col min="1370" max="1370" width="8.75" bestFit="1" customWidth="1"/>
    <col min="1371" max="1371" width="9.25" bestFit="1" customWidth="1"/>
    <col min="1372" max="1372" width="8.75" bestFit="1" customWidth="1"/>
    <col min="1373" max="1373" width="9.25" bestFit="1" customWidth="1"/>
    <col min="1374" max="1374" width="8.75" bestFit="1" customWidth="1"/>
    <col min="1375" max="1375" width="9.25" bestFit="1" customWidth="1"/>
    <col min="1376" max="1376" width="8.75" bestFit="1" customWidth="1"/>
    <col min="1377" max="1377" width="9.25" bestFit="1" customWidth="1"/>
    <col min="1378" max="1378" width="8.75" bestFit="1" customWidth="1"/>
    <col min="1379" max="1379" width="9.25" bestFit="1" customWidth="1"/>
    <col min="1380" max="1380" width="8.75" bestFit="1" customWidth="1"/>
    <col min="1381" max="1381" width="9.25" bestFit="1" customWidth="1"/>
    <col min="1382" max="1382" width="8.75" bestFit="1" customWidth="1"/>
    <col min="1383" max="1383" width="9.25" bestFit="1" customWidth="1"/>
    <col min="1384" max="1384" width="8.75" bestFit="1" customWidth="1"/>
    <col min="1385" max="1385" width="9.25" bestFit="1" customWidth="1"/>
    <col min="1386" max="1386" width="8.75" bestFit="1" customWidth="1"/>
    <col min="1387" max="1387" width="9.25" bestFit="1" customWidth="1"/>
    <col min="1388" max="1388" width="8.75" bestFit="1" customWidth="1"/>
    <col min="1389" max="1389" width="9.25" bestFit="1" customWidth="1"/>
    <col min="1390" max="1390" width="8.75" bestFit="1" customWidth="1"/>
    <col min="1391" max="1391" width="9.25" bestFit="1" customWidth="1"/>
    <col min="1392" max="1392" width="8.75" bestFit="1" customWidth="1"/>
    <col min="1393" max="1393" width="9.25" bestFit="1" customWidth="1"/>
    <col min="1394" max="1394" width="8.75" bestFit="1" customWidth="1"/>
    <col min="1395" max="1395" width="9.25" bestFit="1" customWidth="1"/>
    <col min="1396" max="1396" width="8.75" bestFit="1" customWidth="1"/>
    <col min="1397" max="1397" width="9.25" bestFit="1" customWidth="1"/>
    <col min="1398" max="1398" width="8.75" bestFit="1" customWidth="1"/>
    <col min="1399" max="1399" width="9.25" bestFit="1" customWidth="1"/>
    <col min="1400" max="1400" width="8.75" bestFit="1" customWidth="1"/>
    <col min="1401" max="1401" width="9.25" bestFit="1" customWidth="1"/>
    <col min="1402" max="1402" width="8.75" bestFit="1" customWidth="1"/>
    <col min="1403" max="1403" width="9.25" bestFit="1" customWidth="1"/>
    <col min="1404" max="1404" width="8.75" bestFit="1" customWidth="1"/>
    <col min="1405" max="1405" width="9.25" bestFit="1" customWidth="1"/>
    <col min="1406" max="1406" width="8.75" bestFit="1" customWidth="1"/>
    <col min="1407" max="1407" width="9.25" bestFit="1" customWidth="1"/>
    <col min="1408" max="1408" width="8.75" bestFit="1" customWidth="1"/>
    <col min="1409" max="1409" width="9.25" bestFit="1" customWidth="1"/>
    <col min="1410" max="1410" width="8.75" bestFit="1" customWidth="1"/>
    <col min="1411" max="1411" width="9.25" bestFit="1" customWidth="1"/>
    <col min="1412" max="1412" width="8.75" bestFit="1" customWidth="1"/>
    <col min="1413" max="1413" width="9.25" bestFit="1" customWidth="1"/>
    <col min="1414" max="1414" width="8.75" bestFit="1" customWidth="1"/>
    <col min="1415" max="1415" width="9.25" bestFit="1" customWidth="1"/>
    <col min="1416" max="1416" width="8.75" bestFit="1" customWidth="1"/>
    <col min="1417" max="1417" width="9.25" bestFit="1" customWidth="1"/>
    <col min="1418" max="1418" width="8.75" bestFit="1" customWidth="1"/>
    <col min="1419" max="1419" width="9.25" bestFit="1" customWidth="1"/>
    <col min="1420" max="1420" width="8.75" bestFit="1" customWidth="1"/>
    <col min="1421" max="1421" width="9.25" bestFit="1" customWidth="1"/>
    <col min="1422" max="1422" width="8.75" bestFit="1" customWidth="1"/>
    <col min="1423" max="1423" width="9.25" bestFit="1" customWidth="1"/>
    <col min="1424" max="1424" width="8.75" bestFit="1" customWidth="1"/>
    <col min="1425" max="1425" width="9.25" bestFit="1" customWidth="1"/>
    <col min="1426" max="1426" width="8.75" bestFit="1" customWidth="1"/>
    <col min="1427" max="1427" width="9.25" bestFit="1" customWidth="1"/>
    <col min="1428" max="1428" width="8.75" bestFit="1" customWidth="1"/>
    <col min="1429" max="1429" width="9.25" bestFit="1" customWidth="1"/>
    <col min="1430" max="1430" width="8.75" bestFit="1" customWidth="1"/>
    <col min="1431" max="1431" width="9.25" bestFit="1" customWidth="1"/>
    <col min="1432" max="1432" width="8.75" bestFit="1" customWidth="1"/>
    <col min="1433" max="1433" width="9.25" bestFit="1" customWidth="1"/>
    <col min="1434" max="1434" width="8.75" bestFit="1" customWidth="1"/>
    <col min="1435" max="1435" width="9.25" bestFit="1" customWidth="1"/>
    <col min="1436" max="1436" width="8.75" bestFit="1" customWidth="1"/>
    <col min="1437" max="1437" width="9.25" bestFit="1" customWidth="1"/>
    <col min="1438" max="1438" width="8.75" bestFit="1" customWidth="1"/>
    <col min="1439" max="1439" width="9.25" bestFit="1" customWidth="1"/>
    <col min="1440" max="1440" width="8.75" bestFit="1" customWidth="1"/>
    <col min="1441" max="1441" width="9.25" bestFit="1" customWidth="1"/>
    <col min="1442" max="1442" width="8.75" bestFit="1" customWidth="1"/>
    <col min="1443" max="1443" width="9.25" bestFit="1" customWidth="1"/>
    <col min="1444" max="1444" width="8.75" bestFit="1" customWidth="1"/>
    <col min="1445" max="1445" width="9.25" bestFit="1" customWidth="1"/>
    <col min="1446" max="1446" width="8.75" bestFit="1" customWidth="1"/>
    <col min="1447" max="1447" width="9.25" bestFit="1" customWidth="1"/>
    <col min="1448" max="1448" width="8.75" bestFit="1" customWidth="1"/>
    <col min="1449" max="1449" width="9.25" bestFit="1" customWidth="1"/>
    <col min="1450" max="1450" width="8.75" bestFit="1" customWidth="1"/>
    <col min="1451" max="1451" width="9.25" bestFit="1" customWidth="1"/>
    <col min="1452" max="1452" width="8.75" bestFit="1" customWidth="1"/>
    <col min="1453" max="1453" width="9.25" bestFit="1" customWidth="1"/>
    <col min="1454" max="1454" width="8.75" bestFit="1" customWidth="1"/>
    <col min="1455" max="1455" width="9.25" bestFit="1" customWidth="1"/>
    <col min="1456" max="1456" width="8.75" bestFit="1" customWidth="1"/>
    <col min="1457" max="1457" width="9.25" bestFit="1" customWidth="1"/>
    <col min="1458" max="1458" width="8.75" bestFit="1" customWidth="1"/>
    <col min="1459" max="1459" width="9.25" bestFit="1" customWidth="1"/>
    <col min="1460" max="1460" width="8.75" bestFit="1" customWidth="1"/>
    <col min="1461" max="1461" width="9.25" bestFit="1" customWidth="1"/>
    <col min="1462" max="1462" width="8.75" bestFit="1" customWidth="1"/>
    <col min="1463" max="1463" width="9.25" bestFit="1" customWidth="1"/>
    <col min="1464" max="1464" width="8.75" bestFit="1" customWidth="1"/>
    <col min="1465" max="1465" width="9.25" bestFit="1" customWidth="1"/>
    <col min="1466" max="1466" width="8.75" bestFit="1" customWidth="1"/>
    <col min="1467" max="1467" width="9.25" bestFit="1" customWidth="1"/>
    <col min="1468" max="1468" width="8.75" bestFit="1" customWidth="1"/>
    <col min="1469" max="1469" width="9.25" bestFit="1" customWidth="1"/>
    <col min="1470" max="1470" width="8.75" bestFit="1" customWidth="1"/>
    <col min="1471" max="1471" width="9.25" bestFit="1" customWidth="1"/>
    <col min="1472" max="1472" width="8.75" bestFit="1" customWidth="1"/>
    <col min="1473" max="1473" width="9.25" bestFit="1" customWidth="1"/>
    <col min="1474" max="1474" width="8.75" bestFit="1" customWidth="1"/>
    <col min="1475" max="1475" width="9.25" bestFit="1" customWidth="1"/>
    <col min="1476" max="1476" width="8.75" bestFit="1" customWidth="1"/>
    <col min="1477" max="1477" width="9.25" bestFit="1" customWidth="1"/>
    <col min="1478" max="1478" width="8.75" bestFit="1" customWidth="1"/>
    <col min="1479" max="1479" width="9.25" bestFit="1" customWidth="1"/>
    <col min="1480" max="1480" width="8.75" bestFit="1" customWidth="1"/>
    <col min="1481" max="1481" width="9.25" bestFit="1" customWidth="1"/>
    <col min="1482" max="1482" width="8.75" bestFit="1" customWidth="1"/>
    <col min="1483" max="1483" width="9.25" bestFit="1" customWidth="1"/>
    <col min="1484" max="1484" width="8.75" bestFit="1" customWidth="1"/>
    <col min="1485" max="1485" width="9.25" bestFit="1" customWidth="1"/>
    <col min="1486" max="1486" width="8.75" bestFit="1" customWidth="1"/>
    <col min="1487" max="1487" width="9.25" bestFit="1" customWidth="1"/>
    <col min="1488" max="1488" width="8.75" bestFit="1" customWidth="1"/>
    <col min="1489" max="1489" width="9.25" bestFit="1" customWidth="1"/>
    <col min="1490" max="1490" width="8.75" bestFit="1" customWidth="1"/>
    <col min="1491" max="1491" width="9.25" bestFit="1" customWidth="1"/>
    <col min="1492" max="1492" width="8.75" bestFit="1" customWidth="1"/>
    <col min="1493" max="1493" width="9.25" bestFit="1" customWidth="1"/>
    <col min="1494" max="1494" width="8.75" bestFit="1" customWidth="1"/>
    <col min="1495" max="1495" width="9.25" bestFit="1" customWidth="1"/>
    <col min="1496" max="1496" width="8.75" bestFit="1" customWidth="1"/>
    <col min="1497" max="1497" width="9.25" bestFit="1" customWidth="1"/>
    <col min="1498" max="1498" width="8.75" bestFit="1" customWidth="1"/>
    <col min="1499" max="1499" width="9.25" bestFit="1" customWidth="1"/>
    <col min="1500" max="1500" width="8.75" bestFit="1" customWidth="1"/>
    <col min="1501" max="1501" width="9.25" bestFit="1" customWidth="1"/>
    <col min="1502" max="1502" width="8.75" bestFit="1" customWidth="1"/>
    <col min="1503" max="1503" width="9.25" bestFit="1" customWidth="1"/>
    <col min="1504" max="1504" width="8.75" bestFit="1" customWidth="1"/>
    <col min="1505" max="1505" width="9.25" bestFit="1" customWidth="1"/>
    <col min="1506" max="1506" width="8.75" bestFit="1" customWidth="1"/>
    <col min="1507" max="1507" width="9.25" bestFit="1" customWidth="1"/>
    <col min="1508" max="1508" width="8.75" bestFit="1" customWidth="1"/>
    <col min="1509" max="1509" width="9.25" bestFit="1" customWidth="1"/>
    <col min="1510" max="1510" width="8.75" bestFit="1" customWidth="1"/>
    <col min="1511" max="1511" width="9.25" bestFit="1" customWidth="1"/>
    <col min="1512" max="1512" width="8.75" bestFit="1" customWidth="1"/>
    <col min="1513" max="1513" width="9.25" bestFit="1" customWidth="1"/>
    <col min="1514" max="1514" width="8.75" bestFit="1" customWidth="1"/>
    <col min="1515" max="1515" width="9.25" bestFit="1" customWidth="1"/>
    <col min="1516" max="1516" width="8.75" bestFit="1" customWidth="1"/>
    <col min="1517" max="1517" width="9.25" bestFit="1" customWidth="1"/>
    <col min="1518" max="1518" width="8.75" bestFit="1" customWidth="1"/>
    <col min="1519" max="1519" width="9.25" bestFit="1" customWidth="1"/>
    <col min="1520" max="1520" width="8.75" bestFit="1" customWidth="1"/>
    <col min="1521" max="1521" width="9.25" bestFit="1" customWidth="1"/>
    <col min="1522" max="1522" width="8.75" bestFit="1" customWidth="1"/>
    <col min="1523" max="1523" width="9.25" bestFit="1" customWidth="1"/>
    <col min="1524" max="1524" width="8.75" bestFit="1" customWidth="1"/>
    <col min="1525" max="1525" width="9.25" bestFit="1" customWidth="1"/>
    <col min="1526" max="1526" width="8.75" bestFit="1" customWidth="1"/>
    <col min="1527" max="1527" width="9.25" bestFit="1" customWidth="1"/>
    <col min="1528" max="1528" width="8.75" bestFit="1" customWidth="1"/>
    <col min="1529" max="1529" width="9.25" bestFit="1" customWidth="1"/>
    <col min="1530" max="1530" width="8.75" bestFit="1" customWidth="1"/>
    <col min="1531" max="1531" width="9.25" bestFit="1" customWidth="1"/>
    <col min="1532" max="1532" width="8.75" bestFit="1" customWidth="1"/>
    <col min="1533" max="1533" width="9.25" bestFit="1" customWidth="1"/>
    <col min="1534" max="1534" width="8.75" bestFit="1" customWidth="1"/>
    <col min="1535" max="1535" width="9.25" bestFit="1" customWidth="1"/>
    <col min="1536" max="1536" width="8.75" bestFit="1" customWidth="1"/>
    <col min="1537" max="1537" width="9.25" bestFit="1" customWidth="1"/>
    <col min="1538" max="1538" width="8.75" bestFit="1" customWidth="1"/>
    <col min="1539" max="1539" width="9.25" bestFit="1" customWidth="1"/>
    <col min="1540" max="1540" width="8.75" bestFit="1" customWidth="1"/>
    <col min="1541" max="1541" width="9.25" bestFit="1" customWidth="1"/>
    <col min="1542" max="1542" width="8.75" bestFit="1" customWidth="1"/>
    <col min="1543" max="1543" width="9.25" bestFit="1" customWidth="1"/>
    <col min="1544" max="1544" width="8.75" bestFit="1" customWidth="1"/>
    <col min="1545" max="1545" width="9.25" bestFit="1" customWidth="1"/>
    <col min="1546" max="1546" width="8.75" bestFit="1" customWidth="1"/>
    <col min="1547" max="1547" width="9.25" bestFit="1" customWidth="1"/>
    <col min="1548" max="1548" width="8.75" bestFit="1" customWidth="1"/>
    <col min="1549" max="1549" width="9.25" bestFit="1" customWidth="1"/>
    <col min="1550" max="1550" width="8.75" bestFit="1" customWidth="1"/>
    <col min="1551" max="1551" width="9.25" bestFit="1" customWidth="1"/>
    <col min="1552" max="1552" width="8.75" bestFit="1" customWidth="1"/>
    <col min="1553" max="1553" width="9.25" bestFit="1" customWidth="1"/>
    <col min="1554" max="1554" width="8.75" bestFit="1" customWidth="1"/>
    <col min="1555" max="1555" width="9.25" bestFit="1" customWidth="1"/>
    <col min="1556" max="1556" width="8.75" bestFit="1" customWidth="1"/>
    <col min="1557" max="1557" width="9.25" bestFit="1" customWidth="1"/>
    <col min="1558" max="1558" width="8.75" bestFit="1" customWidth="1"/>
    <col min="1559" max="1559" width="9.25" bestFit="1" customWidth="1"/>
    <col min="1560" max="1560" width="8.75" bestFit="1" customWidth="1"/>
    <col min="1561" max="1561" width="9.25" bestFit="1" customWidth="1"/>
    <col min="1562" max="1562" width="8.75" bestFit="1" customWidth="1"/>
    <col min="1563" max="1563" width="9.25" bestFit="1" customWidth="1"/>
    <col min="1564" max="1564" width="8.75" bestFit="1" customWidth="1"/>
    <col min="1565" max="1565" width="9.25" bestFit="1" customWidth="1"/>
    <col min="1566" max="1566" width="8.75" bestFit="1" customWidth="1"/>
    <col min="1567" max="1567" width="9.25" bestFit="1" customWidth="1"/>
    <col min="1568" max="1568" width="8.75" bestFit="1" customWidth="1"/>
    <col min="1569" max="1569" width="9.25" bestFit="1" customWidth="1"/>
    <col min="1570" max="1570" width="8.75" bestFit="1" customWidth="1"/>
    <col min="1571" max="1571" width="9.25" bestFit="1" customWidth="1"/>
    <col min="1572" max="1572" width="8.75" bestFit="1" customWidth="1"/>
    <col min="1573" max="1573" width="9.25" bestFit="1" customWidth="1"/>
    <col min="1574" max="1574" width="8.75" bestFit="1" customWidth="1"/>
    <col min="1575" max="1575" width="9.25" bestFit="1" customWidth="1"/>
    <col min="1576" max="1576" width="8.75" bestFit="1" customWidth="1"/>
    <col min="1577" max="1577" width="9.25" bestFit="1" customWidth="1"/>
    <col min="1578" max="1578" width="8.75" bestFit="1" customWidth="1"/>
    <col min="1579" max="1579" width="9.25" bestFit="1" customWidth="1"/>
    <col min="1580" max="1580" width="8.75" bestFit="1" customWidth="1"/>
    <col min="1581" max="1581" width="9.25" bestFit="1" customWidth="1"/>
    <col min="1582" max="1582" width="8.75" bestFit="1" customWidth="1"/>
    <col min="1583" max="1583" width="9.25" bestFit="1" customWidth="1"/>
    <col min="1584" max="1584" width="8.75" bestFit="1" customWidth="1"/>
    <col min="1585" max="1585" width="9.25" bestFit="1" customWidth="1"/>
    <col min="1586" max="1586" width="8.75" bestFit="1" customWidth="1"/>
    <col min="1587" max="1587" width="9.25" bestFit="1" customWidth="1"/>
    <col min="1588" max="1588" width="8.75" bestFit="1" customWidth="1"/>
    <col min="1589" max="1589" width="9.25" bestFit="1" customWidth="1"/>
    <col min="1590" max="1590" width="8.75" bestFit="1" customWidth="1"/>
    <col min="1591" max="1591" width="9.25" bestFit="1" customWidth="1"/>
    <col min="1592" max="1592" width="8.75" bestFit="1" customWidth="1"/>
    <col min="1593" max="1593" width="9.25" bestFit="1" customWidth="1"/>
    <col min="1594" max="1594" width="8.75" bestFit="1" customWidth="1"/>
    <col min="1595" max="1595" width="9.25" bestFit="1" customWidth="1"/>
    <col min="1596" max="1596" width="8.75" bestFit="1" customWidth="1"/>
    <col min="1597" max="1597" width="9.25" bestFit="1" customWidth="1"/>
    <col min="1598" max="1598" width="8.75" bestFit="1" customWidth="1"/>
    <col min="1599" max="1599" width="9.25" bestFit="1" customWidth="1"/>
    <col min="1600" max="1600" width="8.75" bestFit="1" customWidth="1"/>
    <col min="1601" max="1601" width="9.25" bestFit="1" customWidth="1"/>
    <col min="1602" max="1602" width="8.75" bestFit="1" customWidth="1"/>
    <col min="1603" max="1603" width="9.25" bestFit="1" customWidth="1"/>
    <col min="1604" max="1604" width="8.75" bestFit="1" customWidth="1"/>
    <col min="1605" max="1605" width="9.25" bestFit="1" customWidth="1"/>
    <col min="1606" max="1606" width="8.75" bestFit="1" customWidth="1"/>
    <col min="1607" max="1607" width="9.25" bestFit="1" customWidth="1"/>
    <col min="1608" max="1608" width="8.75" bestFit="1" customWidth="1"/>
    <col min="1609" max="1609" width="9.25" bestFit="1" customWidth="1"/>
    <col min="1610" max="1610" width="8.75" bestFit="1" customWidth="1"/>
    <col min="1611" max="1611" width="9.25" bestFit="1" customWidth="1"/>
    <col min="1612" max="1612" width="8.75" bestFit="1" customWidth="1"/>
    <col min="1613" max="1613" width="9.25" bestFit="1" customWidth="1"/>
    <col min="1614" max="1614" width="8.75" bestFit="1" customWidth="1"/>
    <col min="1615" max="1615" width="9.25" bestFit="1" customWidth="1"/>
    <col min="1616" max="1616" width="8.75" bestFit="1" customWidth="1"/>
    <col min="1617" max="1617" width="9.25" bestFit="1" customWidth="1"/>
    <col min="1618" max="1618" width="8.75" bestFit="1" customWidth="1"/>
    <col min="1619" max="1619" width="9.25" bestFit="1" customWidth="1"/>
    <col min="1620" max="1620" width="8.75" bestFit="1" customWidth="1"/>
    <col min="1621" max="1621" width="9.25" bestFit="1" customWidth="1"/>
    <col min="1622" max="1622" width="8.75" bestFit="1" customWidth="1"/>
    <col min="1623" max="1623" width="9.25" bestFit="1" customWidth="1"/>
    <col min="1624" max="1624" width="8.75" bestFit="1" customWidth="1"/>
    <col min="1625" max="1625" width="9.25" bestFit="1" customWidth="1"/>
    <col min="1626" max="1626" width="8.75" bestFit="1" customWidth="1"/>
    <col min="1627" max="1627" width="9.25" bestFit="1" customWidth="1"/>
    <col min="1628" max="1628" width="8.75" bestFit="1" customWidth="1"/>
    <col min="1629" max="1629" width="9.25" bestFit="1" customWidth="1"/>
    <col min="1630" max="1630" width="8.75" bestFit="1" customWidth="1"/>
    <col min="1631" max="1631" width="9.25" bestFit="1" customWidth="1"/>
    <col min="1632" max="1632" width="8.75" bestFit="1" customWidth="1"/>
    <col min="1633" max="1633" width="9.25" bestFit="1" customWidth="1"/>
    <col min="1634" max="1634" width="8.75" bestFit="1" customWidth="1"/>
    <col min="1635" max="1635" width="9.25" bestFit="1" customWidth="1"/>
    <col min="1636" max="1636" width="8.75" bestFit="1" customWidth="1"/>
    <col min="1637" max="1637" width="9.25" bestFit="1" customWidth="1"/>
    <col min="1638" max="1638" width="8.75" bestFit="1" customWidth="1"/>
    <col min="1639" max="1639" width="9.25" bestFit="1" customWidth="1"/>
    <col min="1640" max="1640" width="8.75" bestFit="1" customWidth="1"/>
    <col min="1641" max="1641" width="9.25" bestFit="1" customWidth="1"/>
    <col min="1642" max="1642" width="8.75" bestFit="1" customWidth="1"/>
    <col min="1643" max="1643" width="9.25" bestFit="1" customWidth="1"/>
    <col min="1644" max="1644" width="8.75" bestFit="1" customWidth="1"/>
    <col min="1645" max="1645" width="9.25" bestFit="1" customWidth="1"/>
    <col min="1646" max="1646" width="8.75" bestFit="1" customWidth="1"/>
    <col min="1647" max="1647" width="9.25" bestFit="1" customWidth="1"/>
    <col min="1648" max="1648" width="8.75" bestFit="1" customWidth="1"/>
    <col min="1649" max="1649" width="9.25" bestFit="1" customWidth="1"/>
    <col min="1650" max="1650" width="8.75" bestFit="1" customWidth="1"/>
    <col min="1651" max="1651" width="9.25" bestFit="1" customWidth="1"/>
    <col min="1652" max="1652" width="8.75" bestFit="1" customWidth="1"/>
    <col min="1653" max="1653" width="9.25" bestFit="1" customWidth="1"/>
    <col min="1654" max="1654" width="8.75" bestFit="1" customWidth="1"/>
    <col min="1655" max="1655" width="9.25" bestFit="1" customWidth="1"/>
    <col min="1656" max="1656" width="8.75" bestFit="1" customWidth="1"/>
    <col min="1657" max="1657" width="9.25" bestFit="1" customWidth="1"/>
    <col min="1658" max="1658" width="8.75" bestFit="1" customWidth="1"/>
    <col min="1659" max="1659" width="9.25" bestFit="1" customWidth="1"/>
    <col min="1660" max="1660" width="8.75" bestFit="1" customWidth="1"/>
    <col min="1661" max="1661" width="9.25" bestFit="1" customWidth="1"/>
    <col min="1662" max="1662" width="8.75" bestFit="1" customWidth="1"/>
    <col min="1663" max="1663" width="9.25" bestFit="1" customWidth="1"/>
    <col min="1664" max="1664" width="8.75" bestFit="1" customWidth="1"/>
    <col min="1665" max="1665" width="9.25" bestFit="1" customWidth="1"/>
    <col min="1666" max="1666" width="8.75" bestFit="1" customWidth="1"/>
    <col min="1667" max="1667" width="9.25" bestFit="1" customWidth="1"/>
    <col min="1668" max="1668" width="8.75" bestFit="1" customWidth="1"/>
    <col min="1669" max="1669" width="9.25" bestFit="1" customWidth="1"/>
    <col min="1670" max="1670" width="8.75" bestFit="1" customWidth="1"/>
    <col min="1671" max="1671" width="9.25" bestFit="1" customWidth="1"/>
    <col min="1672" max="1672" width="8.75" bestFit="1" customWidth="1"/>
    <col min="1673" max="1673" width="9.25" bestFit="1" customWidth="1"/>
    <col min="1674" max="1674" width="8.75" bestFit="1" customWidth="1"/>
    <col min="1675" max="1675" width="9.25" bestFit="1" customWidth="1"/>
    <col min="1676" max="1676" width="8.75" bestFit="1" customWidth="1"/>
    <col min="1677" max="1677" width="9.25" bestFit="1" customWidth="1"/>
    <col min="1678" max="1678" width="8.75" bestFit="1" customWidth="1"/>
    <col min="1679" max="1679" width="9.25" bestFit="1" customWidth="1"/>
    <col min="1680" max="1680" width="8.75" bestFit="1" customWidth="1"/>
    <col min="1681" max="1681" width="9.25" bestFit="1" customWidth="1"/>
    <col min="1682" max="1682" width="8.75" bestFit="1" customWidth="1"/>
    <col min="1683" max="1683" width="9.25" bestFit="1" customWidth="1"/>
    <col min="1684" max="1684" width="8.75" bestFit="1" customWidth="1"/>
    <col min="1685" max="1685" width="9.25" bestFit="1" customWidth="1"/>
    <col min="1686" max="1686" width="8.75" bestFit="1" customWidth="1"/>
    <col min="1687" max="1687" width="9.25" bestFit="1" customWidth="1"/>
    <col min="1688" max="1688" width="8.75" bestFit="1" customWidth="1"/>
    <col min="1689" max="1689" width="9.25" bestFit="1" customWidth="1"/>
    <col min="1690" max="1690" width="8.75" bestFit="1" customWidth="1"/>
    <col min="1691" max="1691" width="9.25" bestFit="1" customWidth="1"/>
    <col min="1692" max="1692" width="8.75" bestFit="1" customWidth="1"/>
    <col min="1693" max="1693" width="9.25" bestFit="1" customWidth="1"/>
    <col min="1694" max="1694" width="8.75" bestFit="1" customWidth="1"/>
    <col min="1695" max="1695" width="9.25" bestFit="1" customWidth="1"/>
    <col min="1696" max="1696" width="8.75" bestFit="1" customWidth="1"/>
    <col min="1697" max="1697" width="9.25" bestFit="1" customWidth="1"/>
    <col min="1698" max="1698" width="8.75" bestFit="1" customWidth="1"/>
    <col min="1699" max="1699" width="9.25" bestFit="1" customWidth="1"/>
    <col min="1700" max="1700" width="8.75" bestFit="1" customWidth="1"/>
    <col min="1701" max="1701" width="9.25" bestFit="1" customWidth="1"/>
    <col min="1702" max="1702" width="8.75" bestFit="1" customWidth="1"/>
    <col min="1703" max="1703" width="9.25" bestFit="1" customWidth="1"/>
    <col min="1704" max="1704" width="8.75" bestFit="1" customWidth="1"/>
    <col min="1705" max="1705" width="9.25" bestFit="1" customWidth="1"/>
    <col min="1706" max="1706" width="8.75" bestFit="1" customWidth="1"/>
    <col min="1707" max="1707" width="9.25" bestFit="1" customWidth="1"/>
    <col min="1708" max="1708" width="8.75" bestFit="1" customWidth="1"/>
    <col min="1709" max="1709" width="9.25" bestFit="1" customWidth="1"/>
    <col min="1710" max="1710" width="8.75" bestFit="1" customWidth="1"/>
    <col min="1711" max="1711" width="9.25" bestFit="1" customWidth="1"/>
    <col min="1712" max="1712" width="8.75" bestFit="1" customWidth="1"/>
    <col min="1713" max="1713" width="9.25" bestFit="1" customWidth="1"/>
    <col min="1714" max="1714" width="8.75" bestFit="1" customWidth="1"/>
    <col min="1715" max="1715" width="9.25" bestFit="1" customWidth="1"/>
    <col min="1716" max="1716" width="8.75" bestFit="1" customWidth="1"/>
    <col min="1717" max="1717" width="9.25" bestFit="1" customWidth="1"/>
    <col min="1718" max="1718" width="8.75" bestFit="1" customWidth="1"/>
    <col min="1719" max="1719" width="9.25" bestFit="1" customWidth="1"/>
    <col min="1720" max="1720" width="8.75" bestFit="1" customWidth="1"/>
    <col min="1721" max="1721" width="9.25" bestFit="1" customWidth="1"/>
    <col min="1722" max="1722" width="8.75" bestFit="1" customWidth="1"/>
    <col min="1723" max="1723" width="9.25" bestFit="1" customWidth="1"/>
    <col min="1724" max="1724" width="8.75" bestFit="1" customWidth="1"/>
    <col min="1725" max="1725" width="9.25" bestFit="1" customWidth="1"/>
    <col min="1726" max="1726" width="8.75" bestFit="1" customWidth="1"/>
    <col min="1727" max="1727" width="9.25" bestFit="1" customWidth="1"/>
    <col min="1728" max="1728" width="8.75" bestFit="1" customWidth="1"/>
    <col min="1729" max="1729" width="9.25" bestFit="1" customWidth="1"/>
    <col min="1730" max="1730" width="8.75" bestFit="1" customWidth="1"/>
    <col min="1731" max="1731" width="9.25" bestFit="1" customWidth="1"/>
    <col min="1732" max="1732" width="8.75" bestFit="1" customWidth="1"/>
    <col min="1733" max="1733" width="9.25" bestFit="1" customWidth="1"/>
    <col min="1734" max="1734" width="8.75" bestFit="1" customWidth="1"/>
    <col min="1735" max="1735" width="9.25" bestFit="1" customWidth="1"/>
    <col min="1736" max="1736" width="8.75" bestFit="1" customWidth="1"/>
    <col min="1737" max="1737" width="9.25" bestFit="1" customWidth="1"/>
    <col min="1738" max="1738" width="8.75" bestFit="1" customWidth="1"/>
    <col min="1739" max="1739" width="9.25" bestFit="1" customWidth="1"/>
    <col min="1740" max="1740" width="8.75" bestFit="1" customWidth="1"/>
    <col min="1741" max="1741" width="9.25" bestFit="1" customWidth="1"/>
    <col min="1742" max="1742" width="8.75" bestFit="1" customWidth="1"/>
    <col min="1743" max="1743" width="9.25" bestFit="1" customWidth="1"/>
    <col min="1744" max="1744" width="8.75" bestFit="1" customWidth="1"/>
    <col min="1745" max="1745" width="9.25" bestFit="1" customWidth="1"/>
    <col min="1746" max="1746" width="8.75" bestFit="1" customWidth="1"/>
    <col min="1747" max="1747" width="9.25" bestFit="1" customWidth="1"/>
    <col min="1748" max="1748" width="8.75" bestFit="1" customWidth="1"/>
    <col min="1749" max="1749" width="9.25" bestFit="1" customWidth="1"/>
    <col min="1750" max="1750" width="8.75" bestFit="1" customWidth="1"/>
    <col min="1751" max="1751" width="9.25" bestFit="1" customWidth="1"/>
    <col min="1752" max="1752" width="8.75" bestFit="1" customWidth="1"/>
    <col min="1753" max="1753" width="9.25" bestFit="1" customWidth="1"/>
    <col min="1754" max="1754" width="8.75" bestFit="1" customWidth="1"/>
    <col min="1755" max="1755" width="9.25" bestFit="1" customWidth="1"/>
    <col min="1756" max="1756" width="8.75" bestFit="1" customWidth="1"/>
    <col min="1757" max="1757" width="9.25" bestFit="1" customWidth="1"/>
    <col min="1758" max="1758" width="8.75" bestFit="1" customWidth="1"/>
    <col min="1759" max="1759" width="9.25" bestFit="1" customWidth="1"/>
    <col min="1760" max="1760" width="8.75" bestFit="1" customWidth="1"/>
    <col min="1761" max="1761" width="9.25" bestFit="1" customWidth="1"/>
    <col min="1762" max="1762" width="8.75" bestFit="1" customWidth="1"/>
    <col min="1763" max="1763" width="9.25" bestFit="1" customWidth="1"/>
    <col min="1764" max="1764" width="8.75" bestFit="1" customWidth="1"/>
    <col min="1765" max="1765" width="9.25" bestFit="1" customWidth="1"/>
    <col min="1766" max="1766" width="8.75" bestFit="1" customWidth="1"/>
    <col min="1767" max="1767" width="9.25" bestFit="1" customWidth="1"/>
    <col min="1768" max="1768" width="8.75" bestFit="1" customWidth="1"/>
    <col min="1769" max="1769" width="9.25" bestFit="1" customWidth="1"/>
    <col min="1770" max="1770" width="8.75" bestFit="1" customWidth="1"/>
    <col min="1771" max="1771" width="9.25" bestFit="1" customWidth="1"/>
    <col min="1772" max="1772" width="8.75" bestFit="1" customWidth="1"/>
    <col min="1773" max="1773" width="9.25" bestFit="1" customWidth="1"/>
    <col min="1774" max="1774" width="8.75" bestFit="1" customWidth="1"/>
    <col min="1775" max="1775" width="9.25" bestFit="1" customWidth="1"/>
    <col min="1776" max="1776" width="8.75" bestFit="1" customWidth="1"/>
    <col min="1777" max="1777" width="9.25" bestFit="1" customWidth="1"/>
    <col min="1778" max="1778" width="8.75" bestFit="1" customWidth="1"/>
    <col min="1779" max="1779" width="9.25" bestFit="1" customWidth="1"/>
    <col min="1780" max="1780" width="8.75" bestFit="1" customWidth="1"/>
    <col min="1781" max="1781" width="9.25" bestFit="1" customWidth="1"/>
    <col min="1782" max="1782" width="8.75" bestFit="1" customWidth="1"/>
    <col min="1783" max="1783" width="9.25" bestFit="1" customWidth="1"/>
    <col min="1784" max="1784" width="8.75" bestFit="1" customWidth="1"/>
    <col min="1785" max="1785" width="9.25" bestFit="1" customWidth="1"/>
    <col min="1786" max="1786" width="8.75" bestFit="1" customWidth="1"/>
    <col min="1787" max="1787" width="9.25" bestFit="1" customWidth="1"/>
    <col min="1788" max="1788" width="8.75" bestFit="1" customWidth="1"/>
    <col min="1789" max="1789" width="9.25" bestFit="1" customWidth="1"/>
    <col min="1790" max="1790" width="8.75" bestFit="1" customWidth="1"/>
    <col min="1791" max="1791" width="9.25" bestFit="1" customWidth="1"/>
    <col min="1792" max="1792" width="8.75" bestFit="1" customWidth="1"/>
    <col min="1793" max="1793" width="9.25" bestFit="1" customWidth="1"/>
    <col min="1794" max="1794" width="8.75" bestFit="1" customWidth="1"/>
    <col min="1795" max="1795" width="9.25" bestFit="1" customWidth="1"/>
    <col min="1796" max="1796" width="8.75" bestFit="1" customWidth="1"/>
    <col min="1797" max="1797" width="9.25" bestFit="1" customWidth="1"/>
    <col min="1798" max="1798" width="8.75" bestFit="1" customWidth="1"/>
    <col min="1799" max="1799" width="9.25" bestFit="1" customWidth="1"/>
    <col min="1800" max="1800" width="8.75" bestFit="1" customWidth="1"/>
    <col min="1801" max="1801" width="9.25" bestFit="1" customWidth="1"/>
    <col min="1802" max="1802" width="8.75" bestFit="1" customWidth="1"/>
    <col min="1803" max="1803" width="9.25" bestFit="1" customWidth="1"/>
    <col min="1804" max="1804" width="8.75" bestFit="1" customWidth="1"/>
    <col min="1805" max="1805" width="9.25" bestFit="1" customWidth="1"/>
    <col min="1806" max="1806" width="8.75" bestFit="1" customWidth="1"/>
    <col min="1807" max="1807" width="9.25" bestFit="1" customWidth="1"/>
    <col min="1808" max="1808" width="8.75" bestFit="1" customWidth="1"/>
    <col min="1809" max="1809" width="9.25" bestFit="1" customWidth="1"/>
    <col min="1810" max="1810" width="8.75" bestFit="1" customWidth="1"/>
    <col min="1811" max="1811" width="9.25" bestFit="1" customWidth="1"/>
    <col min="1812" max="1812" width="8.75" bestFit="1" customWidth="1"/>
    <col min="1813" max="1813" width="9.25" bestFit="1" customWidth="1"/>
    <col min="1814" max="1814" width="8.75" bestFit="1" customWidth="1"/>
    <col min="1815" max="1815" width="9.25" bestFit="1" customWidth="1"/>
    <col min="1816" max="1816" width="8.75" bestFit="1" customWidth="1"/>
    <col min="1817" max="1817" width="9.25" bestFit="1" customWidth="1"/>
    <col min="1818" max="1818" width="8.75" bestFit="1" customWidth="1"/>
    <col min="1819" max="1819" width="9.25" bestFit="1" customWidth="1"/>
    <col min="1820" max="1820" width="8.75" bestFit="1" customWidth="1"/>
    <col min="1821" max="1821" width="9.25" bestFit="1" customWidth="1"/>
    <col min="1822" max="1822" width="8.75" bestFit="1" customWidth="1"/>
    <col min="1823" max="1823" width="9.25" bestFit="1" customWidth="1"/>
    <col min="1824" max="1824" width="8.75" bestFit="1" customWidth="1"/>
    <col min="1825" max="1825" width="9.25" bestFit="1" customWidth="1"/>
    <col min="1826" max="1826" width="8.75" bestFit="1" customWidth="1"/>
    <col min="1827" max="1827" width="9.25" bestFit="1" customWidth="1"/>
    <col min="1828" max="1828" width="8.75" bestFit="1" customWidth="1"/>
    <col min="1829" max="1829" width="9.25" bestFit="1" customWidth="1"/>
    <col min="1830" max="1830" width="8.75" bestFit="1" customWidth="1"/>
    <col min="1831" max="1831" width="9.25" bestFit="1" customWidth="1"/>
    <col min="1832" max="1832" width="8.75" bestFit="1" customWidth="1"/>
    <col min="1833" max="1833" width="9.25" bestFit="1" customWidth="1"/>
    <col min="1834" max="1834" width="8.75" bestFit="1" customWidth="1"/>
    <col min="1835" max="1835" width="9.25" bestFit="1" customWidth="1"/>
    <col min="1836" max="1836" width="8.75" bestFit="1" customWidth="1"/>
    <col min="1837" max="1837" width="9.25" bestFit="1" customWidth="1"/>
    <col min="1838" max="1838" width="8.75" bestFit="1" customWidth="1"/>
    <col min="1839" max="1839" width="9.25" bestFit="1" customWidth="1"/>
    <col min="1840" max="1840" width="8.75" bestFit="1" customWidth="1"/>
    <col min="1841" max="1841" width="9.25" bestFit="1" customWidth="1"/>
    <col min="1842" max="1842" width="8.75" bestFit="1" customWidth="1"/>
    <col min="1843" max="1843" width="9.25" bestFit="1" customWidth="1"/>
    <col min="1844" max="1844" width="8.75" bestFit="1" customWidth="1"/>
    <col min="1845" max="1845" width="9.25" bestFit="1" customWidth="1"/>
    <col min="1846" max="1846" width="8.75" bestFit="1" customWidth="1"/>
    <col min="1847" max="1847" width="9.25" bestFit="1" customWidth="1"/>
    <col min="1848" max="1848" width="8.75" bestFit="1" customWidth="1"/>
    <col min="1849" max="1849" width="9.25" bestFit="1" customWidth="1"/>
    <col min="1850" max="1850" width="8.75" bestFit="1" customWidth="1"/>
    <col min="1851" max="1851" width="9.25" bestFit="1" customWidth="1"/>
    <col min="1852" max="1852" width="8.75" bestFit="1" customWidth="1"/>
    <col min="1853" max="1853" width="9.25" bestFit="1" customWidth="1"/>
    <col min="1854" max="1854" width="8.75" bestFit="1" customWidth="1"/>
    <col min="1855" max="1855" width="9.25" bestFit="1" customWidth="1"/>
    <col min="1856" max="1856" width="8.75" bestFit="1" customWidth="1"/>
    <col min="1857" max="1857" width="9.25" bestFit="1" customWidth="1"/>
    <col min="1858" max="1858" width="8.75" bestFit="1" customWidth="1"/>
    <col min="1859" max="1859" width="9.25" bestFit="1" customWidth="1"/>
    <col min="1860" max="1860" width="8.75" bestFit="1" customWidth="1"/>
    <col min="1861" max="1861" width="9.25" bestFit="1" customWidth="1"/>
    <col min="1862" max="1862" width="8.75" bestFit="1" customWidth="1"/>
    <col min="1863" max="1863" width="9.25" bestFit="1" customWidth="1"/>
    <col min="1864" max="1864" width="8.75" bestFit="1" customWidth="1"/>
    <col min="1865" max="1865" width="9.25" bestFit="1" customWidth="1"/>
    <col min="1866" max="1866" width="8.75" bestFit="1" customWidth="1"/>
    <col min="1867" max="1867" width="9.25" bestFit="1" customWidth="1"/>
    <col min="1868" max="1868" width="8.75" bestFit="1" customWidth="1"/>
    <col min="1869" max="1869" width="9.25" bestFit="1" customWidth="1"/>
    <col min="1870" max="1870" width="8.75" bestFit="1" customWidth="1"/>
    <col min="1871" max="1871" width="9.25" bestFit="1" customWidth="1"/>
    <col min="1872" max="1872" width="8.75" bestFit="1" customWidth="1"/>
    <col min="1873" max="1873" width="9.25" bestFit="1" customWidth="1"/>
    <col min="1874" max="1874" width="8.75" bestFit="1" customWidth="1"/>
    <col min="1875" max="1875" width="9.25" bestFit="1" customWidth="1"/>
    <col min="1876" max="1876" width="8.75" bestFit="1" customWidth="1"/>
    <col min="1877" max="1877" width="9.25" bestFit="1" customWidth="1"/>
    <col min="1878" max="1878" width="8.75" bestFit="1" customWidth="1"/>
    <col min="1879" max="1879" width="9.25" bestFit="1" customWidth="1"/>
    <col min="1880" max="1880" width="8.75" bestFit="1" customWidth="1"/>
    <col min="1881" max="1881" width="9.25" bestFit="1" customWidth="1"/>
    <col min="1882" max="1882" width="8.75" bestFit="1" customWidth="1"/>
    <col min="1883" max="1883" width="9.25" bestFit="1" customWidth="1"/>
    <col min="1884" max="1884" width="8.75" bestFit="1" customWidth="1"/>
    <col min="1885" max="1885" width="9.25" bestFit="1" customWidth="1"/>
    <col min="1886" max="1886" width="8.75" bestFit="1" customWidth="1"/>
    <col min="1887" max="1887" width="9.25" bestFit="1" customWidth="1"/>
    <col min="1888" max="1888" width="8.75" bestFit="1" customWidth="1"/>
    <col min="1889" max="1889" width="9.25" bestFit="1" customWidth="1"/>
    <col min="1890" max="1890" width="8.75" bestFit="1" customWidth="1"/>
    <col min="1891" max="1891" width="9.25" bestFit="1" customWidth="1"/>
    <col min="1892" max="1892" width="8.75" bestFit="1" customWidth="1"/>
    <col min="1893" max="1893" width="9.25" bestFit="1" customWidth="1"/>
    <col min="1894" max="1894" width="8.75" bestFit="1" customWidth="1"/>
    <col min="1895" max="1895" width="9.25" bestFit="1" customWidth="1"/>
    <col min="1896" max="1896" width="8.75" bestFit="1" customWidth="1"/>
    <col min="1897" max="1897" width="9.25" bestFit="1" customWidth="1"/>
    <col min="1898" max="1898" width="8.75" bestFit="1" customWidth="1"/>
    <col min="1899" max="1899" width="9.25" bestFit="1" customWidth="1"/>
    <col min="1900" max="1900" width="8.75" bestFit="1" customWidth="1"/>
    <col min="1901" max="1901" width="9.25" bestFit="1" customWidth="1"/>
    <col min="1902" max="1902" width="8.75" bestFit="1" customWidth="1"/>
    <col min="1903" max="1903" width="9.25" bestFit="1" customWidth="1"/>
    <col min="1904" max="1904" width="8.75" bestFit="1" customWidth="1"/>
    <col min="1905" max="1905" width="9.25" bestFit="1" customWidth="1"/>
    <col min="1906" max="1906" width="8.75" bestFit="1" customWidth="1"/>
    <col min="1907" max="1907" width="9.25" bestFit="1" customWidth="1"/>
    <col min="1908" max="1908" width="8.75" bestFit="1" customWidth="1"/>
    <col min="1909" max="1909" width="9.25" bestFit="1" customWidth="1"/>
    <col min="1910" max="1910" width="8.75" bestFit="1" customWidth="1"/>
    <col min="1911" max="1911" width="9.25" bestFit="1" customWidth="1"/>
    <col min="1912" max="1912" width="8.75" bestFit="1" customWidth="1"/>
    <col min="1913" max="1913" width="9.25" bestFit="1" customWidth="1"/>
    <col min="1914" max="1914" width="8.75" bestFit="1" customWidth="1"/>
    <col min="1915" max="1915" width="9.25" bestFit="1" customWidth="1"/>
    <col min="1916" max="1916" width="8.75" bestFit="1" customWidth="1"/>
    <col min="1917" max="1917" width="9.25" bestFit="1" customWidth="1"/>
    <col min="1918" max="1918" width="8.75" bestFit="1" customWidth="1"/>
    <col min="1919" max="1919" width="9.25" bestFit="1" customWidth="1"/>
    <col min="1920" max="1920" width="8.75" bestFit="1" customWidth="1"/>
    <col min="1921" max="1921" width="9.25" bestFit="1" customWidth="1"/>
    <col min="1922" max="1922" width="8.75" bestFit="1" customWidth="1"/>
    <col min="1923" max="1923" width="9.25" bestFit="1" customWidth="1"/>
    <col min="1924" max="1924" width="8.75" bestFit="1" customWidth="1"/>
    <col min="1925" max="1925" width="9.25" bestFit="1" customWidth="1"/>
    <col min="1926" max="1926" width="8.75" bestFit="1" customWidth="1"/>
    <col min="1927" max="1927" width="9.25" bestFit="1" customWidth="1"/>
    <col min="1928" max="1928" width="9.75" bestFit="1" customWidth="1"/>
    <col min="1929" max="1929" width="9.25" bestFit="1" customWidth="1"/>
    <col min="1930" max="1930" width="9.75" bestFit="1" customWidth="1"/>
    <col min="1931" max="1931" width="9.25" bestFit="1" customWidth="1"/>
    <col min="1932" max="1932" width="9.75" bestFit="1" customWidth="1"/>
    <col min="1933" max="1933" width="9.25" bestFit="1" customWidth="1"/>
    <col min="1934" max="1934" width="9.75" bestFit="1" customWidth="1"/>
    <col min="1935" max="1935" width="9.25" bestFit="1" customWidth="1"/>
    <col min="1936" max="1936" width="9.75" bestFit="1" customWidth="1"/>
    <col min="1937" max="1937" width="9.25" bestFit="1" customWidth="1"/>
    <col min="1938" max="1938" width="9.75" bestFit="1" customWidth="1"/>
    <col min="1939" max="1939" width="9.25" bestFit="1" customWidth="1"/>
    <col min="1940" max="1940" width="9.75" bestFit="1" customWidth="1"/>
    <col min="1941" max="1941" width="9.25" bestFit="1" customWidth="1"/>
    <col min="1942" max="1942" width="9.75" bestFit="1" customWidth="1"/>
    <col min="1943" max="1943" width="9.25" bestFit="1" customWidth="1"/>
    <col min="1944" max="1944" width="9.75" bestFit="1" customWidth="1"/>
    <col min="1945" max="1945" width="9.25" bestFit="1" customWidth="1"/>
    <col min="1946" max="1946" width="9.75" bestFit="1" customWidth="1"/>
    <col min="1947" max="1947" width="9.25" bestFit="1" customWidth="1"/>
    <col min="1948" max="1948" width="9.75" bestFit="1" customWidth="1"/>
    <col min="1949" max="1949" width="9.25" bestFit="1" customWidth="1"/>
    <col min="1950" max="1950" width="9.75" bestFit="1" customWidth="1"/>
    <col min="1951" max="1951" width="9.25" bestFit="1" customWidth="1"/>
    <col min="1952" max="1952" width="9.75" bestFit="1" customWidth="1"/>
    <col min="1953" max="1953" width="9.25" bestFit="1" customWidth="1"/>
    <col min="1954" max="1954" width="9.75" bestFit="1" customWidth="1"/>
    <col min="1955" max="1955" width="9.25" bestFit="1" customWidth="1"/>
    <col min="1956" max="1956" width="9.75" bestFit="1" customWidth="1"/>
    <col min="1957" max="1957" width="9.25" bestFit="1" customWidth="1"/>
    <col min="1958" max="1958" width="9.75" bestFit="1" customWidth="1"/>
    <col min="1959" max="1959" width="9.25" bestFit="1" customWidth="1"/>
    <col min="1960" max="1960" width="9.75" bestFit="1" customWidth="1"/>
    <col min="1961" max="1961" width="9.25" bestFit="1" customWidth="1"/>
    <col min="1962" max="1962" width="9.75" bestFit="1" customWidth="1"/>
    <col min="1963" max="1963" width="9.25" bestFit="1" customWidth="1"/>
    <col min="1964" max="1964" width="9.75" bestFit="1" customWidth="1"/>
    <col min="1965" max="1965" width="9.25" bestFit="1" customWidth="1"/>
    <col min="1966" max="1966" width="9.75" bestFit="1" customWidth="1"/>
    <col min="1967" max="1967" width="9.25" bestFit="1" customWidth="1"/>
    <col min="1968" max="1968" width="9.75" bestFit="1" customWidth="1"/>
    <col min="1969" max="1969" width="9.25" bestFit="1" customWidth="1"/>
    <col min="1970" max="1970" width="9.75" bestFit="1" customWidth="1"/>
    <col min="1971" max="1971" width="9.25" bestFit="1" customWidth="1"/>
    <col min="1972" max="1972" width="9.75" bestFit="1" customWidth="1"/>
    <col min="1973" max="1973" width="9.25" bestFit="1" customWidth="1"/>
    <col min="1974" max="1974" width="9.75" bestFit="1" customWidth="1"/>
    <col min="1975" max="1975" width="11" bestFit="1" customWidth="1"/>
  </cols>
  <sheetData>
    <row r="1" spans="1:6" x14ac:dyDescent="0.25">
      <c r="A1" s="9" t="s">
        <v>6</v>
      </c>
      <c r="B1" t="s">
        <v>2036</v>
      </c>
    </row>
    <row r="3" spans="1:6" x14ac:dyDescent="0.25">
      <c r="A3" s="9" t="s">
        <v>2035</v>
      </c>
      <c r="B3" s="9" t="s">
        <v>2037</v>
      </c>
    </row>
    <row r="4" spans="1:6" x14ac:dyDescent="0.25">
      <c r="A4" s="9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5">
      <c r="A5" s="10" t="s">
        <v>2038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10" t="s">
        <v>2039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10" t="s">
        <v>2040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10" t="s">
        <v>2041</v>
      </c>
      <c r="E8">
        <v>4</v>
      </c>
      <c r="F8">
        <v>4</v>
      </c>
    </row>
    <row r="9" spans="1:6" x14ac:dyDescent="0.25">
      <c r="A9" s="10" t="s">
        <v>2042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10" t="s">
        <v>2043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10" t="s">
        <v>2044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10" t="s">
        <v>2045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10" t="s">
        <v>2046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10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pageSetup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6664-7E8D-44AF-83C9-00E001BAD27B}">
  <dimension ref="A1:F30"/>
  <sheetViews>
    <sheetView topLeftCell="A5" workbookViewId="0">
      <selection activeCell="Q20" sqref="Q20"/>
    </sheetView>
  </sheetViews>
  <sheetFormatPr defaultRowHeight="15.75" x14ac:dyDescent="0.25"/>
  <cols>
    <col min="1" max="1" width="16.25" customWidth="1"/>
    <col min="2" max="2" width="15.25" bestFit="1" customWidth="1"/>
    <col min="3" max="3" width="5.625" bestFit="1" customWidth="1"/>
    <col min="4" max="4" width="3.875" bestFit="1" customWidth="1"/>
    <col min="5" max="5" width="8.75" customWidth="1"/>
    <col min="6" max="6" width="10.5" customWidth="1"/>
  </cols>
  <sheetData>
    <row r="1" spans="1:6" x14ac:dyDescent="0.25">
      <c r="A1" s="9" t="s">
        <v>6</v>
      </c>
      <c r="B1" t="s">
        <v>2036</v>
      </c>
    </row>
    <row r="2" spans="1:6" x14ac:dyDescent="0.25">
      <c r="A2" s="9" t="s">
        <v>2032</v>
      </c>
      <c r="B2" t="s">
        <v>2036</v>
      </c>
    </row>
    <row r="4" spans="1:6" x14ac:dyDescent="0.25">
      <c r="A4" s="9" t="s">
        <v>2035</v>
      </c>
      <c r="B4" s="9" t="s">
        <v>2037</v>
      </c>
    </row>
    <row r="5" spans="1:6" x14ac:dyDescent="0.25">
      <c r="A5" s="9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10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10" t="s">
        <v>2048</v>
      </c>
      <c r="E7">
        <v>4</v>
      </c>
      <c r="F7">
        <v>4</v>
      </c>
    </row>
    <row r="8" spans="1:6" x14ac:dyDescent="0.25">
      <c r="A8" s="10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10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10" t="s">
        <v>2051</v>
      </c>
      <c r="C10">
        <v>8</v>
      </c>
      <c r="E10">
        <v>10</v>
      </c>
      <c r="F10">
        <v>18</v>
      </c>
    </row>
    <row r="11" spans="1:6" x14ac:dyDescent="0.25">
      <c r="A11" s="10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10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10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10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10" t="s">
        <v>2056</v>
      </c>
      <c r="C15">
        <v>3</v>
      </c>
      <c r="E15">
        <v>4</v>
      </c>
      <c r="F15">
        <v>7</v>
      </c>
    </row>
    <row r="16" spans="1:6" x14ac:dyDescent="0.25">
      <c r="A16" s="10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10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10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10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10" t="s">
        <v>2061</v>
      </c>
      <c r="C20">
        <v>4</v>
      </c>
      <c r="E20">
        <v>4</v>
      </c>
      <c r="F20">
        <v>8</v>
      </c>
    </row>
    <row r="21" spans="1:6" x14ac:dyDescent="0.25">
      <c r="A21" s="10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10" t="s">
        <v>2063</v>
      </c>
      <c r="C22">
        <v>9</v>
      </c>
      <c r="E22">
        <v>5</v>
      </c>
      <c r="F22">
        <v>14</v>
      </c>
    </row>
    <row r="23" spans="1:6" x14ac:dyDescent="0.25">
      <c r="A23" s="10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10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10" t="s">
        <v>2066</v>
      </c>
      <c r="C25">
        <v>7</v>
      </c>
      <c r="E25">
        <v>14</v>
      </c>
      <c r="F25">
        <v>21</v>
      </c>
    </row>
    <row r="26" spans="1:6" x14ac:dyDescent="0.25">
      <c r="A26" s="10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10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10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10" t="s">
        <v>2070</v>
      </c>
      <c r="E29">
        <v>3</v>
      </c>
      <c r="F29">
        <v>3</v>
      </c>
    </row>
    <row r="30" spans="1:6" x14ac:dyDescent="0.25">
      <c r="A30" s="10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38C5-5BB9-421A-962B-0104606077C4}">
  <dimension ref="A2:E18"/>
  <sheetViews>
    <sheetView workbookViewId="0">
      <selection activeCell="M13" sqref="M1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  <col min="7" max="880" width="10.875" bestFit="1" customWidth="1"/>
    <col min="881" max="881" width="11" bestFit="1" customWidth="1"/>
  </cols>
  <sheetData>
    <row r="2" spans="1:5" x14ac:dyDescent="0.25">
      <c r="A2" s="9" t="s">
        <v>2032</v>
      </c>
      <c r="B2" t="s" vm="1">
        <v>2073</v>
      </c>
    </row>
    <row r="4" spans="1:5" x14ac:dyDescent="0.25">
      <c r="A4" s="9" t="s">
        <v>2035</v>
      </c>
      <c r="B4" s="9" t="s">
        <v>2037</v>
      </c>
    </row>
    <row r="5" spans="1:5" x14ac:dyDescent="0.25">
      <c r="A5" s="9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5">
      <c r="A6" s="10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10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10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10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10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10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10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10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10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10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10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10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10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2A4B-529E-4981-8F0D-BC0A2A802F77}">
  <dimension ref="A1:H13"/>
  <sheetViews>
    <sheetView topLeftCell="A13" workbookViewId="0">
      <selection activeCell="K19" sqref="K19"/>
    </sheetView>
  </sheetViews>
  <sheetFormatPr defaultRowHeight="15.75" x14ac:dyDescent="0.25"/>
  <cols>
    <col min="1" max="1" width="26.375" bestFit="1" customWidth="1"/>
    <col min="2" max="2" width="16.375" bestFit="1" customWidth="1"/>
    <col min="3" max="3" width="12.375" bestFit="1" customWidth="1"/>
    <col min="4" max="4" width="15.125" bestFit="1" customWidth="1"/>
    <col min="5" max="5" width="12" bestFit="1" customWidth="1"/>
    <col min="6" max="6" width="19.25" bestFit="1" customWidth="1"/>
    <col min="7" max="7" width="15.25" bestFit="1" customWidth="1"/>
    <col min="8" max="8" width="18" bestFit="1" customWidth="1"/>
  </cols>
  <sheetData>
    <row r="1" spans="1:8" x14ac:dyDescent="0.25">
      <c r="A1" s="14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5">
      <c r="A2" t="s">
        <v>2104</v>
      </c>
      <c r="B2">
        <f>COUNTIFS(Crowdfunding!$D$2:$D$1001, "&lt;1000", Crowdfunding!$G$2:$G$1001, "successful")</f>
        <v>30</v>
      </c>
      <c r="C2" s="12">
        <f>COUNTIFS(Crowdfunding!$D$2:$D$1001, "&lt;1000", Crowdfunding!$G$2:$G$1001, "failed")</f>
        <v>20</v>
      </c>
      <c r="D2" s="12">
        <f>COUNTIFS(Crowdfunding!$D$2:$D$1001, "&lt;1000",Crowdfunding!$G$2:$G$1001, "canceled")</f>
        <v>1</v>
      </c>
      <c r="E2">
        <f>SUM(B2,C2,D2)</f>
        <v>51</v>
      </c>
      <c r="F2" s="13">
        <f>(B2/E2)</f>
        <v>0.58823529411764708</v>
      </c>
      <c r="G2" s="13">
        <f>(C2/E2)</f>
        <v>0.39215686274509803</v>
      </c>
      <c r="H2" s="13">
        <f>(D2/E2)</f>
        <v>1.9607843137254902E-2</v>
      </c>
    </row>
    <row r="3" spans="1:8" x14ac:dyDescent="0.25">
      <c r="A3" t="s">
        <v>2094</v>
      </c>
      <c r="B3" s="12">
        <f>COUNTIFS(Crowdfunding!$D$2:$D$1001, "&gt;=1000", Crowdfunding!$D$2:$D$1001,"&lt;4999",Crowdfunding!$G$2:$G$1001,"successful")</f>
        <v>191</v>
      </c>
      <c r="C3" s="12">
        <f>COUNTIFS(Crowdfunding!$D$2:$D$1001, "&gt;=1000", Crowdfunding!$D$2:$D$1001, "&lt;4999", Crowdfunding!$G$2:$G$1001, "failed")</f>
        <v>38</v>
      </c>
      <c r="D3" s="12">
        <f>COUNTIFS(Crowdfunding!$D$2:$D$1001, "&gt;=1000", Crowdfunding!$D$2:$D$1001, "&lt;4999", Crowdfunding!$G$2:$G$1001, "canceled")</f>
        <v>2</v>
      </c>
      <c r="E3">
        <f t="shared" ref="E3:E13" si="0">SUM(B3,C3,D3)</f>
        <v>231</v>
      </c>
      <c r="F3" s="13">
        <f t="shared" ref="F3:F13" si="1">(B3/E3)</f>
        <v>0.82683982683982682</v>
      </c>
      <c r="G3" s="13">
        <f t="shared" ref="G3:G13" si="2">(C3/E3)</f>
        <v>0.16450216450216451</v>
      </c>
      <c r="H3" s="13">
        <f t="shared" ref="H3:H13" si="3">(D3/E3)</f>
        <v>8.658008658008658E-3</v>
      </c>
    </row>
    <row r="4" spans="1:8" x14ac:dyDescent="0.25">
      <c r="A4" t="s">
        <v>2095</v>
      </c>
      <c r="B4">
        <f>COUNTIFS(Crowdfunding!$D$2:$D$1001, "&gt;=5000", Crowdfunding!$D$2:$D$1001, "&lt;9999", Crowdfunding!$G$2:$G$1001, "successful")</f>
        <v>164</v>
      </c>
      <c r="C4" s="12">
        <f>COUNTIFS(Crowdfunding!$D$2:$D$1001, "&gt;=5000", Crowdfunding!$D$2:$D$1001, "&lt;9999", Crowdfunding!$G$2:$G$1001, "failed")</f>
        <v>126</v>
      </c>
      <c r="D4" s="12">
        <f>COUNTIFS(Crowdfunding!$D$2:$D$1001, "&gt;=5000", Crowdfunding!$D$2:$D$1001, "&lt;9999", Crowdfunding!$G$2:$G$1001, "canceled")</f>
        <v>25</v>
      </c>
      <c r="E4">
        <f t="shared" si="0"/>
        <v>315</v>
      </c>
      <c r="F4" s="13">
        <f t="shared" si="1"/>
        <v>0.52063492063492067</v>
      </c>
      <c r="G4" s="13">
        <f t="shared" si="2"/>
        <v>0.4</v>
      </c>
      <c r="H4" s="13">
        <f t="shared" si="3"/>
        <v>7.9365079365079361E-2</v>
      </c>
    </row>
    <row r="5" spans="1:8" x14ac:dyDescent="0.25">
      <c r="A5" t="s">
        <v>2096</v>
      </c>
      <c r="B5">
        <f>COUNTIFS(Crowdfunding!$D$2:$D$1001, "&gt;=10000", Crowdfunding!$D$2:$D$1001, "&lt;14999", Crowdfunding!$G$2:$G$1001, "successful")</f>
        <v>4</v>
      </c>
      <c r="C5" s="12">
        <f>COUNTIFS(Crowdfunding!$D$2:$D$1001, "&gt;=10000", Crowdfunding!$D$2:$D$1001, "&lt;14999", Crowdfunding!$G$2:$G$1001, "failed")</f>
        <v>5</v>
      </c>
      <c r="D5" s="12">
        <f>COUNTIFS(Crowdfunding!$D$2:$D$1001, "&gt;=10000", Crowdfunding!$D$2:$D$1001, "&lt;14999", Crowdfunding!$G$2:$G$1001, "canceled")</f>
        <v>0</v>
      </c>
      <c r="E5">
        <f t="shared" si="0"/>
        <v>9</v>
      </c>
      <c r="F5" s="13">
        <f t="shared" si="1"/>
        <v>0.44444444444444442</v>
      </c>
      <c r="G5" s="13">
        <f t="shared" si="2"/>
        <v>0.55555555555555558</v>
      </c>
      <c r="H5" s="13">
        <f t="shared" si="3"/>
        <v>0</v>
      </c>
    </row>
    <row r="6" spans="1:8" x14ac:dyDescent="0.25">
      <c r="A6" t="s">
        <v>2097</v>
      </c>
      <c r="B6">
        <f>COUNTIFS(Crowdfunding!$D$2:$D$1001, "&gt;=15000", Crowdfunding!$D$2:$D$1001, "&lt;19999", Crowdfunding!$G$2:$G$1001, "successful")</f>
        <v>10</v>
      </c>
      <c r="C6" s="12">
        <f>COUNTIFS(Crowdfunding!$D$2:$D$1001, "&gt;=15000", Crowdfunding!$D$2:$D$1001, "&lt;19999", Crowdfunding!$G$2:$G$1001, "failed")</f>
        <v>0</v>
      </c>
      <c r="D6">
        <f>COUNTIFS(Crowdfunding!$D$2:$D$1001, "&gt;=15000", Crowdfunding!$D$2:$D$1001, "&lt;19999", Crowdfunding!$G$2:$G$1001, "canceled")</f>
        <v>0</v>
      </c>
      <c r="E6">
        <f t="shared" si="0"/>
        <v>10</v>
      </c>
      <c r="F6" s="13">
        <f t="shared" si="1"/>
        <v>1</v>
      </c>
      <c r="G6" s="13">
        <f t="shared" si="2"/>
        <v>0</v>
      </c>
      <c r="H6" s="13">
        <f t="shared" si="3"/>
        <v>0</v>
      </c>
    </row>
    <row r="7" spans="1:8" x14ac:dyDescent="0.25">
      <c r="A7" t="s">
        <v>2098</v>
      </c>
      <c r="B7">
        <f>COUNTIFS(Crowdfunding!$D$2:$D$1001, "&gt;=20000", Crowdfunding!$D$2:$D$1001, "&lt;24999", Crowdfunding!$G$2:$G$1001, "successful")</f>
        <v>7</v>
      </c>
      <c r="C7" s="12">
        <f>COUNTIFS(Crowdfunding!$D$2:$D$1001, "&gt;=20000", Crowdfunding!$D$2:$D$1001, "&lt;24999", Crowdfunding!$H$2:$H$1001, "failed")</f>
        <v>0</v>
      </c>
      <c r="D7">
        <f>COUNTIFS(Crowdfunding!$D$2:$D$1001, "&gt;=20000", Crowdfunding!$D$2:$D$1001, "&lt;24999", Crowdfunding!$G$2:$G$1001, "canceled")</f>
        <v>0</v>
      </c>
      <c r="E7">
        <f t="shared" si="0"/>
        <v>7</v>
      </c>
      <c r="F7" s="13">
        <f t="shared" si="1"/>
        <v>1</v>
      </c>
      <c r="G7" s="13">
        <f t="shared" si="2"/>
        <v>0</v>
      </c>
      <c r="H7" s="13">
        <f t="shared" si="3"/>
        <v>0</v>
      </c>
    </row>
    <row r="8" spans="1:8" x14ac:dyDescent="0.25">
      <c r="A8" t="s">
        <v>2099</v>
      </c>
      <c r="B8">
        <f>COUNTIFS(Crowdfunding!$D$2:$D$1001, "&gt;=25000", Crowdfunding!$D$2:$D$1001, "&lt;29999", Crowdfunding!$G$2:$G$1001, "successful")</f>
        <v>11</v>
      </c>
      <c r="C8" s="12">
        <f>COUNTIFS(Crowdfunding!$D$2:$D$1001, "&gt;=25000", Crowdfunding!$D$2:$D$1001, "&lt;29999", Crowdfunding!$G$2:$G$1001, "failed")</f>
        <v>3</v>
      </c>
      <c r="D8">
        <f>COUNTIFS(Crowdfunding!$D$2:$D$1001, "&gt;=25000", Crowdfunding!$D$2:$D$1001, "&lt;29999", Crowdfunding!$G$2:$G$1001, "canceled")</f>
        <v>0</v>
      </c>
      <c r="E8">
        <f t="shared" si="0"/>
        <v>14</v>
      </c>
      <c r="F8" s="13">
        <f t="shared" si="1"/>
        <v>0.7857142857142857</v>
      </c>
      <c r="G8" s="13">
        <f t="shared" si="2"/>
        <v>0.21428571428571427</v>
      </c>
      <c r="H8" s="13">
        <f t="shared" si="3"/>
        <v>0</v>
      </c>
    </row>
    <row r="9" spans="1:8" x14ac:dyDescent="0.25">
      <c r="A9" t="s">
        <v>2100</v>
      </c>
      <c r="B9">
        <f>COUNTIFS(Crowdfunding!$D$2:$D$1001, "&gt;=30000", Crowdfunding!$D$2:$D$1001, "&lt;34999", Crowdfunding!$G$2:$G$1001, "successful")</f>
        <v>7</v>
      </c>
      <c r="C9" s="12">
        <f>COUNTIFS(Crowdfunding!$D$2:$D$1001, "&gt;=30000", Crowdfunding!$D$2:$D$1001, "&lt;34999", Crowdfunding!$G$2:$G$1001, "failed")</f>
        <v>0</v>
      </c>
      <c r="D9">
        <f>COUNTIFS(Crowdfunding!$D$2:$D$1001, "&gt;=30000", Crowdfunding!$D$2:$D$1001, "&lt;34999", Crowdfunding!$G$2:$G$1001, "canceled")</f>
        <v>0</v>
      </c>
      <c r="E9">
        <f t="shared" si="0"/>
        <v>7</v>
      </c>
      <c r="F9" s="13">
        <f t="shared" si="1"/>
        <v>1</v>
      </c>
      <c r="G9" s="13">
        <f t="shared" si="2"/>
        <v>0</v>
      </c>
      <c r="H9" s="13">
        <f t="shared" si="3"/>
        <v>0</v>
      </c>
    </row>
    <row r="10" spans="1:8" x14ac:dyDescent="0.25">
      <c r="A10" t="s">
        <v>2101</v>
      </c>
      <c r="B10" s="12">
        <f>COUNTIFS(Crowdfunding!$D$2:$D$1001, "&gt;=35000", Crowdfunding!$D$2:$D$1001, "&lt;39999", Crowdfunding!$G$2:$G$1001, "successful")</f>
        <v>8</v>
      </c>
      <c r="C10" s="12">
        <f>COUNTIFS(Crowdfunding!$D$2:$D$1001, "&gt;=35000", Crowdfunding!$D$2:$D$1001, "&lt;39999", Crowdfunding!$G$2:$G$1001, "failed")</f>
        <v>3</v>
      </c>
      <c r="D10">
        <f>COUNTIFS(Crowdfunding!$D$2:$D$1001, "&gt;=35000", Crowdfunding!$D$2:$D$1001, "&lt;39999", Crowdfunding!$G$2:$G$1001, "canceled")</f>
        <v>1</v>
      </c>
      <c r="E10">
        <f t="shared" si="0"/>
        <v>12</v>
      </c>
      <c r="F10" s="13">
        <f t="shared" si="1"/>
        <v>0.66666666666666663</v>
      </c>
      <c r="G10" s="13">
        <f t="shared" si="2"/>
        <v>0.25</v>
      </c>
      <c r="H10" s="13">
        <f t="shared" si="3"/>
        <v>8.3333333333333329E-2</v>
      </c>
    </row>
    <row r="11" spans="1:8" x14ac:dyDescent="0.25">
      <c r="A11" t="s">
        <v>2102</v>
      </c>
      <c r="B11" s="12">
        <f>COUNTIFS(Crowdfunding!$D$2:$D$1001, "&gt;=40000", Crowdfunding!$D$2:$D$1001, "&lt;44999", Crowdfunding!$G$2:$G$1001, "successful")</f>
        <v>11</v>
      </c>
      <c r="C11" s="12">
        <f>COUNTIFS(Crowdfunding!$D$2:$D$1001, "&gt;=40000", Crowdfunding!$D$2:$D$1001, "&lt;44999", Crowdfunding!$G$2:$G$1001, "failed")</f>
        <v>3</v>
      </c>
      <c r="D11">
        <f>COUNTIFS(Crowdfunding!$D$2:$D$1001, "&gt;=40000", Crowdfunding!$D$2:$D$1001, "&lt;44999", Crowdfunding!$G$2:$G$1001, "canceled")</f>
        <v>0</v>
      </c>
      <c r="E11">
        <f t="shared" si="0"/>
        <v>14</v>
      </c>
      <c r="F11" s="13">
        <f t="shared" si="1"/>
        <v>0.7857142857142857</v>
      </c>
      <c r="G11" s="13">
        <f t="shared" si="2"/>
        <v>0.21428571428571427</v>
      </c>
      <c r="H11" s="13">
        <f t="shared" si="3"/>
        <v>0</v>
      </c>
    </row>
    <row r="12" spans="1:8" x14ac:dyDescent="0.25">
      <c r="A12" t="s">
        <v>2103</v>
      </c>
      <c r="B12" s="12">
        <f>COUNTIFS(Crowdfunding!$D$2:$D$1001, "&gt;=45000", Crowdfunding!$D$2:$D$1001, "&lt;49999", Crowdfunding!$G$2:$G$1001, "successful")</f>
        <v>8</v>
      </c>
      <c r="C12" s="12">
        <f>COUNTIFS(Crowdfunding!$D$2:$D$1001, "&gt;=45000", Crowdfunding!$D$2:$D$1001, "&lt;49999", Crowdfunding!$G$2:$G$1001, "failed")</f>
        <v>3</v>
      </c>
      <c r="D12">
        <f>COUNTIFS(Crowdfunding!$D$2:$D$1001, "&gt;=45000", Crowdfunding!$D$2:$D$1001, "&lt;49999", Crowdfunding!$G$2:$G$1001, "canceled")</f>
        <v>0</v>
      </c>
      <c r="E12">
        <f t="shared" si="0"/>
        <v>11</v>
      </c>
      <c r="F12" s="13">
        <f t="shared" si="1"/>
        <v>0.72727272727272729</v>
      </c>
      <c r="G12" s="13">
        <f t="shared" si="2"/>
        <v>0.27272727272727271</v>
      </c>
      <c r="H12" s="13">
        <f t="shared" si="3"/>
        <v>0</v>
      </c>
    </row>
    <row r="13" spans="1:8" x14ac:dyDescent="0.25">
      <c r="A13" t="s">
        <v>2105</v>
      </c>
      <c r="B13" s="12">
        <f>COUNTIFS(Crowdfunding!$D$2:$D$1001, "&gt;=50000", Crowdfunding!$G$2:$G$1001, "successful")</f>
        <v>114</v>
      </c>
      <c r="C13" s="12">
        <f>COUNTIFS(Crowdfunding!$D$2:$D$1001, "&gt;=50000", Crowdfunding!$G$2:$G$1001, "failed")</f>
        <v>163</v>
      </c>
      <c r="D13">
        <f>COUNTIFS(Crowdfunding!$D$2:$D$1001, "&gt;=50000",Crowdfunding!$G$2:$G$1001, "canceled")</f>
        <v>28</v>
      </c>
      <c r="E13">
        <f t="shared" si="0"/>
        <v>305</v>
      </c>
      <c r="F13" s="13">
        <f t="shared" si="1"/>
        <v>0.3737704918032787</v>
      </c>
      <c r="G13" s="13">
        <f t="shared" si="2"/>
        <v>0.53442622950819674</v>
      </c>
      <c r="H13" s="13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7792-52EB-444F-BAE7-A6C9AACC7FF9}">
  <dimension ref="A1:J566"/>
  <sheetViews>
    <sheetView zoomScale="77" zoomScaleNormal="77" workbookViewId="0">
      <selection activeCell="F20" sqref="F20"/>
    </sheetView>
  </sheetViews>
  <sheetFormatPr defaultRowHeight="15.75" x14ac:dyDescent="0.25"/>
  <cols>
    <col min="1" max="1" width="16.875" customWidth="1"/>
    <col min="2" max="2" width="18" customWidth="1"/>
    <col min="3" max="3" width="15.125" customWidth="1"/>
    <col min="4" max="4" width="19.25" customWidth="1"/>
    <col min="5" max="5" width="17.75" bestFit="1" customWidth="1"/>
    <col min="6" max="6" width="17.25" customWidth="1"/>
    <col min="7" max="7" width="17.25" bestFit="1" customWidth="1"/>
    <col min="8" max="8" width="15.625" customWidth="1"/>
  </cols>
  <sheetData>
    <row r="1" spans="1:10" x14ac:dyDescent="0.25">
      <c r="A1" s="15" t="s">
        <v>2107</v>
      </c>
      <c r="B1" s="15" t="s">
        <v>2106</v>
      </c>
      <c r="C1" s="15"/>
      <c r="E1" s="15" t="s">
        <v>2111</v>
      </c>
      <c r="F1" s="15" t="s">
        <v>2110</v>
      </c>
      <c r="G1" s="15"/>
      <c r="H1" s="15"/>
      <c r="I1" s="15"/>
      <c r="J1" s="15"/>
    </row>
    <row r="2" spans="1:10" x14ac:dyDescent="0.25">
      <c r="A2">
        <v>158</v>
      </c>
      <c r="B2">
        <v>0</v>
      </c>
      <c r="D2" t="s">
        <v>2108</v>
      </c>
      <c r="E2">
        <f>AVERAGE(A2:A566)</f>
        <v>851.14690265486729</v>
      </c>
      <c r="F2">
        <f>AVERAGE(B2:B566)</f>
        <v>585.61538461538464</v>
      </c>
    </row>
    <row r="3" spans="1:10" x14ac:dyDescent="0.25">
      <c r="A3">
        <v>1425</v>
      </c>
      <c r="B3">
        <v>24</v>
      </c>
      <c r="D3" t="s">
        <v>2109</v>
      </c>
      <c r="E3">
        <f>MEDIAN(A2:A566)</f>
        <v>201</v>
      </c>
      <c r="F3">
        <f>MEDIAN(B2:B566)</f>
        <v>114.5</v>
      </c>
    </row>
    <row r="4" spans="1:10" x14ac:dyDescent="0.25">
      <c r="A4">
        <v>174</v>
      </c>
      <c r="B4">
        <v>53</v>
      </c>
      <c r="D4" t="s">
        <v>2112</v>
      </c>
      <c r="E4">
        <f>MIN(A2:A566)</f>
        <v>16</v>
      </c>
      <c r="F4">
        <f>MIN(B2:B566)</f>
        <v>0</v>
      </c>
    </row>
    <row r="5" spans="1:10" x14ac:dyDescent="0.25">
      <c r="A5">
        <v>227</v>
      </c>
      <c r="B5">
        <v>18</v>
      </c>
      <c r="D5" t="s">
        <v>2113</v>
      </c>
      <c r="E5">
        <f>MAX(A2:A566)</f>
        <v>7295</v>
      </c>
      <c r="F5">
        <f>MAX(B2:B566)</f>
        <v>6080</v>
      </c>
    </row>
    <row r="6" spans="1:10" x14ac:dyDescent="0.25">
      <c r="A6">
        <v>220</v>
      </c>
      <c r="B6">
        <v>44</v>
      </c>
      <c r="D6" t="s">
        <v>2114</v>
      </c>
      <c r="E6">
        <f>_xlfn.VAR.S(A2:A566)</f>
        <v>1606216.5936295739</v>
      </c>
      <c r="F6">
        <f>_xlfn.VAR.S(B2:B566)</f>
        <v>924113.45496927318</v>
      </c>
    </row>
    <row r="7" spans="1:10" x14ac:dyDescent="0.25">
      <c r="A7">
        <v>98</v>
      </c>
      <c r="B7">
        <v>27</v>
      </c>
      <c r="D7" t="s">
        <v>2115</v>
      </c>
      <c r="E7">
        <f>STDEV(A2:A566)</f>
        <v>1267.366006183523</v>
      </c>
      <c r="F7">
        <f>STDEV(B2:B566)</f>
        <v>961.30819978260524</v>
      </c>
    </row>
    <row r="8" spans="1:10" x14ac:dyDescent="0.25">
      <c r="A8">
        <v>100</v>
      </c>
      <c r="B8">
        <v>55</v>
      </c>
    </row>
    <row r="9" spans="1:10" x14ac:dyDescent="0.25">
      <c r="A9">
        <v>1249</v>
      </c>
      <c r="B9">
        <v>200</v>
      </c>
    </row>
    <row r="10" spans="1:10" x14ac:dyDescent="0.25">
      <c r="A10">
        <v>1396</v>
      </c>
      <c r="B10">
        <v>452</v>
      </c>
    </row>
    <row r="11" spans="1:10" x14ac:dyDescent="0.25">
      <c r="A11">
        <v>890</v>
      </c>
      <c r="B11">
        <v>674</v>
      </c>
    </row>
    <row r="12" spans="1:10" x14ac:dyDescent="0.25">
      <c r="A12">
        <v>142</v>
      </c>
      <c r="B12">
        <v>558</v>
      </c>
    </row>
    <row r="13" spans="1:10" x14ac:dyDescent="0.25">
      <c r="A13">
        <v>2673</v>
      </c>
      <c r="B13">
        <v>15</v>
      </c>
      <c r="E13" s="16" t="s">
        <v>2116</v>
      </c>
      <c r="F13" s="16"/>
      <c r="G13" s="16"/>
      <c r="H13" s="16"/>
      <c r="I13" s="16"/>
      <c r="J13" s="16"/>
    </row>
    <row r="14" spans="1:10" x14ac:dyDescent="0.25">
      <c r="A14">
        <v>163</v>
      </c>
      <c r="B14">
        <v>2307</v>
      </c>
      <c r="E14" s="16" t="s">
        <v>2117</v>
      </c>
      <c r="F14" s="16"/>
      <c r="G14" s="16"/>
      <c r="H14" s="16"/>
      <c r="I14" s="16"/>
    </row>
    <row r="15" spans="1:10" x14ac:dyDescent="0.25">
      <c r="A15">
        <v>2220</v>
      </c>
      <c r="B15">
        <v>88</v>
      </c>
    </row>
    <row r="16" spans="1:10" x14ac:dyDescent="0.25">
      <c r="A16">
        <v>1606</v>
      </c>
      <c r="B16">
        <v>48</v>
      </c>
    </row>
    <row r="17" spans="1:2" x14ac:dyDescent="0.25">
      <c r="A17">
        <v>129</v>
      </c>
      <c r="B17">
        <v>1</v>
      </c>
    </row>
    <row r="18" spans="1:2" x14ac:dyDescent="0.25">
      <c r="A18">
        <v>226</v>
      </c>
      <c r="B18">
        <v>1467</v>
      </c>
    </row>
    <row r="19" spans="1:2" x14ac:dyDescent="0.25">
      <c r="A19">
        <v>5419</v>
      </c>
      <c r="B19">
        <v>75</v>
      </c>
    </row>
    <row r="20" spans="1:2" x14ac:dyDescent="0.25">
      <c r="A20">
        <v>165</v>
      </c>
      <c r="B20">
        <v>120</v>
      </c>
    </row>
    <row r="21" spans="1:2" x14ac:dyDescent="0.25">
      <c r="A21">
        <v>1965</v>
      </c>
      <c r="B21">
        <v>2253</v>
      </c>
    </row>
    <row r="22" spans="1:2" x14ac:dyDescent="0.25">
      <c r="A22">
        <v>16</v>
      </c>
      <c r="B22">
        <v>5</v>
      </c>
    </row>
    <row r="23" spans="1:2" x14ac:dyDescent="0.25">
      <c r="A23">
        <v>107</v>
      </c>
      <c r="B23">
        <v>38</v>
      </c>
    </row>
    <row r="24" spans="1:2" x14ac:dyDescent="0.25">
      <c r="A24">
        <v>134</v>
      </c>
      <c r="B24">
        <v>12</v>
      </c>
    </row>
    <row r="25" spans="1:2" x14ac:dyDescent="0.25">
      <c r="A25">
        <v>198</v>
      </c>
      <c r="B25">
        <v>1684</v>
      </c>
    </row>
    <row r="26" spans="1:2" x14ac:dyDescent="0.25">
      <c r="A26">
        <v>111</v>
      </c>
      <c r="B26">
        <v>56</v>
      </c>
    </row>
    <row r="27" spans="1:2" x14ac:dyDescent="0.25">
      <c r="A27">
        <v>222</v>
      </c>
      <c r="B27">
        <v>838</v>
      </c>
    </row>
    <row r="28" spans="1:2" x14ac:dyDescent="0.25">
      <c r="A28">
        <v>6212</v>
      </c>
      <c r="B28">
        <v>1000</v>
      </c>
    </row>
    <row r="29" spans="1:2" x14ac:dyDescent="0.25">
      <c r="A29">
        <v>98</v>
      </c>
      <c r="B29">
        <v>1482</v>
      </c>
    </row>
    <row r="30" spans="1:2" x14ac:dyDescent="0.25">
      <c r="A30">
        <v>92</v>
      </c>
      <c r="B30">
        <v>106</v>
      </c>
    </row>
    <row r="31" spans="1:2" x14ac:dyDescent="0.25">
      <c r="A31">
        <v>149</v>
      </c>
      <c r="B31">
        <v>679</v>
      </c>
    </row>
    <row r="32" spans="1:2" x14ac:dyDescent="0.25">
      <c r="A32">
        <v>2431</v>
      </c>
      <c r="B32">
        <v>1220</v>
      </c>
    </row>
    <row r="33" spans="1:2" x14ac:dyDescent="0.25">
      <c r="A33">
        <v>303</v>
      </c>
      <c r="B33">
        <v>1</v>
      </c>
    </row>
    <row r="34" spans="1:2" x14ac:dyDescent="0.25">
      <c r="A34">
        <v>209</v>
      </c>
      <c r="B34">
        <v>37</v>
      </c>
    </row>
    <row r="35" spans="1:2" x14ac:dyDescent="0.25">
      <c r="A35">
        <v>131</v>
      </c>
      <c r="B35">
        <v>60</v>
      </c>
    </row>
    <row r="36" spans="1:2" x14ac:dyDescent="0.25">
      <c r="A36">
        <v>164</v>
      </c>
      <c r="B36">
        <v>296</v>
      </c>
    </row>
    <row r="37" spans="1:2" x14ac:dyDescent="0.25">
      <c r="A37">
        <v>201</v>
      </c>
      <c r="B37">
        <v>3304</v>
      </c>
    </row>
    <row r="38" spans="1:2" x14ac:dyDescent="0.25">
      <c r="A38">
        <v>211</v>
      </c>
      <c r="B38">
        <v>73</v>
      </c>
    </row>
    <row r="39" spans="1:2" x14ac:dyDescent="0.25">
      <c r="A39">
        <v>128</v>
      </c>
      <c r="B39">
        <v>3387</v>
      </c>
    </row>
    <row r="40" spans="1:2" x14ac:dyDescent="0.25">
      <c r="A40">
        <v>1600</v>
      </c>
      <c r="B40">
        <v>662</v>
      </c>
    </row>
    <row r="41" spans="1:2" x14ac:dyDescent="0.25">
      <c r="A41">
        <v>249</v>
      </c>
      <c r="B41">
        <v>774</v>
      </c>
    </row>
    <row r="42" spans="1:2" x14ac:dyDescent="0.25">
      <c r="A42">
        <v>236</v>
      </c>
      <c r="B42">
        <v>672</v>
      </c>
    </row>
    <row r="43" spans="1:2" x14ac:dyDescent="0.25">
      <c r="A43">
        <v>4065</v>
      </c>
      <c r="B43">
        <v>940</v>
      </c>
    </row>
    <row r="44" spans="1:2" x14ac:dyDescent="0.25">
      <c r="A44">
        <v>246</v>
      </c>
      <c r="B44">
        <v>117</v>
      </c>
    </row>
    <row r="45" spans="1:2" x14ac:dyDescent="0.25">
      <c r="A45">
        <v>2475</v>
      </c>
      <c r="B45">
        <v>115</v>
      </c>
    </row>
    <row r="46" spans="1:2" x14ac:dyDescent="0.25">
      <c r="A46">
        <v>76</v>
      </c>
      <c r="B46">
        <v>326</v>
      </c>
    </row>
    <row r="47" spans="1:2" x14ac:dyDescent="0.25">
      <c r="A47">
        <v>54</v>
      </c>
      <c r="B47">
        <v>1</v>
      </c>
    </row>
    <row r="48" spans="1:2" x14ac:dyDescent="0.25">
      <c r="A48">
        <v>88</v>
      </c>
      <c r="B48">
        <v>1467</v>
      </c>
    </row>
    <row r="49" spans="1:2" x14ac:dyDescent="0.25">
      <c r="A49">
        <v>85</v>
      </c>
      <c r="B49">
        <v>5681</v>
      </c>
    </row>
    <row r="50" spans="1:2" x14ac:dyDescent="0.25">
      <c r="A50">
        <v>170</v>
      </c>
      <c r="B50">
        <v>1059</v>
      </c>
    </row>
    <row r="51" spans="1:2" x14ac:dyDescent="0.25">
      <c r="A51">
        <v>330</v>
      </c>
      <c r="B51">
        <v>1194</v>
      </c>
    </row>
    <row r="52" spans="1:2" x14ac:dyDescent="0.25">
      <c r="A52">
        <v>127</v>
      </c>
      <c r="B52">
        <v>30</v>
      </c>
    </row>
    <row r="53" spans="1:2" x14ac:dyDescent="0.25">
      <c r="A53">
        <v>411</v>
      </c>
      <c r="B53">
        <v>75</v>
      </c>
    </row>
    <row r="54" spans="1:2" x14ac:dyDescent="0.25">
      <c r="A54">
        <v>180</v>
      </c>
      <c r="B54">
        <v>955</v>
      </c>
    </row>
    <row r="55" spans="1:2" x14ac:dyDescent="0.25">
      <c r="A55">
        <v>374</v>
      </c>
      <c r="B55">
        <v>67</v>
      </c>
    </row>
    <row r="56" spans="1:2" x14ac:dyDescent="0.25">
      <c r="A56">
        <v>71</v>
      </c>
      <c r="B56">
        <v>5</v>
      </c>
    </row>
    <row r="57" spans="1:2" x14ac:dyDescent="0.25">
      <c r="A57">
        <v>203</v>
      </c>
      <c r="B57">
        <v>26</v>
      </c>
    </row>
    <row r="58" spans="1:2" x14ac:dyDescent="0.25">
      <c r="A58">
        <v>113</v>
      </c>
      <c r="B58">
        <v>1130</v>
      </c>
    </row>
    <row r="59" spans="1:2" x14ac:dyDescent="0.25">
      <c r="A59">
        <v>96</v>
      </c>
      <c r="B59">
        <v>782</v>
      </c>
    </row>
    <row r="60" spans="1:2" x14ac:dyDescent="0.25">
      <c r="A60">
        <v>498</v>
      </c>
      <c r="B60">
        <v>210</v>
      </c>
    </row>
    <row r="61" spans="1:2" x14ac:dyDescent="0.25">
      <c r="A61">
        <v>180</v>
      </c>
      <c r="B61">
        <v>136</v>
      </c>
    </row>
    <row r="62" spans="1:2" x14ac:dyDescent="0.25">
      <c r="A62">
        <v>27</v>
      </c>
      <c r="B62">
        <v>86</v>
      </c>
    </row>
    <row r="63" spans="1:2" x14ac:dyDescent="0.25">
      <c r="A63">
        <v>2331</v>
      </c>
      <c r="B63">
        <v>19</v>
      </c>
    </row>
    <row r="64" spans="1:2" x14ac:dyDescent="0.25">
      <c r="A64">
        <v>113</v>
      </c>
      <c r="B64">
        <v>886</v>
      </c>
    </row>
    <row r="65" spans="1:2" x14ac:dyDescent="0.25">
      <c r="A65">
        <v>164</v>
      </c>
      <c r="B65">
        <v>35</v>
      </c>
    </row>
    <row r="66" spans="1:2" x14ac:dyDescent="0.25">
      <c r="A66">
        <v>164</v>
      </c>
      <c r="B66">
        <v>24</v>
      </c>
    </row>
    <row r="67" spans="1:2" x14ac:dyDescent="0.25">
      <c r="A67">
        <v>336</v>
      </c>
      <c r="B67">
        <v>86</v>
      </c>
    </row>
    <row r="68" spans="1:2" x14ac:dyDescent="0.25">
      <c r="A68">
        <v>1917</v>
      </c>
      <c r="B68">
        <v>243</v>
      </c>
    </row>
    <row r="69" spans="1:2" x14ac:dyDescent="0.25">
      <c r="A69">
        <v>95</v>
      </c>
      <c r="B69">
        <v>65</v>
      </c>
    </row>
    <row r="70" spans="1:2" x14ac:dyDescent="0.25">
      <c r="A70">
        <v>147</v>
      </c>
      <c r="B70">
        <v>100</v>
      </c>
    </row>
    <row r="71" spans="1:2" x14ac:dyDescent="0.25">
      <c r="A71">
        <v>86</v>
      </c>
      <c r="B71">
        <v>168</v>
      </c>
    </row>
    <row r="72" spans="1:2" x14ac:dyDescent="0.25">
      <c r="A72">
        <v>83</v>
      </c>
      <c r="B72">
        <v>13</v>
      </c>
    </row>
    <row r="73" spans="1:2" x14ac:dyDescent="0.25">
      <c r="A73">
        <v>676</v>
      </c>
      <c r="B73">
        <v>1</v>
      </c>
    </row>
    <row r="74" spans="1:2" x14ac:dyDescent="0.25">
      <c r="A74">
        <v>361</v>
      </c>
      <c r="B74">
        <v>40</v>
      </c>
    </row>
    <row r="75" spans="1:2" x14ac:dyDescent="0.25">
      <c r="A75">
        <v>131</v>
      </c>
      <c r="B75">
        <v>226</v>
      </c>
    </row>
    <row r="76" spans="1:2" x14ac:dyDescent="0.25">
      <c r="A76">
        <v>126</v>
      </c>
      <c r="B76">
        <v>1625</v>
      </c>
    </row>
    <row r="77" spans="1:2" x14ac:dyDescent="0.25">
      <c r="A77">
        <v>275</v>
      </c>
      <c r="B77">
        <v>143</v>
      </c>
    </row>
    <row r="78" spans="1:2" x14ac:dyDescent="0.25">
      <c r="A78">
        <v>67</v>
      </c>
      <c r="B78">
        <v>934</v>
      </c>
    </row>
    <row r="79" spans="1:2" x14ac:dyDescent="0.25">
      <c r="A79">
        <v>154</v>
      </c>
      <c r="B79">
        <v>17</v>
      </c>
    </row>
    <row r="80" spans="1:2" x14ac:dyDescent="0.25">
      <c r="A80">
        <v>1782</v>
      </c>
      <c r="B80">
        <v>2179</v>
      </c>
    </row>
    <row r="81" spans="1:2" x14ac:dyDescent="0.25">
      <c r="A81">
        <v>903</v>
      </c>
      <c r="B81">
        <v>931</v>
      </c>
    </row>
    <row r="82" spans="1:2" x14ac:dyDescent="0.25">
      <c r="A82">
        <v>94</v>
      </c>
      <c r="B82">
        <v>92</v>
      </c>
    </row>
    <row r="83" spans="1:2" x14ac:dyDescent="0.25">
      <c r="A83">
        <v>180</v>
      </c>
      <c r="B83">
        <v>57</v>
      </c>
    </row>
    <row r="84" spans="1:2" x14ac:dyDescent="0.25">
      <c r="A84">
        <v>533</v>
      </c>
      <c r="B84">
        <v>41</v>
      </c>
    </row>
    <row r="85" spans="1:2" x14ac:dyDescent="0.25">
      <c r="A85">
        <v>2443</v>
      </c>
      <c r="B85">
        <v>1</v>
      </c>
    </row>
    <row r="86" spans="1:2" x14ac:dyDescent="0.25">
      <c r="A86">
        <v>89</v>
      </c>
      <c r="B86">
        <v>101</v>
      </c>
    </row>
    <row r="87" spans="1:2" x14ac:dyDescent="0.25">
      <c r="A87">
        <v>159</v>
      </c>
      <c r="B87">
        <v>1335</v>
      </c>
    </row>
    <row r="88" spans="1:2" x14ac:dyDescent="0.25">
      <c r="A88">
        <v>50</v>
      </c>
      <c r="B88">
        <v>15</v>
      </c>
    </row>
    <row r="89" spans="1:2" x14ac:dyDescent="0.25">
      <c r="A89">
        <v>186</v>
      </c>
      <c r="B89">
        <v>454</v>
      </c>
    </row>
    <row r="90" spans="1:2" x14ac:dyDescent="0.25">
      <c r="A90">
        <v>1071</v>
      </c>
      <c r="B90">
        <v>3182</v>
      </c>
    </row>
    <row r="91" spans="1:2" x14ac:dyDescent="0.25">
      <c r="A91">
        <v>117</v>
      </c>
      <c r="B91">
        <v>15</v>
      </c>
    </row>
    <row r="92" spans="1:2" x14ac:dyDescent="0.25">
      <c r="A92">
        <v>70</v>
      </c>
      <c r="B92">
        <v>133</v>
      </c>
    </row>
    <row r="93" spans="1:2" x14ac:dyDescent="0.25">
      <c r="A93">
        <v>135</v>
      </c>
      <c r="B93">
        <v>2062</v>
      </c>
    </row>
    <row r="94" spans="1:2" x14ac:dyDescent="0.25">
      <c r="A94">
        <v>768</v>
      </c>
      <c r="B94">
        <v>29</v>
      </c>
    </row>
    <row r="95" spans="1:2" x14ac:dyDescent="0.25">
      <c r="A95">
        <v>199</v>
      </c>
      <c r="B95">
        <v>132</v>
      </c>
    </row>
    <row r="96" spans="1:2" x14ac:dyDescent="0.25">
      <c r="A96">
        <v>107</v>
      </c>
      <c r="B96">
        <v>137</v>
      </c>
    </row>
    <row r="97" spans="1:2" x14ac:dyDescent="0.25">
      <c r="A97">
        <v>195</v>
      </c>
      <c r="B97">
        <v>908</v>
      </c>
    </row>
    <row r="98" spans="1:2" x14ac:dyDescent="0.25">
      <c r="A98">
        <v>3376</v>
      </c>
      <c r="B98">
        <v>10</v>
      </c>
    </row>
    <row r="99" spans="1:2" x14ac:dyDescent="0.25">
      <c r="A99">
        <v>41</v>
      </c>
      <c r="B99">
        <v>1910</v>
      </c>
    </row>
    <row r="100" spans="1:2" x14ac:dyDescent="0.25">
      <c r="A100">
        <v>1821</v>
      </c>
      <c r="B100">
        <v>38</v>
      </c>
    </row>
    <row r="101" spans="1:2" x14ac:dyDescent="0.25">
      <c r="A101">
        <v>164</v>
      </c>
      <c r="B101">
        <v>104</v>
      </c>
    </row>
    <row r="102" spans="1:2" x14ac:dyDescent="0.25">
      <c r="A102">
        <v>157</v>
      </c>
      <c r="B102">
        <v>49</v>
      </c>
    </row>
    <row r="103" spans="1:2" x14ac:dyDescent="0.25">
      <c r="A103">
        <v>246</v>
      </c>
      <c r="B103">
        <v>1</v>
      </c>
    </row>
    <row r="104" spans="1:2" x14ac:dyDescent="0.25">
      <c r="A104">
        <v>1396</v>
      </c>
      <c r="B104">
        <v>245</v>
      </c>
    </row>
    <row r="105" spans="1:2" x14ac:dyDescent="0.25">
      <c r="A105">
        <v>2506</v>
      </c>
      <c r="B105">
        <v>32</v>
      </c>
    </row>
    <row r="106" spans="1:2" x14ac:dyDescent="0.25">
      <c r="A106">
        <v>244</v>
      </c>
      <c r="B106">
        <v>7</v>
      </c>
    </row>
    <row r="107" spans="1:2" x14ac:dyDescent="0.25">
      <c r="A107">
        <v>146</v>
      </c>
      <c r="B107">
        <v>803</v>
      </c>
    </row>
    <row r="108" spans="1:2" x14ac:dyDescent="0.25">
      <c r="A108">
        <v>1267</v>
      </c>
      <c r="B108">
        <v>16</v>
      </c>
    </row>
    <row r="109" spans="1:2" x14ac:dyDescent="0.25">
      <c r="A109">
        <v>1561</v>
      </c>
      <c r="B109">
        <v>31</v>
      </c>
    </row>
    <row r="110" spans="1:2" x14ac:dyDescent="0.25">
      <c r="A110">
        <v>48</v>
      </c>
      <c r="B110">
        <v>108</v>
      </c>
    </row>
    <row r="111" spans="1:2" x14ac:dyDescent="0.25">
      <c r="A111">
        <v>2739</v>
      </c>
      <c r="B111">
        <v>30</v>
      </c>
    </row>
    <row r="112" spans="1:2" x14ac:dyDescent="0.25">
      <c r="A112">
        <v>3537</v>
      </c>
      <c r="B112">
        <v>17</v>
      </c>
    </row>
    <row r="113" spans="1:2" x14ac:dyDescent="0.25">
      <c r="A113">
        <v>2107</v>
      </c>
      <c r="B113">
        <v>80</v>
      </c>
    </row>
    <row r="114" spans="1:2" x14ac:dyDescent="0.25">
      <c r="A114">
        <v>3318</v>
      </c>
      <c r="B114">
        <v>2468</v>
      </c>
    </row>
    <row r="115" spans="1:2" x14ac:dyDescent="0.25">
      <c r="A115">
        <v>340</v>
      </c>
      <c r="B115">
        <v>26</v>
      </c>
    </row>
    <row r="116" spans="1:2" x14ac:dyDescent="0.25">
      <c r="A116">
        <v>1442</v>
      </c>
      <c r="B116">
        <v>73</v>
      </c>
    </row>
    <row r="117" spans="1:2" x14ac:dyDescent="0.25">
      <c r="A117">
        <v>126</v>
      </c>
      <c r="B117">
        <v>128</v>
      </c>
    </row>
    <row r="118" spans="1:2" x14ac:dyDescent="0.25">
      <c r="A118">
        <v>524</v>
      </c>
      <c r="B118">
        <v>33</v>
      </c>
    </row>
    <row r="119" spans="1:2" x14ac:dyDescent="0.25">
      <c r="A119">
        <v>1989</v>
      </c>
      <c r="B119">
        <v>1072</v>
      </c>
    </row>
    <row r="120" spans="1:2" x14ac:dyDescent="0.25">
      <c r="A120">
        <v>157</v>
      </c>
      <c r="B120">
        <v>393</v>
      </c>
    </row>
    <row r="121" spans="1:2" x14ac:dyDescent="0.25">
      <c r="A121">
        <v>4498</v>
      </c>
      <c r="B121">
        <v>1257</v>
      </c>
    </row>
    <row r="122" spans="1:2" x14ac:dyDescent="0.25">
      <c r="A122">
        <v>80</v>
      </c>
      <c r="B122">
        <v>328</v>
      </c>
    </row>
    <row r="123" spans="1:2" x14ac:dyDescent="0.25">
      <c r="A123">
        <v>43</v>
      </c>
      <c r="B123">
        <v>147</v>
      </c>
    </row>
    <row r="124" spans="1:2" x14ac:dyDescent="0.25">
      <c r="A124">
        <v>2053</v>
      </c>
      <c r="B124">
        <v>830</v>
      </c>
    </row>
    <row r="125" spans="1:2" x14ac:dyDescent="0.25">
      <c r="A125">
        <v>168</v>
      </c>
      <c r="B125">
        <v>331</v>
      </c>
    </row>
    <row r="126" spans="1:2" x14ac:dyDescent="0.25">
      <c r="A126">
        <v>4289</v>
      </c>
      <c r="B126">
        <v>25</v>
      </c>
    </row>
    <row r="127" spans="1:2" x14ac:dyDescent="0.25">
      <c r="A127">
        <v>165</v>
      </c>
      <c r="B127">
        <v>3483</v>
      </c>
    </row>
    <row r="128" spans="1:2" x14ac:dyDescent="0.25">
      <c r="A128">
        <v>1815</v>
      </c>
      <c r="B128">
        <v>923</v>
      </c>
    </row>
    <row r="129" spans="1:2" x14ac:dyDescent="0.25">
      <c r="A129">
        <v>397</v>
      </c>
      <c r="B129">
        <v>1</v>
      </c>
    </row>
    <row r="130" spans="1:2" x14ac:dyDescent="0.25">
      <c r="A130">
        <v>1539</v>
      </c>
      <c r="B130">
        <v>33</v>
      </c>
    </row>
    <row r="131" spans="1:2" x14ac:dyDescent="0.25">
      <c r="A131">
        <v>138</v>
      </c>
      <c r="B131">
        <v>40</v>
      </c>
    </row>
    <row r="132" spans="1:2" x14ac:dyDescent="0.25">
      <c r="A132">
        <v>3594</v>
      </c>
      <c r="B132">
        <v>23</v>
      </c>
    </row>
    <row r="133" spans="1:2" x14ac:dyDescent="0.25">
      <c r="A133">
        <v>5880</v>
      </c>
      <c r="B133">
        <v>75</v>
      </c>
    </row>
    <row r="134" spans="1:2" x14ac:dyDescent="0.25">
      <c r="A134">
        <v>112</v>
      </c>
      <c r="B134">
        <v>2176</v>
      </c>
    </row>
    <row r="135" spans="1:2" x14ac:dyDescent="0.25">
      <c r="A135">
        <v>943</v>
      </c>
      <c r="B135">
        <v>441</v>
      </c>
    </row>
    <row r="136" spans="1:2" x14ac:dyDescent="0.25">
      <c r="A136">
        <v>2468</v>
      </c>
      <c r="B136">
        <v>25</v>
      </c>
    </row>
    <row r="137" spans="1:2" x14ac:dyDescent="0.25">
      <c r="A137">
        <v>2551</v>
      </c>
      <c r="B137">
        <v>127</v>
      </c>
    </row>
    <row r="138" spans="1:2" x14ac:dyDescent="0.25">
      <c r="A138">
        <v>101</v>
      </c>
      <c r="B138">
        <v>355</v>
      </c>
    </row>
    <row r="139" spans="1:2" x14ac:dyDescent="0.25">
      <c r="A139">
        <v>92</v>
      </c>
      <c r="B139">
        <v>44</v>
      </c>
    </row>
    <row r="140" spans="1:2" x14ac:dyDescent="0.25">
      <c r="A140">
        <v>62</v>
      </c>
      <c r="B140">
        <v>67</v>
      </c>
    </row>
    <row r="141" spans="1:2" x14ac:dyDescent="0.25">
      <c r="A141">
        <v>149</v>
      </c>
      <c r="B141">
        <v>1068</v>
      </c>
    </row>
    <row r="142" spans="1:2" x14ac:dyDescent="0.25">
      <c r="A142">
        <v>329</v>
      </c>
      <c r="B142">
        <v>424</v>
      </c>
    </row>
    <row r="143" spans="1:2" x14ac:dyDescent="0.25">
      <c r="A143">
        <v>97</v>
      </c>
      <c r="B143">
        <v>151</v>
      </c>
    </row>
    <row r="144" spans="1:2" x14ac:dyDescent="0.25">
      <c r="A144">
        <v>1784</v>
      </c>
      <c r="B144">
        <v>1608</v>
      </c>
    </row>
    <row r="145" spans="1:2" x14ac:dyDescent="0.25">
      <c r="A145">
        <v>1684</v>
      </c>
      <c r="B145">
        <v>941</v>
      </c>
    </row>
    <row r="146" spans="1:2" x14ac:dyDescent="0.25">
      <c r="A146">
        <v>250</v>
      </c>
      <c r="B146">
        <v>1</v>
      </c>
    </row>
    <row r="147" spans="1:2" x14ac:dyDescent="0.25">
      <c r="A147">
        <v>238</v>
      </c>
      <c r="B147">
        <v>40</v>
      </c>
    </row>
    <row r="148" spans="1:2" x14ac:dyDescent="0.25">
      <c r="A148">
        <v>53</v>
      </c>
      <c r="B148">
        <v>3015</v>
      </c>
    </row>
    <row r="149" spans="1:2" x14ac:dyDescent="0.25">
      <c r="A149">
        <v>214</v>
      </c>
      <c r="B149">
        <v>435</v>
      </c>
    </row>
    <row r="150" spans="1:2" x14ac:dyDescent="0.25">
      <c r="A150">
        <v>222</v>
      </c>
      <c r="B150">
        <v>714</v>
      </c>
    </row>
    <row r="151" spans="1:2" x14ac:dyDescent="0.25">
      <c r="A151">
        <v>1884</v>
      </c>
      <c r="B151">
        <v>5497</v>
      </c>
    </row>
    <row r="152" spans="1:2" x14ac:dyDescent="0.25">
      <c r="A152">
        <v>218</v>
      </c>
      <c r="B152">
        <v>418</v>
      </c>
    </row>
    <row r="153" spans="1:2" x14ac:dyDescent="0.25">
      <c r="A153">
        <v>6465</v>
      </c>
      <c r="B153">
        <v>1439</v>
      </c>
    </row>
    <row r="154" spans="1:2" x14ac:dyDescent="0.25">
      <c r="A154">
        <v>59</v>
      </c>
      <c r="B154">
        <v>15</v>
      </c>
    </row>
    <row r="155" spans="1:2" x14ac:dyDescent="0.25">
      <c r="A155">
        <v>88</v>
      </c>
      <c r="B155">
        <v>1999</v>
      </c>
    </row>
    <row r="156" spans="1:2" x14ac:dyDescent="0.25">
      <c r="A156">
        <v>1697</v>
      </c>
      <c r="B156">
        <v>118</v>
      </c>
    </row>
    <row r="157" spans="1:2" x14ac:dyDescent="0.25">
      <c r="A157">
        <v>92</v>
      </c>
      <c r="B157">
        <v>162</v>
      </c>
    </row>
    <row r="158" spans="1:2" x14ac:dyDescent="0.25">
      <c r="A158">
        <v>186</v>
      </c>
      <c r="B158">
        <v>83</v>
      </c>
    </row>
    <row r="159" spans="1:2" x14ac:dyDescent="0.25">
      <c r="A159">
        <v>138</v>
      </c>
      <c r="B159">
        <v>747</v>
      </c>
    </row>
    <row r="160" spans="1:2" x14ac:dyDescent="0.25">
      <c r="A160">
        <v>261</v>
      </c>
      <c r="B160">
        <v>84</v>
      </c>
    </row>
    <row r="161" spans="1:2" x14ac:dyDescent="0.25">
      <c r="A161">
        <v>107</v>
      </c>
      <c r="B161">
        <v>91</v>
      </c>
    </row>
    <row r="162" spans="1:2" x14ac:dyDescent="0.25">
      <c r="A162">
        <v>199</v>
      </c>
      <c r="B162">
        <v>792</v>
      </c>
    </row>
    <row r="163" spans="1:2" x14ac:dyDescent="0.25">
      <c r="A163">
        <v>5512</v>
      </c>
      <c r="B163">
        <v>32</v>
      </c>
    </row>
    <row r="164" spans="1:2" x14ac:dyDescent="0.25">
      <c r="A164">
        <v>86</v>
      </c>
      <c r="B164">
        <v>186</v>
      </c>
    </row>
    <row r="165" spans="1:2" x14ac:dyDescent="0.25">
      <c r="A165">
        <v>2768</v>
      </c>
      <c r="B165">
        <v>605</v>
      </c>
    </row>
    <row r="166" spans="1:2" x14ac:dyDescent="0.25">
      <c r="A166">
        <v>48</v>
      </c>
      <c r="B166">
        <v>1</v>
      </c>
    </row>
    <row r="167" spans="1:2" x14ac:dyDescent="0.25">
      <c r="A167">
        <v>87</v>
      </c>
      <c r="B167">
        <v>31</v>
      </c>
    </row>
    <row r="168" spans="1:2" x14ac:dyDescent="0.25">
      <c r="A168">
        <v>1894</v>
      </c>
      <c r="B168">
        <v>1181</v>
      </c>
    </row>
    <row r="169" spans="1:2" x14ac:dyDescent="0.25">
      <c r="A169">
        <v>282</v>
      </c>
      <c r="B169">
        <v>39</v>
      </c>
    </row>
    <row r="170" spans="1:2" x14ac:dyDescent="0.25">
      <c r="A170">
        <v>116</v>
      </c>
      <c r="B170">
        <v>46</v>
      </c>
    </row>
    <row r="171" spans="1:2" x14ac:dyDescent="0.25">
      <c r="A171">
        <v>83</v>
      </c>
      <c r="B171">
        <v>105</v>
      </c>
    </row>
    <row r="172" spans="1:2" x14ac:dyDescent="0.25">
      <c r="A172">
        <v>91</v>
      </c>
      <c r="B172">
        <v>535</v>
      </c>
    </row>
    <row r="173" spans="1:2" x14ac:dyDescent="0.25">
      <c r="A173">
        <v>546</v>
      </c>
      <c r="B173">
        <v>16</v>
      </c>
    </row>
    <row r="174" spans="1:2" x14ac:dyDescent="0.25">
      <c r="A174">
        <v>393</v>
      </c>
      <c r="B174">
        <v>575</v>
      </c>
    </row>
    <row r="175" spans="1:2" x14ac:dyDescent="0.25">
      <c r="A175">
        <v>133</v>
      </c>
      <c r="B175">
        <v>1120</v>
      </c>
    </row>
    <row r="176" spans="1:2" x14ac:dyDescent="0.25">
      <c r="A176">
        <v>254</v>
      </c>
      <c r="B176">
        <v>113</v>
      </c>
    </row>
    <row r="177" spans="1:2" x14ac:dyDescent="0.25">
      <c r="A177">
        <v>176</v>
      </c>
      <c r="B177">
        <v>1538</v>
      </c>
    </row>
    <row r="178" spans="1:2" x14ac:dyDescent="0.25">
      <c r="A178">
        <v>337</v>
      </c>
      <c r="B178">
        <v>9</v>
      </c>
    </row>
    <row r="179" spans="1:2" x14ac:dyDescent="0.25">
      <c r="A179">
        <v>107</v>
      </c>
      <c r="B179">
        <v>554</v>
      </c>
    </row>
    <row r="180" spans="1:2" x14ac:dyDescent="0.25">
      <c r="A180">
        <v>183</v>
      </c>
      <c r="B180">
        <v>648</v>
      </c>
    </row>
    <row r="181" spans="1:2" x14ac:dyDescent="0.25">
      <c r="A181">
        <v>72</v>
      </c>
      <c r="B181">
        <v>21</v>
      </c>
    </row>
    <row r="182" spans="1:2" x14ac:dyDescent="0.25">
      <c r="A182">
        <v>295</v>
      </c>
      <c r="B182">
        <v>54</v>
      </c>
    </row>
    <row r="183" spans="1:2" x14ac:dyDescent="0.25">
      <c r="A183">
        <v>142</v>
      </c>
      <c r="B183">
        <v>120</v>
      </c>
    </row>
    <row r="184" spans="1:2" x14ac:dyDescent="0.25">
      <c r="A184">
        <v>85</v>
      </c>
      <c r="B184">
        <v>579</v>
      </c>
    </row>
    <row r="185" spans="1:2" x14ac:dyDescent="0.25">
      <c r="A185">
        <v>659</v>
      </c>
      <c r="B185">
        <v>2072</v>
      </c>
    </row>
    <row r="186" spans="1:2" x14ac:dyDescent="0.25">
      <c r="A186">
        <v>121</v>
      </c>
      <c r="B186">
        <v>0</v>
      </c>
    </row>
    <row r="187" spans="1:2" x14ac:dyDescent="0.25">
      <c r="A187">
        <v>3742</v>
      </c>
      <c r="B187">
        <v>1796</v>
      </c>
    </row>
    <row r="188" spans="1:2" x14ac:dyDescent="0.25">
      <c r="A188">
        <v>223</v>
      </c>
      <c r="B188">
        <v>62</v>
      </c>
    </row>
    <row r="189" spans="1:2" x14ac:dyDescent="0.25">
      <c r="A189">
        <v>133</v>
      </c>
      <c r="B189">
        <v>347</v>
      </c>
    </row>
    <row r="190" spans="1:2" x14ac:dyDescent="0.25">
      <c r="A190">
        <v>5168</v>
      </c>
      <c r="B190">
        <v>19</v>
      </c>
    </row>
    <row r="191" spans="1:2" x14ac:dyDescent="0.25">
      <c r="A191">
        <v>307</v>
      </c>
      <c r="B191">
        <v>1258</v>
      </c>
    </row>
    <row r="192" spans="1:2" x14ac:dyDescent="0.25">
      <c r="A192">
        <v>2441</v>
      </c>
      <c r="B192">
        <v>362</v>
      </c>
    </row>
    <row r="193" spans="1:2" x14ac:dyDescent="0.25">
      <c r="A193">
        <v>1385</v>
      </c>
      <c r="B193">
        <v>133</v>
      </c>
    </row>
    <row r="194" spans="1:2" x14ac:dyDescent="0.25">
      <c r="A194">
        <v>190</v>
      </c>
      <c r="B194">
        <v>846</v>
      </c>
    </row>
    <row r="195" spans="1:2" x14ac:dyDescent="0.25">
      <c r="A195">
        <v>470</v>
      </c>
      <c r="B195">
        <v>10</v>
      </c>
    </row>
    <row r="196" spans="1:2" x14ac:dyDescent="0.25">
      <c r="A196">
        <v>253</v>
      </c>
      <c r="B196">
        <v>191</v>
      </c>
    </row>
    <row r="197" spans="1:2" x14ac:dyDescent="0.25">
      <c r="A197">
        <v>1113</v>
      </c>
      <c r="B197">
        <v>1979</v>
      </c>
    </row>
    <row r="198" spans="1:2" x14ac:dyDescent="0.25">
      <c r="A198">
        <v>2283</v>
      </c>
      <c r="B198">
        <v>63</v>
      </c>
    </row>
    <row r="199" spans="1:2" x14ac:dyDescent="0.25">
      <c r="A199">
        <v>1095</v>
      </c>
      <c r="B199">
        <v>6080</v>
      </c>
    </row>
    <row r="200" spans="1:2" x14ac:dyDescent="0.25">
      <c r="A200">
        <v>1690</v>
      </c>
      <c r="B200">
        <v>80</v>
      </c>
    </row>
    <row r="201" spans="1:2" x14ac:dyDescent="0.25">
      <c r="A201">
        <v>191</v>
      </c>
      <c r="B201">
        <v>9</v>
      </c>
    </row>
    <row r="202" spans="1:2" x14ac:dyDescent="0.25">
      <c r="A202">
        <v>2013</v>
      </c>
      <c r="B202">
        <v>1784</v>
      </c>
    </row>
    <row r="203" spans="1:2" x14ac:dyDescent="0.25">
      <c r="A203">
        <v>1703</v>
      </c>
      <c r="B203">
        <v>243</v>
      </c>
    </row>
    <row r="204" spans="1:2" x14ac:dyDescent="0.25">
      <c r="A204">
        <v>80</v>
      </c>
      <c r="B204">
        <v>1296</v>
      </c>
    </row>
    <row r="205" spans="1:2" x14ac:dyDescent="0.25">
      <c r="A205">
        <v>41</v>
      </c>
      <c r="B205">
        <v>77</v>
      </c>
    </row>
    <row r="206" spans="1:2" x14ac:dyDescent="0.25">
      <c r="A206">
        <v>187</v>
      </c>
      <c r="B206">
        <v>395</v>
      </c>
    </row>
    <row r="207" spans="1:2" x14ac:dyDescent="0.25">
      <c r="A207">
        <v>2875</v>
      </c>
      <c r="B207">
        <v>49</v>
      </c>
    </row>
    <row r="208" spans="1:2" x14ac:dyDescent="0.25">
      <c r="A208">
        <v>88</v>
      </c>
      <c r="B208">
        <v>180</v>
      </c>
    </row>
    <row r="209" spans="1:2" x14ac:dyDescent="0.25">
      <c r="A209">
        <v>191</v>
      </c>
      <c r="B209">
        <v>2690</v>
      </c>
    </row>
    <row r="210" spans="1:2" x14ac:dyDescent="0.25">
      <c r="A210">
        <v>139</v>
      </c>
      <c r="B210">
        <v>2779</v>
      </c>
    </row>
    <row r="211" spans="1:2" x14ac:dyDescent="0.25">
      <c r="A211">
        <v>186</v>
      </c>
      <c r="B211">
        <v>92</v>
      </c>
    </row>
    <row r="212" spans="1:2" x14ac:dyDescent="0.25">
      <c r="A212">
        <v>112</v>
      </c>
      <c r="B212">
        <v>1028</v>
      </c>
    </row>
    <row r="213" spans="1:2" x14ac:dyDescent="0.25">
      <c r="A213">
        <v>101</v>
      </c>
      <c r="B213">
        <v>26</v>
      </c>
    </row>
    <row r="214" spans="1:2" x14ac:dyDescent="0.25">
      <c r="A214">
        <v>206</v>
      </c>
      <c r="B214">
        <v>1790</v>
      </c>
    </row>
    <row r="215" spans="1:2" x14ac:dyDescent="0.25">
      <c r="A215">
        <v>154</v>
      </c>
      <c r="B215">
        <v>37</v>
      </c>
    </row>
    <row r="216" spans="1:2" x14ac:dyDescent="0.25">
      <c r="A216">
        <v>5966</v>
      </c>
      <c r="B216">
        <v>35</v>
      </c>
    </row>
    <row r="217" spans="1:2" x14ac:dyDescent="0.25">
      <c r="A217">
        <v>169</v>
      </c>
      <c r="B217">
        <v>558</v>
      </c>
    </row>
    <row r="218" spans="1:2" x14ac:dyDescent="0.25">
      <c r="A218">
        <v>2106</v>
      </c>
      <c r="B218">
        <v>64</v>
      </c>
    </row>
    <row r="219" spans="1:2" x14ac:dyDescent="0.25">
      <c r="A219">
        <v>131</v>
      </c>
      <c r="B219">
        <v>245</v>
      </c>
    </row>
    <row r="220" spans="1:2" x14ac:dyDescent="0.25">
      <c r="A220">
        <v>84</v>
      </c>
      <c r="B220">
        <v>71</v>
      </c>
    </row>
    <row r="221" spans="1:2" x14ac:dyDescent="0.25">
      <c r="A221">
        <v>155</v>
      </c>
      <c r="B221">
        <v>42</v>
      </c>
    </row>
    <row r="222" spans="1:2" x14ac:dyDescent="0.25">
      <c r="A222">
        <v>189</v>
      </c>
      <c r="B222">
        <v>156</v>
      </c>
    </row>
    <row r="223" spans="1:2" x14ac:dyDescent="0.25">
      <c r="A223">
        <v>4799</v>
      </c>
      <c r="B223">
        <v>1368</v>
      </c>
    </row>
    <row r="224" spans="1:2" x14ac:dyDescent="0.25">
      <c r="A224">
        <v>1137</v>
      </c>
      <c r="B224">
        <v>102</v>
      </c>
    </row>
    <row r="225" spans="1:2" x14ac:dyDescent="0.25">
      <c r="A225">
        <v>1152</v>
      </c>
      <c r="B225">
        <v>86</v>
      </c>
    </row>
    <row r="226" spans="1:2" x14ac:dyDescent="0.25">
      <c r="A226">
        <v>50</v>
      </c>
      <c r="B226">
        <v>253</v>
      </c>
    </row>
    <row r="227" spans="1:2" x14ac:dyDescent="0.25">
      <c r="A227">
        <v>3059</v>
      </c>
      <c r="B227">
        <v>157</v>
      </c>
    </row>
    <row r="228" spans="1:2" x14ac:dyDescent="0.25">
      <c r="A228">
        <v>34</v>
      </c>
      <c r="B228">
        <v>183</v>
      </c>
    </row>
    <row r="229" spans="1:2" x14ac:dyDescent="0.25">
      <c r="A229">
        <v>220</v>
      </c>
      <c r="B229">
        <v>82</v>
      </c>
    </row>
    <row r="230" spans="1:2" x14ac:dyDescent="0.25">
      <c r="A230">
        <v>1604</v>
      </c>
      <c r="B230">
        <v>1</v>
      </c>
    </row>
    <row r="231" spans="1:2" x14ac:dyDescent="0.25">
      <c r="A231">
        <v>454</v>
      </c>
      <c r="B231">
        <v>1198</v>
      </c>
    </row>
    <row r="232" spans="1:2" x14ac:dyDescent="0.25">
      <c r="A232">
        <v>123</v>
      </c>
      <c r="B232">
        <v>648</v>
      </c>
    </row>
    <row r="233" spans="1:2" x14ac:dyDescent="0.25">
      <c r="A233">
        <v>299</v>
      </c>
      <c r="B233">
        <v>64</v>
      </c>
    </row>
    <row r="234" spans="1:2" x14ac:dyDescent="0.25">
      <c r="A234">
        <v>2237</v>
      </c>
      <c r="B234">
        <v>62</v>
      </c>
    </row>
    <row r="235" spans="1:2" x14ac:dyDescent="0.25">
      <c r="A235">
        <v>645</v>
      </c>
      <c r="B235">
        <v>750</v>
      </c>
    </row>
    <row r="236" spans="1:2" x14ac:dyDescent="0.25">
      <c r="A236">
        <v>484</v>
      </c>
      <c r="B236">
        <v>105</v>
      </c>
    </row>
    <row r="237" spans="1:2" x14ac:dyDescent="0.25">
      <c r="A237">
        <v>154</v>
      </c>
      <c r="B237">
        <v>2604</v>
      </c>
    </row>
    <row r="238" spans="1:2" x14ac:dyDescent="0.25">
      <c r="A238">
        <v>82</v>
      </c>
      <c r="B238">
        <v>65</v>
      </c>
    </row>
    <row r="239" spans="1:2" x14ac:dyDescent="0.25">
      <c r="A239">
        <v>134</v>
      </c>
      <c r="B239">
        <v>94</v>
      </c>
    </row>
    <row r="240" spans="1:2" x14ac:dyDescent="0.25">
      <c r="A240">
        <v>5203</v>
      </c>
      <c r="B240">
        <v>257</v>
      </c>
    </row>
    <row r="241" spans="1:2" x14ac:dyDescent="0.25">
      <c r="A241">
        <v>94</v>
      </c>
      <c r="B241">
        <v>2928</v>
      </c>
    </row>
    <row r="242" spans="1:2" x14ac:dyDescent="0.25">
      <c r="A242">
        <v>205</v>
      </c>
      <c r="B242">
        <v>4697</v>
      </c>
    </row>
    <row r="243" spans="1:2" x14ac:dyDescent="0.25">
      <c r="A243">
        <v>92</v>
      </c>
      <c r="B243">
        <v>2915</v>
      </c>
    </row>
    <row r="244" spans="1:2" x14ac:dyDescent="0.25">
      <c r="A244">
        <v>219</v>
      </c>
      <c r="B244">
        <v>18</v>
      </c>
    </row>
    <row r="245" spans="1:2" x14ac:dyDescent="0.25">
      <c r="A245">
        <v>2526</v>
      </c>
      <c r="B245">
        <v>602</v>
      </c>
    </row>
    <row r="246" spans="1:2" x14ac:dyDescent="0.25">
      <c r="A246">
        <v>94</v>
      </c>
      <c r="B246">
        <v>1</v>
      </c>
    </row>
    <row r="247" spans="1:2" x14ac:dyDescent="0.25">
      <c r="A247">
        <v>1713</v>
      </c>
      <c r="B247">
        <v>3868</v>
      </c>
    </row>
    <row r="248" spans="1:2" x14ac:dyDescent="0.25">
      <c r="A248">
        <v>249</v>
      </c>
      <c r="B248">
        <v>504</v>
      </c>
    </row>
    <row r="249" spans="1:2" x14ac:dyDescent="0.25">
      <c r="A249">
        <v>192</v>
      </c>
      <c r="B249">
        <v>14</v>
      </c>
    </row>
    <row r="250" spans="1:2" x14ac:dyDescent="0.25">
      <c r="A250">
        <v>247</v>
      </c>
      <c r="B250">
        <v>750</v>
      </c>
    </row>
    <row r="251" spans="1:2" x14ac:dyDescent="0.25">
      <c r="A251">
        <v>2293</v>
      </c>
      <c r="B251">
        <v>77</v>
      </c>
    </row>
    <row r="252" spans="1:2" x14ac:dyDescent="0.25">
      <c r="A252">
        <v>3131</v>
      </c>
      <c r="B252">
        <v>752</v>
      </c>
    </row>
    <row r="253" spans="1:2" x14ac:dyDescent="0.25">
      <c r="A253">
        <v>143</v>
      </c>
      <c r="B253">
        <v>131</v>
      </c>
    </row>
    <row r="254" spans="1:2" x14ac:dyDescent="0.25">
      <c r="A254">
        <v>296</v>
      </c>
      <c r="B254">
        <v>87</v>
      </c>
    </row>
    <row r="255" spans="1:2" x14ac:dyDescent="0.25">
      <c r="A255">
        <v>170</v>
      </c>
      <c r="B255">
        <v>1063</v>
      </c>
    </row>
    <row r="256" spans="1:2" x14ac:dyDescent="0.25">
      <c r="A256">
        <v>86</v>
      </c>
      <c r="B256">
        <v>76</v>
      </c>
    </row>
    <row r="257" spans="1:2" x14ac:dyDescent="0.25">
      <c r="A257">
        <v>6286</v>
      </c>
      <c r="B257">
        <v>4428</v>
      </c>
    </row>
    <row r="258" spans="1:2" x14ac:dyDescent="0.25">
      <c r="A258">
        <v>3727</v>
      </c>
      <c r="B258">
        <v>58</v>
      </c>
    </row>
    <row r="259" spans="1:2" x14ac:dyDescent="0.25">
      <c r="A259">
        <v>1605</v>
      </c>
      <c r="B259">
        <v>111</v>
      </c>
    </row>
    <row r="260" spans="1:2" x14ac:dyDescent="0.25">
      <c r="A260">
        <v>2120</v>
      </c>
      <c r="B260">
        <v>2955</v>
      </c>
    </row>
    <row r="261" spans="1:2" x14ac:dyDescent="0.25">
      <c r="A261">
        <v>50</v>
      </c>
      <c r="B261">
        <v>1657</v>
      </c>
    </row>
    <row r="262" spans="1:2" x14ac:dyDescent="0.25">
      <c r="A262">
        <v>2080</v>
      </c>
      <c r="B262">
        <v>926</v>
      </c>
    </row>
    <row r="263" spans="1:2" x14ac:dyDescent="0.25">
      <c r="A263">
        <v>2105</v>
      </c>
      <c r="B263">
        <v>77</v>
      </c>
    </row>
    <row r="264" spans="1:2" x14ac:dyDescent="0.25">
      <c r="A264">
        <v>2436</v>
      </c>
      <c r="B264">
        <v>1748</v>
      </c>
    </row>
    <row r="265" spans="1:2" x14ac:dyDescent="0.25">
      <c r="A265">
        <v>80</v>
      </c>
      <c r="B265">
        <v>79</v>
      </c>
    </row>
    <row r="266" spans="1:2" x14ac:dyDescent="0.25">
      <c r="A266">
        <v>42</v>
      </c>
      <c r="B266">
        <v>889</v>
      </c>
    </row>
    <row r="267" spans="1:2" x14ac:dyDescent="0.25">
      <c r="A267">
        <v>139</v>
      </c>
      <c r="B267">
        <v>56</v>
      </c>
    </row>
    <row r="268" spans="1:2" x14ac:dyDescent="0.25">
      <c r="A268">
        <v>159</v>
      </c>
      <c r="B268">
        <v>1</v>
      </c>
    </row>
    <row r="269" spans="1:2" x14ac:dyDescent="0.25">
      <c r="A269">
        <v>381</v>
      </c>
      <c r="B269">
        <v>83</v>
      </c>
    </row>
    <row r="270" spans="1:2" x14ac:dyDescent="0.25">
      <c r="A270">
        <v>194</v>
      </c>
      <c r="B270">
        <v>2025</v>
      </c>
    </row>
    <row r="271" spans="1:2" x14ac:dyDescent="0.25">
      <c r="A271">
        <v>106</v>
      </c>
      <c r="B271">
        <v>14</v>
      </c>
    </row>
    <row r="272" spans="1:2" x14ac:dyDescent="0.25">
      <c r="A272">
        <v>142</v>
      </c>
      <c r="B272">
        <v>656</v>
      </c>
    </row>
    <row r="273" spans="1:2" x14ac:dyDescent="0.25">
      <c r="A273">
        <v>211</v>
      </c>
      <c r="B273">
        <v>1596</v>
      </c>
    </row>
    <row r="274" spans="1:2" x14ac:dyDescent="0.25">
      <c r="A274">
        <v>2756</v>
      </c>
      <c r="B274">
        <v>10</v>
      </c>
    </row>
    <row r="275" spans="1:2" x14ac:dyDescent="0.25">
      <c r="A275">
        <v>173</v>
      </c>
      <c r="B275">
        <v>1121</v>
      </c>
    </row>
    <row r="276" spans="1:2" x14ac:dyDescent="0.25">
      <c r="A276">
        <v>87</v>
      </c>
      <c r="B276">
        <v>15</v>
      </c>
    </row>
    <row r="277" spans="1:2" x14ac:dyDescent="0.25">
      <c r="A277">
        <v>1572</v>
      </c>
      <c r="B277">
        <v>191</v>
      </c>
    </row>
    <row r="278" spans="1:2" x14ac:dyDescent="0.25">
      <c r="A278">
        <v>2346</v>
      </c>
      <c r="B278">
        <v>16</v>
      </c>
    </row>
    <row r="279" spans="1:2" x14ac:dyDescent="0.25">
      <c r="A279">
        <v>115</v>
      </c>
      <c r="B279">
        <v>17</v>
      </c>
    </row>
    <row r="280" spans="1:2" x14ac:dyDescent="0.25">
      <c r="A280">
        <v>85</v>
      </c>
      <c r="B280">
        <v>34</v>
      </c>
    </row>
    <row r="281" spans="1:2" x14ac:dyDescent="0.25">
      <c r="A281">
        <v>144</v>
      </c>
      <c r="B281">
        <v>1</v>
      </c>
    </row>
    <row r="282" spans="1:2" x14ac:dyDescent="0.25">
      <c r="A282">
        <v>2443</v>
      </c>
      <c r="B282">
        <v>1274</v>
      </c>
    </row>
    <row r="283" spans="1:2" x14ac:dyDescent="0.25">
      <c r="A283">
        <v>64</v>
      </c>
      <c r="B283">
        <v>210</v>
      </c>
    </row>
    <row r="284" spans="1:2" x14ac:dyDescent="0.25">
      <c r="A284">
        <v>268</v>
      </c>
      <c r="B284">
        <v>248</v>
      </c>
    </row>
    <row r="285" spans="1:2" x14ac:dyDescent="0.25">
      <c r="A285">
        <v>195</v>
      </c>
      <c r="B285">
        <v>513</v>
      </c>
    </row>
    <row r="286" spans="1:2" x14ac:dyDescent="0.25">
      <c r="A286">
        <v>186</v>
      </c>
      <c r="B286">
        <v>3410</v>
      </c>
    </row>
    <row r="287" spans="1:2" x14ac:dyDescent="0.25">
      <c r="A287">
        <v>460</v>
      </c>
      <c r="B287">
        <v>10</v>
      </c>
    </row>
    <row r="288" spans="1:2" x14ac:dyDescent="0.25">
      <c r="A288">
        <v>2528</v>
      </c>
      <c r="B288">
        <v>2201</v>
      </c>
    </row>
    <row r="289" spans="1:2" x14ac:dyDescent="0.25">
      <c r="A289">
        <v>3657</v>
      </c>
      <c r="B289">
        <v>676</v>
      </c>
    </row>
    <row r="290" spans="1:2" x14ac:dyDescent="0.25">
      <c r="A290">
        <v>131</v>
      </c>
      <c r="B290">
        <v>831</v>
      </c>
    </row>
    <row r="291" spans="1:2" x14ac:dyDescent="0.25">
      <c r="A291">
        <v>239</v>
      </c>
      <c r="B291">
        <v>859</v>
      </c>
    </row>
    <row r="292" spans="1:2" x14ac:dyDescent="0.25">
      <c r="A292">
        <v>78</v>
      </c>
      <c r="B292">
        <v>45</v>
      </c>
    </row>
    <row r="293" spans="1:2" x14ac:dyDescent="0.25">
      <c r="A293">
        <v>1773</v>
      </c>
      <c r="B293">
        <v>6</v>
      </c>
    </row>
    <row r="294" spans="1:2" x14ac:dyDescent="0.25">
      <c r="A294">
        <v>32</v>
      </c>
      <c r="B294">
        <v>7</v>
      </c>
    </row>
    <row r="295" spans="1:2" x14ac:dyDescent="0.25">
      <c r="A295">
        <v>369</v>
      </c>
      <c r="B295">
        <v>31</v>
      </c>
    </row>
    <row r="296" spans="1:2" x14ac:dyDescent="0.25">
      <c r="A296">
        <v>89</v>
      </c>
      <c r="B296">
        <v>78</v>
      </c>
    </row>
    <row r="297" spans="1:2" x14ac:dyDescent="0.25">
      <c r="A297">
        <v>147</v>
      </c>
      <c r="B297">
        <v>1225</v>
      </c>
    </row>
    <row r="298" spans="1:2" x14ac:dyDescent="0.25">
      <c r="A298">
        <v>126</v>
      </c>
      <c r="B298">
        <v>1</v>
      </c>
    </row>
    <row r="299" spans="1:2" x14ac:dyDescent="0.25">
      <c r="A299">
        <v>2218</v>
      </c>
      <c r="B299">
        <v>67</v>
      </c>
    </row>
    <row r="300" spans="1:2" x14ac:dyDescent="0.25">
      <c r="A300">
        <v>202</v>
      </c>
      <c r="B300">
        <v>19</v>
      </c>
    </row>
    <row r="301" spans="1:2" x14ac:dyDescent="0.25">
      <c r="A301">
        <v>140</v>
      </c>
      <c r="B301">
        <v>2108</v>
      </c>
    </row>
    <row r="302" spans="1:2" x14ac:dyDescent="0.25">
      <c r="A302">
        <v>1052</v>
      </c>
      <c r="B302">
        <v>679</v>
      </c>
    </row>
    <row r="303" spans="1:2" x14ac:dyDescent="0.25">
      <c r="A303">
        <v>247</v>
      </c>
      <c r="B303">
        <v>36</v>
      </c>
    </row>
    <row r="304" spans="1:2" x14ac:dyDescent="0.25">
      <c r="A304">
        <v>84</v>
      </c>
      <c r="B304">
        <v>47</v>
      </c>
    </row>
    <row r="305" spans="1:2" x14ac:dyDescent="0.25">
      <c r="A305">
        <v>88</v>
      </c>
      <c r="B305">
        <v>70</v>
      </c>
    </row>
    <row r="306" spans="1:2" x14ac:dyDescent="0.25">
      <c r="A306">
        <v>156</v>
      </c>
      <c r="B306">
        <v>154</v>
      </c>
    </row>
    <row r="307" spans="1:2" x14ac:dyDescent="0.25">
      <c r="A307">
        <v>2985</v>
      </c>
      <c r="B307">
        <v>22</v>
      </c>
    </row>
    <row r="308" spans="1:2" x14ac:dyDescent="0.25">
      <c r="A308">
        <v>762</v>
      </c>
      <c r="B308">
        <v>1758</v>
      </c>
    </row>
    <row r="309" spans="1:2" x14ac:dyDescent="0.25">
      <c r="A309">
        <v>554</v>
      </c>
      <c r="B309">
        <v>94</v>
      </c>
    </row>
    <row r="310" spans="1:2" x14ac:dyDescent="0.25">
      <c r="A310">
        <v>135</v>
      </c>
      <c r="B310">
        <v>33</v>
      </c>
    </row>
    <row r="311" spans="1:2" x14ac:dyDescent="0.25">
      <c r="A311">
        <v>122</v>
      </c>
      <c r="B311">
        <v>1</v>
      </c>
    </row>
    <row r="312" spans="1:2" x14ac:dyDescent="0.25">
      <c r="A312">
        <v>221</v>
      </c>
      <c r="B312">
        <v>31</v>
      </c>
    </row>
    <row r="313" spans="1:2" x14ac:dyDescent="0.25">
      <c r="A313">
        <v>126</v>
      </c>
      <c r="B313">
        <v>35</v>
      </c>
    </row>
    <row r="314" spans="1:2" x14ac:dyDescent="0.25">
      <c r="A314">
        <v>1022</v>
      </c>
      <c r="B314">
        <v>63</v>
      </c>
    </row>
    <row r="315" spans="1:2" x14ac:dyDescent="0.25">
      <c r="A315">
        <v>3177</v>
      </c>
      <c r="B315">
        <v>526</v>
      </c>
    </row>
    <row r="316" spans="1:2" x14ac:dyDescent="0.25">
      <c r="A316">
        <v>198</v>
      </c>
      <c r="B316">
        <v>121</v>
      </c>
    </row>
    <row r="317" spans="1:2" x14ac:dyDescent="0.25">
      <c r="A317">
        <v>85</v>
      </c>
      <c r="B317">
        <v>67</v>
      </c>
    </row>
    <row r="318" spans="1:2" x14ac:dyDescent="0.25">
      <c r="A318">
        <v>3596</v>
      </c>
      <c r="B318">
        <v>57</v>
      </c>
    </row>
    <row r="319" spans="1:2" x14ac:dyDescent="0.25">
      <c r="A319">
        <v>244</v>
      </c>
      <c r="B319">
        <v>1229</v>
      </c>
    </row>
    <row r="320" spans="1:2" x14ac:dyDescent="0.25">
      <c r="A320">
        <v>5180</v>
      </c>
      <c r="B320">
        <v>12</v>
      </c>
    </row>
    <row r="321" spans="1:2" x14ac:dyDescent="0.25">
      <c r="A321">
        <v>589</v>
      </c>
      <c r="B321">
        <v>452</v>
      </c>
    </row>
    <row r="322" spans="1:2" x14ac:dyDescent="0.25">
      <c r="A322">
        <v>2725</v>
      </c>
      <c r="B322">
        <v>1886</v>
      </c>
    </row>
    <row r="323" spans="1:2" x14ac:dyDescent="0.25">
      <c r="A323">
        <v>300</v>
      </c>
      <c r="B323">
        <v>1825</v>
      </c>
    </row>
    <row r="324" spans="1:2" x14ac:dyDescent="0.25">
      <c r="A324">
        <v>144</v>
      </c>
      <c r="B324">
        <v>31</v>
      </c>
    </row>
    <row r="325" spans="1:2" x14ac:dyDescent="0.25">
      <c r="A325">
        <v>87</v>
      </c>
      <c r="B325">
        <v>107</v>
      </c>
    </row>
    <row r="326" spans="1:2" x14ac:dyDescent="0.25">
      <c r="A326">
        <v>3116</v>
      </c>
      <c r="B326">
        <v>27</v>
      </c>
    </row>
    <row r="327" spans="1:2" x14ac:dyDescent="0.25">
      <c r="A327">
        <v>909</v>
      </c>
      <c r="B327">
        <v>1221</v>
      </c>
    </row>
    <row r="328" spans="1:2" x14ac:dyDescent="0.25">
      <c r="A328">
        <v>1613</v>
      </c>
      <c r="B328">
        <v>1</v>
      </c>
    </row>
    <row r="329" spans="1:2" x14ac:dyDescent="0.25">
      <c r="A329">
        <v>136</v>
      </c>
      <c r="B329">
        <v>16</v>
      </c>
    </row>
    <row r="330" spans="1:2" x14ac:dyDescent="0.25">
      <c r="A330">
        <v>130</v>
      </c>
      <c r="B330">
        <v>41</v>
      </c>
    </row>
    <row r="331" spans="1:2" x14ac:dyDescent="0.25">
      <c r="A331">
        <v>102</v>
      </c>
      <c r="B331">
        <v>523</v>
      </c>
    </row>
    <row r="332" spans="1:2" x14ac:dyDescent="0.25">
      <c r="A332">
        <v>4006</v>
      </c>
      <c r="B332">
        <v>141</v>
      </c>
    </row>
    <row r="333" spans="1:2" x14ac:dyDescent="0.25">
      <c r="A333">
        <v>1629</v>
      </c>
      <c r="B333">
        <v>52</v>
      </c>
    </row>
    <row r="334" spans="1:2" x14ac:dyDescent="0.25">
      <c r="A334">
        <v>2188</v>
      </c>
      <c r="B334">
        <v>225</v>
      </c>
    </row>
    <row r="335" spans="1:2" x14ac:dyDescent="0.25">
      <c r="A335">
        <v>2409</v>
      </c>
      <c r="B335">
        <v>38</v>
      </c>
    </row>
    <row r="336" spans="1:2" x14ac:dyDescent="0.25">
      <c r="A336">
        <v>194</v>
      </c>
      <c r="B336">
        <v>15</v>
      </c>
    </row>
    <row r="337" spans="1:2" x14ac:dyDescent="0.25">
      <c r="A337">
        <v>1140</v>
      </c>
      <c r="B337">
        <v>37</v>
      </c>
    </row>
    <row r="338" spans="1:2" x14ac:dyDescent="0.25">
      <c r="A338">
        <v>102</v>
      </c>
      <c r="B338">
        <v>112</v>
      </c>
    </row>
    <row r="339" spans="1:2" x14ac:dyDescent="0.25">
      <c r="A339">
        <v>2857</v>
      </c>
      <c r="B339">
        <v>21</v>
      </c>
    </row>
    <row r="340" spans="1:2" x14ac:dyDescent="0.25">
      <c r="A340">
        <v>107</v>
      </c>
      <c r="B340">
        <v>67</v>
      </c>
    </row>
    <row r="341" spans="1:2" x14ac:dyDescent="0.25">
      <c r="A341">
        <v>160</v>
      </c>
      <c r="B341">
        <v>78</v>
      </c>
    </row>
    <row r="342" spans="1:2" x14ac:dyDescent="0.25">
      <c r="A342">
        <v>2230</v>
      </c>
      <c r="B342">
        <v>67</v>
      </c>
    </row>
    <row r="343" spans="1:2" x14ac:dyDescent="0.25">
      <c r="A343">
        <v>316</v>
      </c>
      <c r="B343">
        <v>263</v>
      </c>
    </row>
    <row r="344" spans="1:2" x14ac:dyDescent="0.25">
      <c r="A344">
        <v>117</v>
      </c>
      <c r="B344">
        <v>1691</v>
      </c>
    </row>
    <row r="345" spans="1:2" x14ac:dyDescent="0.25">
      <c r="A345">
        <v>6406</v>
      </c>
      <c r="B345">
        <v>181</v>
      </c>
    </row>
    <row r="346" spans="1:2" x14ac:dyDescent="0.25">
      <c r="A346">
        <v>192</v>
      </c>
      <c r="B346">
        <v>13</v>
      </c>
    </row>
    <row r="347" spans="1:2" x14ac:dyDescent="0.25">
      <c r="A347">
        <v>26</v>
      </c>
      <c r="B347">
        <v>1</v>
      </c>
    </row>
    <row r="348" spans="1:2" x14ac:dyDescent="0.25">
      <c r="A348">
        <v>723</v>
      </c>
      <c r="B348">
        <v>21</v>
      </c>
    </row>
    <row r="349" spans="1:2" x14ac:dyDescent="0.25">
      <c r="A349">
        <v>170</v>
      </c>
      <c r="B349">
        <v>830</v>
      </c>
    </row>
    <row r="350" spans="1:2" x14ac:dyDescent="0.25">
      <c r="A350">
        <v>238</v>
      </c>
      <c r="B350">
        <v>130</v>
      </c>
    </row>
    <row r="351" spans="1:2" x14ac:dyDescent="0.25">
      <c r="A351">
        <v>55</v>
      </c>
      <c r="B351">
        <v>55</v>
      </c>
    </row>
    <row r="352" spans="1:2" x14ac:dyDescent="0.25">
      <c r="A352">
        <v>128</v>
      </c>
      <c r="B352">
        <v>114</v>
      </c>
    </row>
    <row r="353" spans="1:2" x14ac:dyDescent="0.25">
      <c r="A353">
        <v>2144</v>
      </c>
      <c r="B353">
        <v>594</v>
      </c>
    </row>
    <row r="354" spans="1:2" x14ac:dyDescent="0.25">
      <c r="A354">
        <v>2693</v>
      </c>
      <c r="B354">
        <v>24</v>
      </c>
    </row>
    <row r="355" spans="1:2" x14ac:dyDescent="0.25">
      <c r="A355">
        <v>432</v>
      </c>
      <c r="B355">
        <v>252</v>
      </c>
    </row>
    <row r="356" spans="1:2" x14ac:dyDescent="0.25">
      <c r="A356">
        <v>189</v>
      </c>
      <c r="B356">
        <v>67</v>
      </c>
    </row>
    <row r="357" spans="1:2" x14ac:dyDescent="0.25">
      <c r="A357">
        <v>154</v>
      </c>
      <c r="B357">
        <v>742</v>
      </c>
    </row>
    <row r="358" spans="1:2" x14ac:dyDescent="0.25">
      <c r="A358">
        <v>96</v>
      </c>
      <c r="B358">
        <v>75</v>
      </c>
    </row>
    <row r="359" spans="1:2" x14ac:dyDescent="0.25">
      <c r="A359">
        <v>3063</v>
      </c>
      <c r="B359">
        <v>4405</v>
      </c>
    </row>
    <row r="360" spans="1:2" x14ac:dyDescent="0.25">
      <c r="A360">
        <v>2266</v>
      </c>
      <c r="B360">
        <v>92</v>
      </c>
    </row>
    <row r="361" spans="1:2" x14ac:dyDescent="0.25">
      <c r="A361">
        <v>194</v>
      </c>
      <c r="B361">
        <v>64</v>
      </c>
    </row>
    <row r="362" spans="1:2" x14ac:dyDescent="0.25">
      <c r="A362">
        <v>129</v>
      </c>
      <c r="B362">
        <v>64</v>
      </c>
    </row>
    <row r="363" spans="1:2" x14ac:dyDescent="0.25">
      <c r="A363">
        <v>375</v>
      </c>
      <c r="B363">
        <v>842</v>
      </c>
    </row>
    <row r="364" spans="1:2" x14ac:dyDescent="0.25">
      <c r="A364">
        <v>409</v>
      </c>
      <c r="B364">
        <v>112</v>
      </c>
    </row>
    <row r="365" spans="1:2" x14ac:dyDescent="0.25">
      <c r="A365">
        <v>234</v>
      </c>
      <c r="B365">
        <v>374</v>
      </c>
    </row>
    <row r="366" spans="1:2" x14ac:dyDescent="0.25">
      <c r="A366">
        <v>3016</v>
      </c>
    </row>
    <row r="367" spans="1:2" x14ac:dyDescent="0.25">
      <c r="A367">
        <v>264</v>
      </c>
    </row>
    <row r="368" spans="1:2" x14ac:dyDescent="0.25">
      <c r="A368">
        <v>272</v>
      </c>
    </row>
    <row r="369" spans="1:1" x14ac:dyDescent="0.25">
      <c r="A369">
        <v>419</v>
      </c>
    </row>
    <row r="370" spans="1:1" x14ac:dyDescent="0.25">
      <c r="A370">
        <v>1621</v>
      </c>
    </row>
    <row r="371" spans="1:1" x14ac:dyDescent="0.25">
      <c r="A371">
        <v>1101</v>
      </c>
    </row>
    <row r="372" spans="1:1" x14ac:dyDescent="0.25">
      <c r="A372">
        <v>1073</v>
      </c>
    </row>
    <row r="373" spans="1:1" x14ac:dyDescent="0.25">
      <c r="A373">
        <v>331</v>
      </c>
    </row>
    <row r="374" spans="1:1" x14ac:dyDescent="0.25">
      <c r="A374">
        <v>1170</v>
      </c>
    </row>
    <row r="375" spans="1:1" x14ac:dyDescent="0.25">
      <c r="A375">
        <v>363</v>
      </c>
    </row>
    <row r="376" spans="1:1" x14ac:dyDescent="0.25">
      <c r="A376">
        <v>103</v>
      </c>
    </row>
    <row r="377" spans="1:1" x14ac:dyDescent="0.25">
      <c r="A377">
        <v>147</v>
      </c>
    </row>
    <row r="378" spans="1:1" x14ac:dyDescent="0.25">
      <c r="A378">
        <v>110</v>
      </c>
    </row>
    <row r="379" spans="1:1" x14ac:dyDescent="0.25">
      <c r="A379">
        <v>134</v>
      </c>
    </row>
    <row r="380" spans="1:1" x14ac:dyDescent="0.25">
      <c r="A380">
        <v>269</v>
      </c>
    </row>
    <row r="381" spans="1:1" x14ac:dyDescent="0.25">
      <c r="A381">
        <v>175</v>
      </c>
    </row>
    <row r="382" spans="1:1" x14ac:dyDescent="0.25">
      <c r="A382">
        <v>69</v>
      </c>
    </row>
    <row r="383" spans="1:1" x14ac:dyDescent="0.25">
      <c r="A383">
        <v>190</v>
      </c>
    </row>
    <row r="384" spans="1:1" x14ac:dyDescent="0.25">
      <c r="A384">
        <v>237</v>
      </c>
    </row>
    <row r="385" spans="1:1" x14ac:dyDescent="0.25">
      <c r="A385">
        <v>196</v>
      </c>
    </row>
    <row r="386" spans="1:1" x14ac:dyDescent="0.25">
      <c r="A386">
        <v>7295</v>
      </c>
    </row>
    <row r="387" spans="1:1" x14ac:dyDescent="0.25">
      <c r="A387">
        <v>2893</v>
      </c>
    </row>
    <row r="388" spans="1:1" x14ac:dyDescent="0.25">
      <c r="A388">
        <v>820</v>
      </c>
    </row>
    <row r="389" spans="1:1" x14ac:dyDescent="0.25">
      <c r="A389">
        <v>2038</v>
      </c>
    </row>
    <row r="390" spans="1:1" x14ac:dyDescent="0.25">
      <c r="A390">
        <v>116</v>
      </c>
    </row>
    <row r="391" spans="1:1" x14ac:dyDescent="0.25">
      <c r="A391">
        <v>1345</v>
      </c>
    </row>
    <row r="392" spans="1:1" x14ac:dyDescent="0.25">
      <c r="A392">
        <v>168</v>
      </c>
    </row>
    <row r="393" spans="1:1" x14ac:dyDescent="0.25">
      <c r="A393">
        <v>137</v>
      </c>
    </row>
    <row r="394" spans="1:1" x14ac:dyDescent="0.25">
      <c r="A394">
        <v>186</v>
      </c>
    </row>
    <row r="395" spans="1:1" x14ac:dyDescent="0.25">
      <c r="A395">
        <v>125</v>
      </c>
    </row>
    <row r="396" spans="1:1" x14ac:dyDescent="0.25">
      <c r="A396">
        <v>202</v>
      </c>
    </row>
    <row r="397" spans="1:1" x14ac:dyDescent="0.25">
      <c r="A397">
        <v>103</v>
      </c>
    </row>
    <row r="398" spans="1:1" x14ac:dyDescent="0.25">
      <c r="A398">
        <v>1785</v>
      </c>
    </row>
    <row r="399" spans="1:1" x14ac:dyDescent="0.25">
      <c r="A399">
        <v>157</v>
      </c>
    </row>
    <row r="400" spans="1:1" x14ac:dyDescent="0.25">
      <c r="A400">
        <v>555</v>
      </c>
    </row>
    <row r="401" spans="1:1" x14ac:dyDescent="0.25">
      <c r="A401">
        <v>297</v>
      </c>
    </row>
    <row r="402" spans="1:1" x14ac:dyDescent="0.25">
      <c r="A402">
        <v>123</v>
      </c>
    </row>
    <row r="403" spans="1:1" x14ac:dyDescent="0.25">
      <c r="A403">
        <v>3036</v>
      </c>
    </row>
    <row r="404" spans="1:1" x14ac:dyDescent="0.25">
      <c r="A404">
        <v>144</v>
      </c>
    </row>
    <row r="405" spans="1:1" x14ac:dyDescent="0.25">
      <c r="A405">
        <v>121</v>
      </c>
    </row>
    <row r="406" spans="1:1" x14ac:dyDescent="0.25">
      <c r="A406">
        <v>181</v>
      </c>
    </row>
    <row r="407" spans="1:1" x14ac:dyDescent="0.25">
      <c r="A407">
        <v>122</v>
      </c>
    </row>
    <row r="408" spans="1:1" x14ac:dyDescent="0.25">
      <c r="A408">
        <v>1071</v>
      </c>
    </row>
    <row r="409" spans="1:1" x14ac:dyDescent="0.25">
      <c r="A409">
        <v>980</v>
      </c>
    </row>
    <row r="410" spans="1:1" x14ac:dyDescent="0.25">
      <c r="A410">
        <v>536</v>
      </c>
    </row>
    <row r="411" spans="1:1" x14ac:dyDescent="0.25">
      <c r="A411">
        <v>1991</v>
      </c>
    </row>
    <row r="412" spans="1:1" x14ac:dyDescent="0.25">
      <c r="A412">
        <v>180</v>
      </c>
    </row>
    <row r="413" spans="1:1" x14ac:dyDescent="0.25">
      <c r="A413">
        <v>130</v>
      </c>
    </row>
    <row r="414" spans="1:1" x14ac:dyDescent="0.25">
      <c r="A414">
        <v>122</v>
      </c>
    </row>
    <row r="415" spans="1:1" x14ac:dyDescent="0.25">
      <c r="A415">
        <v>140</v>
      </c>
    </row>
    <row r="416" spans="1:1" x14ac:dyDescent="0.25">
      <c r="A416">
        <v>3388</v>
      </c>
    </row>
    <row r="417" spans="1:1" x14ac:dyDescent="0.25">
      <c r="A417">
        <v>280</v>
      </c>
    </row>
    <row r="418" spans="1:1" x14ac:dyDescent="0.25">
      <c r="A418">
        <v>366</v>
      </c>
    </row>
    <row r="419" spans="1:1" x14ac:dyDescent="0.25">
      <c r="A419">
        <v>270</v>
      </c>
    </row>
    <row r="420" spans="1:1" x14ac:dyDescent="0.25">
      <c r="A420">
        <v>137</v>
      </c>
    </row>
    <row r="421" spans="1:1" x14ac:dyDescent="0.25">
      <c r="A421">
        <v>3205</v>
      </c>
    </row>
    <row r="422" spans="1:1" x14ac:dyDescent="0.25">
      <c r="A422">
        <v>288</v>
      </c>
    </row>
    <row r="423" spans="1:1" x14ac:dyDescent="0.25">
      <c r="A423">
        <v>148</v>
      </c>
    </row>
    <row r="424" spans="1:1" x14ac:dyDescent="0.25">
      <c r="A424">
        <v>114</v>
      </c>
    </row>
    <row r="425" spans="1:1" x14ac:dyDescent="0.25">
      <c r="A425">
        <v>1518</v>
      </c>
    </row>
    <row r="426" spans="1:1" x14ac:dyDescent="0.25">
      <c r="A426">
        <v>166</v>
      </c>
    </row>
    <row r="427" spans="1:1" x14ac:dyDescent="0.25">
      <c r="A427">
        <v>100</v>
      </c>
    </row>
    <row r="428" spans="1:1" x14ac:dyDescent="0.25">
      <c r="A428">
        <v>235</v>
      </c>
    </row>
    <row r="429" spans="1:1" x14ac:dyDescent="0.25">
      <c r="A429">
        <v>148</v>
      </c>
    </row>
    <row r="430" spans="1:1" x14ac:dyDescent="0.25">
      <c r="A430">
        <v>198</v>
      </c>
    </row>
    <row r="431" spans="1:1" x14ac:dyDescent="0.25">
      <c r="A431">
        <v>150</v>
      </c>
    </row>
    <row r="432" spans="1:1" x14ac:dyDescent="0.25">
      <c r="A432">
        <v>216</v>
      </c>
    </row>
    <row r="433" spans="1:1" x14ac:dyDescent="0.25">
      <c r="A433">
        <v>5139</v>
      </c>
    </row>
    <row r="434" spans="1:1" x14ac:dyDescent="0.25">
      <c r="A434">
        <v>2353</v>
      </c>
    </row>
    <row r="435" spans="1:1" x14ac:dyDescent="0.25">
      <c r="A435">
        <v>78</v>
      </c>
    </row>
    <row r="436" spans="1:1" x14ac:dyDescent="0.25">
      <c r="A436">
        <v>174</v>
      </c>
    </row>
    <row r="437" spans="1:1" x14ac:dyDescent="0.25">
      <c r="A437">
        <v>164</v>
      </c>
    </row>
    <row r="438" spans="1:1" x14ac:dyDescent="0.25">
      <c r="A438">
        <v>161</v>
      </c>
    </row>
    <row r="439" spans="1:1" x14ac:dyDescent="0.25">
      <c r="A439">
        <v>138</v>
      </c>
    </row>
    <row r="440" spans="1:1" x14ac:dyDescent="0.25">
      <c r="A440">
        <v>3308</v>
      </c>
    </row>
    <row r="441" spans="1:1" x14ac:dyDescent="0.25">
      <c r="A441">
        <v>127</v>
      </c>
    </row>
    <row r="442" spans="1:1" x14ac:dyDescent="0.25">
      <c r="A442">
        <v>207</v>
      </c>
    </row>
    <row r="443" spans="1:1" x14ac:dyDescent="0.25">
      <c r="A443">
        <v>181</v>
      </c>
    </row>
    <row r="444" spans="1:1" x14ac:dyDescent="0.25">
      <c r="A444">
        <v>110</v>
      </c>
    </row>
    <row r="445" spans="1:1" x14ac:dyDescent="0.25">
      <c r="A445">
        <v>185</v>
      </c>
    </row>
    <row r="446" spans="1:1" x14ac:dyDescent="0.25">
      <c r="A446">
        <v>121</v>
      </c>
    </row>
    <row r="447" spans="1:1" x14ac:dyDescent="0.25">
      <c r="A447">
        <v>106</v>
      </c>
    </row>
    <row r="448" spans="1:1" x14ac:dyDescent="0.25">
      <c r="A448">
        <v>142</v>
      </c>
    </row>
    <row r="449" spans="1:1" x14ac:dyDescent="0.25">
      <c r="A449">
        <v>233</v>
      </c>
    </row>
    <row r="450" spans="1:1" x14ac:dyDescent="0.25">
      <c r="A450">
        <v>218</v>
      </c>
    </row>
    <row r="451" spans="1:1" x14ac:dyDescent="0.25">
      <c r="A451">
        <v>76</v>
      </c>
    </row>
    <row r="452" spans="1:1" x14ac:dyDescent="0.25">
      <c r="A452">
        <v>43</v>
      </c>
    </row>
    <row r="453" spans="1:1" x14ac:dyDescent="0.25">
      <c r="A453">
        <v>221</v>
      </c>
    </row>
    <row r="454" spans="1:1" x14ac:dyDescent="0.25">
      <c r="A454">
        <v>2805</v>
      </c>
    </row>
    <row r="455" spans="1:1" x14ac:dyDescent="0.25">
      <c r="A455">
        <v>68</v>
      </c>
    </row>
    <row r="456" spans="1:1" x14ac:dyDescent="0.25">
      <c r="A456">
        <v>183</v>
      </c>
    </row>
    <row r="457" spans="1:1" x14ac:dyDescent="0.25">
      <c r="A457">
        <v>133</v>
      </c>
    </row>
    <row r="458" spans="1:1" x14ac:dyDescent="0.25">
      <c r="A458">
        <v>2489</v>
      </c>
    </row>
    <row r="459" spans="1:1" x14ac:dyDescent="0.25">
      <c r="A459">
        <v>69</v>
      </c>
    </row>
    <row r="460" spans="1:1" x14ac:dyDescent="0.25">
      <c r="A460">
        <v>279</v>
      </c>
    </row>
    <row r="461" spans="1:1" x14ac:dyDescent="0.25">
      <c r="A461">
        <v>210</v>
      </c>
    </row>
    <row r="462" spans="1:1" x14ac:dyDescent="0.25">
      <c r="A462">
        <v>2100</v>
      </c>
    </row>
    <row r="463" spans="1:1" x14ac:dyDescent="0.25">
      <c r="A463">
        <v>252</v>
      </c>
    </row>
    <row r="464" spans="1:1" x14ac:dyDescent="0.25">
      <c r="A464">
        <v>1280</v>
      </c>
    </row>
    <row r="465" spans="1:1" x14ac:dyDescent="0.25">
      <c r="A465">
        <v>157</v>
      </c>
    </row>
    <row r="466" spans="1:1" x14ac:dyDescent="0.25">
      <c r="A466">
        <v>194</v>
      </c>
    </row>
    <row r="467" spans="1:1" x14ac:dyDescent="0.25">
      <c r="A467">
        <v>82</v>
      </c>
    </row>
    <row r="468" spans="1:1" x14ac:dyDescent="0.25">
      <c r="A468">
        <v>4233</v>
      </c>
    </row>
    <row r="469" spans="1:1" x14ac:dyDescent="0.25">
      <c r="A469">
        <v>1297</v>
      </c>
    </row>
    <row r="470" spans="1:1" x14ac:dyDescent="0.25">
      <c r="A470">
        <v>165</v>
      </c>
    </row>
    <row r="471" spans="1:1" x14ac:dyDescent="0.25">
      <c r="A471">
        <v>119</v>
      </c>
    </row>
    <row r="472" spans="1:1" x14ac:dyDescent="0.25">
      <c r="A472">
        <v>1797</v>
      </c>
    </row>
    <row r="473" spans="1:1" x14ac:dyDescent="0.25">
      <c r="A473">
        <v>261</v>
      </c>
    </row>
    <row r="474" spans="1:1" x14ac:dyDescent="0.25">
      <c r="A474">
        <v>157</v>
      </c>
    </row>
    <row r="475" spans="1:1" x14ac:dyDescent="0.25">
      <c r="A475">
        <v>3533</v>
      </c>
    </row>
    <row r="476" spans="1:1" x14ac:dyDescent="0.25">
      <c r="A476">
        <v>155</v>
      </c>
    </row>
    <row r="477" spans="1:1" x14ac:dyDescent="0.25">
      <c r="A477">
        <v>132</v>
      </c>
    </row>
    <row r="478" spans="1:1" x14ac:dyDescent="0.25">
      <c r="A478">
        <v>1354</v>
      </c>
    </row>
    <row r="479" spans="1:1" x14ac:dyDescent="0.25">
      <c r="A479">
        <v>48</v>
      </c>
    </row>
    <row r="480" spans="1:1" x14ac:dyDescent="0.25">
      <c r="A480">
        <v>110</v>
      </c>
    </row>
    <row r="481" spans="1:1" x14ac:dyDescent="0.25">
      <c r="A481">
        <v>172</v>
      </c>
    </row>
    <row r="482" spans="1:1" x14ac:dyDescent="0.25">
      <c r="A482">
        <v>307</v>
      </c>
    </row>
    <row r="483" spans="1:1" x14ac:dyDescent="0.25">
      <c r="A483">
        <v>160</v>
      </c>
    </row>
    <row r="484" spans="1:1" x14ac:dyDescent="0.25">
      <c r="A484">
        <v>1467</v>
      </c>
    </row>
    <row r="485" spans="1:1" x14ac:dyDescent="0.25">
      <c r="A485">
        <v>2662</v>
      </c>
    </row>
    <row r="486" spans="1:1" x14ac:dyDescent="0.25">
      <c r="A486">
        <v>452</v>
      </c>
    </row>
    <row r="487" spans="1:1" x14ac:dyDescent="0.25">
      <c r="A487">
        <v>158</v>
      </c>
    </row>
    <row r="488" spans="1:1" x14ac:dyDescent="0.25">
      <c r="A488">
        <v>225</v>
      </c>
    </row>
    <row r="489" spans="1:1" x14ac:dyDescent="0.25">
      <c r="A489">
        <v>65</v>
      </c>
    </row>
    <row r="490" spans="1:1" x14ac:dyDescent="0.25">
      <c r="A490">
        <v>163</v>
      </c>
    </row>
    <row r="491" spans="1:1" x14ac:dyDescent="0.25">
      <c r="A491">
        <v>85</v>
      </c>
    </row>
    <row r="492" spans="1:1" x14ac:dyDescent="0.25">
      <c r="A492">
        <v>217</v>
      </c>
    </row>
    <row r="493" spans="1:1" x14ac:dyDescent="0.25">
      <c r="A493">
        <v>150</v>
      </c>
    </row>
    <row r="494" spans="1:1" x14ac:dyDescent="0.25">
      <c r="A494">
        <v>3272</v>
      </c>
    </row>
    <row r="495" spans="1:1" x14ac:dyDescent="0.25">
      <c r="A495">
        <v>300</v>
      </c>
    </row>
    <row r="496" spans="1:1" x14ac:dyDescent="0.25">
      <c r="A496">
        <v>126</v>
      </c>
    </row>
    <row r="497" spans="1:1" x14ac:dyDescent="0.25">
      <c r="A497">
        <v>2320</v>
      </c>
    </row>
    <row r="498" spans="1:1" x14ac:dyDescent="0.25">
      <c r="A498">
        <v>81</v>
      </c>
    </row>
    <row r="499" spans="1:1" x14ac:dyDescent="0.25">
      <c r="A499">
        <v>1887</v>
      </c>
    </row>
    <row r="500" spans="1:1" x14ac:dyDescent="0.25">
      <c r="A500">
        <v>4358</v>
      </c>
    </row>
    <row r="501" spans="1:1" x14ac:dyDescent="0.25">
      <c r="A501">
        <v>53</v>
      </c>
    </row>
    <row r="502" spans="1:1" x14ac:dyDescent="0.25">
      <c r="A502">
        <v>2414</v>
      </c>
    </row>
    <row r="503" spans="1:1" x14ac:dyDescent="0.25">
      <c r="A503">
        <v>80</v>
      </c>
    </row>
    <row r="504" spans="1:1" x14ac:dyDescent="0.25">
      <c r="A504">
        <v>193</v>
      </c>
    </row>
    <row r="505" spans="1:1" x14ac:dyDescent="0.25">
      <c r="A505">
        <v>52</v>
      </c>
    </row>
    <row r="506" spans="1:1" x14ac:dyDescent="0.25">
      <c r="A506">
        <v>290</v>
      </c>
    </row>
    <row r="507" spans="1:1" x14ac:dyDescent="0.25">
      <c r="A507">
        <v>122</v>
      </c>
    </row>
    <row r="508" spans="1:1" x14ac:dyDescent="0.25">
      <c r="A508">
        <v>1470</v>
      </c>
    </row>
    <row r="509" spans="1:1" x14ac:dyDescent="0.25">
      <c r="A509">
        <v>165</v>
      </c>
    </row>
    <row r="510" spans="1:1" x14ac:dyDescent="0.25">
      <c r="A510">
        <v>182</v>
      </c>
    </row>
    <row r="511" spans="1:1" x14ac:dyDescent="0.25">
      <c r="A511">
        <v>199</v>
      </c>
    </row>
    <row r="512" spans="1:1" x14ac:dyDescent="0.25">
      <c r="A512">
        <v>56</v>
      </c>
    </row>
    <row r="513" spans="1:1" x14ac:dyDescent="0.25">
      <c r="A513">
        <v>1460</v>
      </c>
    </row>
    <row r="514" spans="1:1" x14ac:dyDescent="0.25">
      <c r="A514">
        <v>123</v>
      </c>
    </row>
    <row r="515" spans="1:1" x14ac:dyDescent="0.25">
      <c r="A515">
        <v>159</v>
      </c>
    </row>
    <row r="516" spans="1:1" x14ac:dyDescent="0.25">
      <c r="A516">
        <v>110</v>
      </c>
    </row>
    <row r="517" spans="1:1" x14ac:dyDescent="0.25">
      <c r="A517">
        <v>236</v>
      </c>
    </row>
    <row r="518" spans="1:1" x14ac:dyDescent="0.25">
      <c r="A518">
        <v>191</v>
      </c>
    </row>
    <row r="519" spans="1:1" x14ac:dyDescent="0.25">
      <c r="A519">
        <v>3934</v>
      </c>
    </row>
    <row r="520" spans="1:1" x14ac:dyDescent="0.25">
      <c r="A520">
        <v>80</v>
      </c>
    </row>
    <row r="521" spans="1:1" x14ac:dyDescent="0.25">
      <c r="A521">
        <v>462</v>
      </c>
    </row>
    <row r="522" spans="1:1" x14ac:dyDescent="0.25">
      <c r="A522">
        <v>179</v>
      </c>
    </row>
    <row r="523" spans="1:1" x14ac:dyDescent="0.25">
      <c r="A523">
        <v>1866</v>
      </c>
    </row>
    <row r="524" spans="1:1" x14ac:dyDescent="0.25">
      <c r="A524">
        <v>156</v>
      </c>
    </row>
    <row r="525" spans="1:1" x14ac:dyDescent="0.25">
      <c r="A525">
        <v>255</v>
      </c>
    </row>
    <row r="526" spans="1:1" x14ac:dyDescent="0.25">
      <c r="A526">
        <v>2261</v>
      </c>
    </row>
    <row r="527" spans="1:1" x14ac:dyDescent="0.25">
      <c r="A527">
        <v>40</v>
      </c>
    </row>
    <row r="528" spans="1:1" x14ac:dyDescent="0.25">
      <c r="A528">
        <v>2289</v>
      </c>
    </row>
    <row r="529" spans="1:1" x14ac:dyDescent="0.25">
      <c r="A529">
        <v>65</v>
      </c>
    </row>
    <row r="530" spans="1:1" x14ac:dyDescent="0.25">
      <c r="A530">
        <v>3777</v>
      </c>
    </row>
    <row r="531" spans="1:1" x14ac:dyDescent="0.25">
      <c r="A531">
        <v>184</v>
      </c>
    </row>
    <row r="532" spans="1:1" x14ac:dyDescent="0.25">
      <c r="A532">
        <v>85</v>
      </c>
    </row>
    <row r="533" spans="1:1" x14ac:dyDescent="0.25">
      <c r="A533">
        <v>144</v>
      </c>
    </row>
    <row r="534" spans="1:1" x14ac:dyDescent="0.25">
      <c r="A534">
        <v>1902</v>
      </c>
    </row>
    <row r="535" spans="1:1" x14ac:dyDescent="0.25">
      <c r="A535">
        <v>105</v>
      </c>
    </row>
    <row r="536" spans="1:1" x14ac:dyDescent="0.25">
      <c r="A536">
        <v>132</v>
      </c>
    </row>
    <row r="537" spans="1:1" x14ac:dyDescent="0.25">
      <c r="A537">
        <v>96</v>
      </c>
    </row>
    <row r="538" spans="1:1" x14ac:dyDescent="0.25">
      <c r="A538">
        <v>114</v>
      </c>
    </row>
    <row r="539" spans="1:1" x14ac:dyDescent="0.25">
      <c r="A539">
        <v>203</v>
      </c>
    </row>
    <row r="540" spans="1:1" x14ac:dyDescent="0.25">
      <c r="A540">
        <v>1559</v>
      </c>
    </row>
    <row r="541" spans="1:1" x14ac:dyDescent="0.25">
      <c r="A541">
        <v>1548</v>
      </c>
    </row>
    <row r="542" spans="1:1" x14ac:dyDescent="0.25">
      <c r="A542">
        <v>80</v>
      </c>
    </row>
    <row r="543" spans="1:1" x14ac:dyDescent="0.25">
      <c r="A543">
        <v>131</v>
      </c>
    </row>
    <row r="544" spans="1:1" x14ac:dyDescent="0.25">
      <c r="A544">
        <v>112</v>
      </c>
    </row>
    <row r="545" spans="1:1" x14ac:dyDescent="0.25">
      <c r="A545">
        <v>155</v>
      </c>
    </row>
    <row r="546" spans="1:1" x14ac:dyDescent="0.25">
      <c r="A546">
        <v>266</v>
      </c>
    </row>
    <row r="547" spans="1:1" x14ac:dyDescent="0.25">
      <c r="A547">
        <v>155</v>
      </c>
    </row>
    <row r="548" spans="1:1" x14ac:dyDescent="0.25">
      <c r="A548">
        <v>207</v>
      </c>
    </row>
    <row r="549" spans="1:1" x14ac:dyDescent="0.25">
      <c r="A549">
        <v>245</v>
      </c>
    </row>
    <row r="550" spans="1:1" x14ac:dyDescent="0.25">
      <c r="A550">
        <v>1573</v>
      </c>
    </row>
    <row r="551" spans="1:1" x14ac:dyDescent="0.25">
      <c r="A551">
        <v>114</v>
      </c>
    </row>
    <row r="552" spans="1:1" x14ac:dyDescent="0.25">
      <c r="A552">
        <v>93</v>
      </c>
    </row>
    <row r="553" spans="1:1" x14ac:dyDescent="0.25">
      <c r="A553">
        <v>1681</v>
      </c>
    </row>
    <row r="554" spans="1:1" x14ac:dyDescent="0.25">
      <c r="A554">
        <v>32</v>
      </c>
    </row>
    <row r="555" spans="1:1" x14ac:dyDescent="0.25">
      <c r="A555">
        <v>135</v>
      </c>
    </row>
    <row r="556" spans="1:1" x14ac:dyDescent="0.25">
      <c r="A556">
        <v>140</v>
      </c>
    </row>
    <row r="557" spans="1:1" x14ac:dyDescent="0.25">
      <c r="A557">
        <v>92</v>
      </c>
    </row>
    <row r="558" spans="1:1" x14ac:dyDescent="0.25">
      <c r="A558">
        <v>1015</v>
      </c>
    </row>
    <row r="559" spans="1:1" x14ac:dyDescent="0.25">
      <c r="A559">
        <v>323</v>
      </c>
    </row>
    <row r="560" spans="1:1" x14ac:dyDescent="0.25">
      <c r="A560">
        <v>2326</v>
      </c>
    </row>
    <row r="561" spans="1:1" x14ac:dyDescent="0.25">
      <c r="A561">
        <v>381</v>
      </c>
    </row>
    <row r="562" spans="1:1" x14ac:dyDescent="0.25">
      <c r="A562">
        <v>480</v>
      </c>
    </row>
    <row r="563" spans="1:1" x14ac:dyDescent="0.25">
      <c r="A563">
        <v>226</v>
      </c>
    </row>
    <row r="564" spans="1:1" x14ac:dyDescent="0.25">
      <c r="A564">
        <v>241</v>
      </c>
    </row>
    <row r="565" spans="1:1" x14ac:dyDescent="0.25">
      <c r="A565">
        <v>132</v>
      </c>
    </row>
    <row r="566" spans="1:1" x14ac:dyDescent="0.25">
      <c r="A566">
        <v>2043</v>
      </c>
    </row>
  </sheetData>
  <conditionalFormatting sqref="E13:J14">
    <cfRule type="containsText" dxfId="1" priority="1" operator="containsText" text="There is much hight variable value in successful campains than in unsuccessful campains">
      <formula>NOT(ISERROR(SEARCH("There is much hight variable value in successful campains than in unsuccessful campains",E13)))</formula>
    </cfRule>
  </conditionalFormatting>
  <conditionalFormatting sqref="H9:K10 I14:K14">
    <cfRule type="containsText" dxfId="0" priority="2" operator="containsText" text="There is much higher variability in successful campains that in unsuccessful campains">
      <formula>NOT(ISERROR(SEARCH("There is much higher variability in successful campains that in unsuccessful campains",H9)))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jules Gikundiro</cp:lastModifiedBy>
  <dcterms:created xsi:type="dcterms:W3CDTF">2021-09-29T18:52:28Z</dcterms:created>
  <dcterms:modified xsi:type="dcterms:W3CDTF">2023-10-26T03:14:29Z</dcterms:modified>
</cp:coreProperties>
</file>