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00" windowWidth="24720" xWindow="240" yWindow="460"/>
  </bookViews>
  <sheets>
    <sheet name="Report Datasheet (Monthly)" sheetId="1" state="visible" r:id="rId1"/>
    <sheet name="Report Datasheet M (V+AMI-P+)" sheetId="2" state="visible" r:id="rId2"/>
    <sheet name="Report Datasheet (V+AMI-P+)" sheetId="3" state="visible" r:id="rId3"/>
    <sheet name="Report Datasheet (V+AMI-P-)" sheetId="4" state="visible" r:id="rId4"/>
    <sheet name="Report Datasheet (V+AMI+-)" sheetId="5" state="visible" r:id="rId5"/>
    <sheet name="Report Datasheet (Conv 10 wks)" sheetId="6" state="visible" r:id="rId6"/>
    <sheet name="Report Datasheet (Conv 6 wks)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0" numFmtId="165"/>
    <numFmt formatCode="0.000" numFmtId="166"/>
    <numFmt formatCode="0.0%" numFmtId="167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6"/>
    </font>
    <font>
      <name val="Calibri"/>
      <family val="2"/>
      <b val="1"/>
      <color indexed="10"/>
      <sz val="16"/>
    </font>
    <font>
      <name val="Calibri"/>
      <family val="2"/>
      <b val="1"/>
      <sz val="16"/>
    </font>
    <font>
      <name val="Calibri"/>
      <family val="2"/>
      <b val="1"/>
      <color indexed="10"/>
      <sz val="16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borderId="0" fillId="0" fontId="6" numFmtId="0"/>
    <xf borderId="0" fillId="0" fontId="6" numFmtId="9"/>
  </cellStyleXfs>
  <cellXfs count="393">
    <xf borderId="0" fillId="0" fontId="0" numFmtId="0" pivotButton="0" quotePrefix="0" xfId="0"/>
    <xf borderId="0" fillId="0" fontId="0" numFmtId="1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borderId="0" fillId="0" fontId="0" numFmtId="166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2" pivotButton="0" quotePrefix="0" xfId="0"/>
    <xf borderId="0" fillId="0" fontId="0" numFmtId="167" pivotButton="0" quotePrefix="0" xfId="0"/>
    <xf borderId="0" fillId="0" fontId="0" numFmtId="9" pivotButton="0" quotePrefix="0" xfId="0"/>
    <xf borderId="0" fillId="0" fontId="0" numFmtId="1" pivotButton="0" quotePrefix="0" xfId="0"/>
    <xf borderId="0" fillId="0" fontId="6" numFmtId="9" pivotButton="0" quotePrefix="0" xfId="1"/>
    <xf borderId="0" fillId="0" fontId="6" numFmtId="9" pivotButton="0" quotePrefix="0" xfId="1"/>
    <xf borderId="0" fillId="0" fontId="0" numFmtId="1" pivotButton="0" quotePrefix="0" xfId="0"/>
    <xf borderId="0" fillId="0" fontId="0" numFmtId="165" pivotButton="0" quotePrefix="0" xfId="0"/>
    <xf borderId="0" fillId="0" fontId="0" numFmtId="2" pivotButton="0" quotePrefix="0" xfId="0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0" numFmtId="2" pivotButton="0" quotePrefix="0" xfId="0"/>
    <xf borderId="0" fillId="0" fontId="6" numFmtId="9" pivotButton="0" quotePrefix="0" xfId="1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7" numFmtId="0" pivotButton="0" quotePrefix="0" xfId="0"/>
    <xf borderId="0" fillId="2" fontId="0" numFmtId="0" pivotButton="0" quotePrefix="0" xfId="0"/>
    <xf applyAlignment="1" borderId="0" fillId="0" fontId="0" numFmtId="14" pivotButton="0" quotePrefix="0" xfId="0">
      <alignment horizontal="right"/>
    </xf>
    <xf borderId="0" fillId="2" fontId="0" numFmtId="0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6" numFmtId="9" pivotButton="0" quotePrefix="0" xfId="1"/>
    <xf borderId="0" fillId="2" fontId="0" numFmtId="0" pivotButton="0" quotePrefix="0" xfId="0"/>
    <xf borderId="0" fillId="2" fontId="0" numFmtId="14" pivotButton="0" quotePrefix="0" xfId="0"/>
    <xf borderId="0" fillId="2" fontId="0" numFmtId="1" pivotButton="0" quotePrefix="0" xfId="0"/>
    <xf borderId="0" fillId="2" fontId="0" numFmtId="164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0" numFmtId="14" pivotButton="0" quotePrefix="0" xfId="0"/>
    <xf borderId="0" fillId="2" fontId="0" numFmtId="164" pivotButton="0" quotePrefix="0" xfId="0"/>
    <xf borderId="0" fillId="2" fontId="0" numFmtId="0" pivotButton="0" quotePrefix="1" xfId="0"/>
    <xf borderId="0" fillId="2" fontId="0" numFmtId="1" pivotButton="0" quotePrefix="0" xfId="0"/>
    <xf borderId="1" fillId="3" fontId="0" numFmtId="0" pivotButton="0" quotePrefix="0" xfId="0"/>
    <xf applyAlignment="1" borderId="1" fillId="3" fontId="0" numFmtId="0" pivotButton="0" quotePrefix="0" xfId="0">
      <alignment horizontal="right"/>
    </xf>
    <xf applyAlignment="1" borderId="1" fillId="3" fontId="7" numFmtId="0" pivotButton="0" quotePrefix="0" xfId="0">
      <alignment horizontal="right"/>
    </xf>
    <xf borderId="0" fillId="0" fontId="0" numFmtId="14" pivotButton="0" quotePrefix="0" xfId="0"/>
    <xf borderId="0" fillId="0" fontId="0" numFmtId="164" pivotButton="0" quotePrefix="0" xfId="0"/>
    <xf borderId="1" fillId="0" fontId="7" numFmtId="0" pivotButton="0" quotePrefix="0" xfId="0"/>
    <xf borderId="1" fillId="3" fontId="7" numFmtId="0" pivotButton="0" quotePrefix="0" xfId="0"/>
    <xf borderId="0" fillId="0" fontId="6" numFmtId="0" pivotButton="0" quotePrefix="0" xfId="1"/>
    <xf borderId="2" fillId="0" fontId="0" numFmtId="0" pivotButton="0" quotePrefix="0" xfId="0"/>
    <xf borderId="2" fillId="0" fontId="0" numFmtId="0" pivotButton="0" quotePrefix="0" xfId="0"/>
    <xf borderId="2" fillId="0" fontId="6" numFmtId="9" pivotButton="0" quotePrefix="0" xfId="1"/>
    <xf borderId="2" fillId="0" fontId="0" numFmtId="2" pivotButton="0" quotePrefix="0" xfId="0"/>
    <xf borderId="2" fillId="0" fontId="0" numFmtId="0" pivotButton="0" quotePrefix="0" xfId="0"/>
    <xf applyAlignment="1" borderId="2" fillId="0" fontId="0" numFmtId="14" pivotButton="0" quotePrefix="0" xfId="0">
      <alignment horizontal="right"/>
    </xf>
    <xf borderId="0" fillId="0" fontId="0" numFmtId="0" pivotButton="0" quotePrefix="0" xfId="0"/>
    <xf borderId="2" fillId="0" fontId="0" numFmtId="0" pivotButton="0" quotePrefix="0" xfId="0"/>
    <xf borderId="2" fillId="0" fontId="0" numFmtId="14" pivotButton="0" quotePrefix="0" xfId="0"/>
    <xf borderId="2" fillId="0" fontId="0" numFmtId="1" pivotButton="0" quotePrefix="0" xfId="0"/>
    <xf borderId="2" fillId="0" fontId="0" numFmtId="164" pivotButton="0" quotePrefix="0" xfId="0"/>
    <xf borderId="0" fillId="0" fontId="7" numFmtId="0" pivotButton="0" quotePrefix="0" xfId="0"/>
    <xf borderId="3" fillId="4" fontId="7" numFmtId="0" pivotButton="0" quotePrefix="0" xfId="0"/>
    <xf applyAlignment="1" borderId="4" fillId="4" fontId="0" numFmtId="0" pivotButton="0" quotePrefix="0" xfId="0">
      <alignment horizontal="right"/>
    </xf>
    <xf applyAlignment="1" borderId="4" fillId="4" fontId="7" numFmtId="0" pivotButton="0" quotePrefix="0" xfId="0">
      <alignment horizontal="right"/>
    </xf>
    <xf applyAlignment="1" borderId="5" fillId="4" fontId="0" numFmtId="0" pivotButton="0" quotePrefix="0" xfId="0">
      <alignment horizontal="right"/>
    </xf>
    <xf borderId="6" fillId="4" fontId="7" numFmtId="0" pivotButton="0" quotePrefix="0" xfId="0"/>
    <xf borderId="0" fillId="4" fontId="0" numFmtId="2" pivotButton="0" quotePrefix="0" xfId="0"/>
    <xf borderId="0" fillId="4" fontId="7" numFmtId="14" pivotButton="0" quotePrefix="0" xfId="0"/>
    <xf applyAlignment="1" borderId="7" fillId="4" fontId="0" numFmtId="0" pivotButton="0" quotePrefix="0" xfId="0">
      <alignment horizontal="right"/>
    </xf>
    <xf borderId="0" fillId="4" fontId="7" numFmtId="1" pivotButton="0" quotePrefix="0" xfId="0"/>
    <xf borderId="7" fillId="4" fontId="0" numFmtId="2" pivotButton="0" quotePrefix="0" xfId="0"/>
    <xf borderId="2" fillId="4" fontId="7" numFmtId="2" pivotButton="0" quotePrefix="0" xfId="0"/>
    <xf borderId="0" fillId="4" fontId="0" numFmtId="2" pivotButton="0" quotePrefix="0" xfId="0"/>
    <xf borderId="0" fillId="4" fontId="0" numFmtId="0" pivotButton="0" quotePrefix="0" xfId="0"/>
    <xf borderId="0" fillId="4" fontId="0" numFmtId="0" pivotButton="0" quotePrefix="0" xfId="0"/>
    <xf borderId="0" fillId="4" fontId="7" numFmtId="0" pivotButton="0" quotePrefix="0" xfId="0"/>
    <xf borderId="8" fillId="4" fontId="7" numFmtId="0" pivotButton="0" quotePrefix="0" xfId="0"/>
    <xf borderId="9" fillId="4" fontId="0" numFmtId="2" pivotButton="0" quotePrefix="0" xfId="0"/>
    <xf borderId="10" fillId="4" fontId="0" numFmtId="2" pivotButton="0" quotePrefix="0" xfId="0"/>
    <xf borderId="0" fillId="4" fontId="0" numFmtId="1" pivotButton="0" quotePrefix="0" xfId="0"/>
    <xf borderId="0" fillId="4" fontId="6" numFmtId="9" pivotButton="0" quotePrefix="0" xfId="1"/>
    <xf applyAlignment="1" borderId="0" fillId="4" fontId="0" numFmtId="0" pivotButton="0" quotePrefix="0" xfId="0">
      <alignment horizontal="right"/>
    </xf>
    <xf applyAlignment="1" borderId="1" fillId="5" fontId="0" numFmtId="0" pivotButton="0" quotePrefix="0" xfId="0">
      <alignment horizontal="right"/>
    </xf>
    <xf borderId="7" fillId="5" fontId="0" numFmtId="0" pivotButton="0" quotePrefix="0" xfId="0"/>
    <xf applyAlignment="1" borderId="11" fillId="5" fontId="7" numFmtId="0" pivotButton="0" quotePrefix="0" xfId="0">
      <alignment horizontal="right"/>
    </xf>
    <xf applyAlignment="1" borderId="1" fillId="5" fontId="7" numFmtId="0" pivotButton="0" quotePrefix="0" xfId="0">
      <alignment horizontal="right"/>
    </xf>
    <xf borderId="0" fillId="5" fontId="0" numFmtId="2" pivotButton="0" quotePrefix="0" xfId="0"/>
    <xf borderId="0" fillId="5" fontId="6" numFmtId="9" pivotButton="0" quotePrefix="0" xfId="1"/>
    <xf borderId="0" fillId="5" fontId="0" numFmtId="2" pivotButton="0" quotePrefix="0" xfId="0"/>
    <xf borderId="0" fillId="5" fontId="0" numFmtId="166" pivotButton="0" quotePrefix="0" xfId="0"/>
    <xf borderId="0" fillId="5" fontId="0" numFmtId="1" pivotButton="0" quotePrefix="0" xfId="0"/>
    <xf borderId="2" fillId="5" fontId="0" numFmtId="2" pivotButton="0" quotePrefix="0" xfId="0"/>
    <xf borderId="12" fillId="5" fontId="6" numFmtId="9" pivotButton="0" quotePrefix="0" xfId="1"/>
    <xf borderId="2" fillId="5" fontId="0" numFmtId="2" pivotButton="0" quotePrefix="0" xfId="0"/>
    <xf borderId="2" fillId="5" fontId="0" numFmtId="166" pivotButton="0" quotePrefix="0" xfId="0"/>
    <xf borderId="2" fillId="5" fontId="0" numFmtId="1" pivotButton="0" quotePrefix="0" xfId="0"/>
    <xf borderId="12" fillId="5" fontId="0" numFmtId="2" pivotButton="0" quotePrefix="0" xfId="0"/>
    <xf applyAlignment="1" borderId="5" fillId="4" fontId="7" numFmtId="0" pivotButton="0" quotePrefix="0" xfId="0">
      <alignment horizontal="right"/>
    </xf>
    <xf borderId="0" fillId="5" fontId="0" numFmtId="2" pivotButton="0" quotePrefix="0" xfId="0"/>
    <xf applyAlignment="1" borderId="13" fillId="4" fontId="7" numFmtId="2" pivotButton="0" quotePrefix="0" xfId="0">
      <alignment horizontal="right"/>
    </xf>
    <xf borderId="0" fillId="0" fontId="0" numFmtId="1" pivotButton="0" quotePrefix="0" xfId="0"/>
    <xf borderId="0" fillId="0" fontId="0" numFmtId="1" pivotButton="0" quotePrefix="0" xfId="0"/>
    <xf borderId="2" fillId="2" fontId="0" numFmtId="0" pivotButton="0" quotePrefix="0" xfId="0"/>
    <xf borderId="2" fillId="2" fontId="0" numFmtId="0" pivotButton="0" quotePrefix="0" xfId="0"/>
    <xf borderId="2" fillId="2" fontId="6" numFmtId="9" pivotButton="0" quotePrefix="0" xfId="1"/>
    <xf borderId="2" fillId="2" fontId="0" numFmtId="2" pivotButton="0" quotePrefix="0" xfId="0"/>
    <xf borderId="2" fillId="2" fontId="0" numFmtId="0" pivotButton="0" quotePrefix="0" xfId="0"/>
    <xf borderId="2" fillId="2" fontId="0" numFmtId="14" pivotButton="0" quotePrefix="0" xfId="0"/>
    <xf borderId="2" fillId="2" fontId="0" numFmtId="1" pivotButton="0" quotePrefix="0" xfId="0"/>
    <xf borderId="2" fillId="2" fontId="0" numFmtId="164" pivotButton="0" quotePrefix="0" xfId="0"/>
    <xf applyAlignment="1" borderId="11" fillId="5" fontId="0" numFmtId="0" pivotButton="0" quotePrefix="0" xfId="0">
      <alignment horizontal="right"/>
    </xf>
    <xf borderId="7" fillId="5" fontId="0" numFmtId="2" pivotButton="0" quotePrefix="0" xfId="0"/>
    <xf borderId="14" fillId="5" fontId="0" numFmtId="2" pivotButton="0" quotePrefix="0" xfId="0"/>
    <xf borderId="0" fillId="0" fontId="0" numFmtId="164" pivotButton="0" quotePrefix="0" xfId="0"/>
    <xf borderId="0" fillId="0" fontId="0" numFmtId="9" pivotButton="0" quotePrefix="0" xfId="0"/>
    <xf borderId="0" fillId="0" fontId="0" numFmtId="10" pivotButton="0" quotePrefix="0" xfId="0"/>
    <xf borderId="7" fillId="5" fontId="0" numFmtId="1" pivotButton="0" quotePrefix="0" xfId="0"/>
    <xf borderId="15" fillId="5" fontId="0" numFmtId="0" pivotButton="0" quotePrefix="0" xfId="0"/>
    <xf borderId="7" fillId="5" fontId="9" numFmtId="1" pivotButton="0" quotePrefix="0" xfId="0"/>
    <xf applyAlignment="1" borderId="0" fillId="4" fontId="7" numFmtId="1" pivotButton="0" quotePrefix="0" xfId="0">
      <alignment horizontal="right"/>
    </xf>
    <xf applyAlignment="1" borderId="0" fillId="4" fontId="9" numFmtId="1" pivotButton="0" quotePrefix="0" xfId="0">
      <alignment horizontal="right"/>
    </xf>
    <xf borderId="14" fillId="5" fontId="0" numFmtId="0" pivotButton="0" quotePrefix="0" xfId="0"/>
    <xf borderId="0" fillId="6" fontId="0" numFmtId="0" pivotButton="0" quotePrefix="0" xfId="0"/>
    <xf borderId="0" fillId="6" fontId="0" numFmtId="0" pivotButton="0" quotePrefix="0" xfId="0"/>
    <xf borderId="0" fillId="6" fontId="6" numFmtId="9" pivotButton="0" quotePrefix="0" xfId="1"/>
    <xf borderId="0" fillId="6" fontId="0" numFmtId="2" pivotButton="0" quotePrefix="0" xfId="0"/>
    <xf borderId="0" fillId="6" fontId="0" numFmtId="0" pivotButton="0" quotePrefix="0" xfId="0"/>
    <xf borderId="0" fillId="6" fontId="0" numFmtId="14" pivotButton="0" quotePrefix="0" xfId="0"/>
    <xf borderId="0" fillId="6" fontId="10" numFmtId="0" pivotButton="0" quotePrefix="0" xfId="0"/>
    <xf borderId="0" fillId="6" fontId="0" numFmtId="0" pivotButton="0" quotePrefix="0" xfId="0"/>
    <xf applyAlignment="1" borderId="0" fillId="6" fontId="0" numFmtId="14" pivotButton="0" quotePrefix="0" xfId="0">
      <alignment horizontal="right"/>
    </xf>
    <xf borderId="16" fillId="6" fontId="0" numFmtId="0" pivotButton="0" quotePrefix="0" xfId="0"/>
    <xf borderId="16" fillId="6" fontId="0" numFmtId="0" pivotButton="0" quotePrefix="0" xfId="0"/>
    <xf borderId="16" fillId="6" fontId="6" numFmtId="9" pivotButton="0" quotePrefix="0" xfId="1"/>
    <xf borderId="16" fillId="6" fontId="0" numFmtId="2" pivotButton="0" quotePrefix="0" xfId="0"/>
    <xf borderId="16" fillId="6" fontId="0" numFmtId="0" pivotButton="0" quotePrefix="0" xfId="0"/>
    <xf applyAlignment="1" borderId="16" fillId="6" fontId="0" numFmtId="14" pivotButton="0" quotePrefix="0" xfId="0">
      <alignment horizontal="right"/>
    </xf>
    <xf borderId="16" fillId="0" fontId="0" numFmtId="14" pivotButton="0" quotePrefix="0" xfId="0"/>
    <xf borderId="16" fillId="0" fontId="0" numFmtId="1" pivotButton="0" quotePrefix="0" xfId="0"/>
    <xf borderId="16" fillId="2" fontId="0" numFmtId="164" pivotButton="0" quotePrefix="0" xfId="0"/>
    <xf borderId="16" fillId="0" fontId="0" numFmtId="164" pivotButton="0" quotePrefix="0" xfId="0"/>
    <xf borderId="16" fillId="0" fontId="0" numFmtId="0" pivotButton="0" quotePrefix="0" xfId="0"/>
    <xf borderId="16" fillId="0" fontId="0" numFmtId="0" pivotButton="0" quotePrefix="0" xfId="0"/>
    <xf borderId="16" fillId="0" fontId="6" numFmtId="9" pivotButton="0" quotePrefix="0" xfId="1"/>
    <xf borderId="16" fillId="0" fontId="0" numFmtId="2" pivotButton="0" quotePrefix="0" xfId="0"/>
    <xf borderId="16" fillId="0" fontId="0" numFmtId="0" pivotButton="0" quotePrefix="0" xfId="0"/>
    <xf borderId="16" fillId="6" fontId="0" numFmtId="14" pivotButton="0" quotePrefix="0" xfId="0"/>
    <xf borderId="16" fillId="6" fontId="0" numFmtId="1" pivotButton="0" quotePrefix="0" xfId="0"/>
    <xf borderId="16" fillId="6" fontId="0" numFmtId="164" pivotButton="0" quotePrefix="0" xfId="0"/>
    <xf borderId="14" fillId="5" fontId="0" numFmtId="1" pivotButton="0" quotePrefix="0" xfId="0"/>
    <xf applyAlignment="1" borderId="16" fillId="0" fontId="0" numFmtId="14" pivotButton="0" quotePrefix="0" xfId="0">
      <alignment horizontal="right"/>
    </xf>
    <xf applyAlignment="1" borderId="0" fillId="4" fontId="7" numFmtId="1" pivotButton="0" quotePrefix="0" xfId="0">
      <alignment horizontal="center"/>
    </xf>
    <xf borderId="0" fillId="6" fontId="11" numFmtId="0" pivotButton="0" quotePrefix="0" xfId="0"/>
    <xf borderId="0" fillId="6" fontId="0" numFmtId="1" pivotButton="0" quotePrefix="0" xfId="0"/>
    <xf borderId="0" fillId="6" fontId="0" numFmtId="164" pivotButton="0" quotePrefix="0" xfId="0"/>
    <xf applyAlignment="1" borderId="7" fillId="5" fontId="0" numFmtId="0" pivotButton="0" quotePrefix="0" xfId="0">
      <alignment horizontal="right"/>
    </xf>
    <xf borderId="0" fillId="5" fontId="6" numFmtId="9" pivotButton="0" quotePrefix="0" xfId="1"/>
    <xf borderId="17" fillId="5" fontId="0" numFmtId="0" pivotButton="0" quotePrefix="0" xfId="0"/>
    <xf borderId="18" fillId="5" fontId="0" numFmtId="0" pivotButton="0" quotePrefix="0" xfId="0"/>
    <xf borderId="19" fillId="5" fontId="0" numFmtId="0" pivotButton="0" quotePrefix="0" xfId="0"/>
    <xf borderId="2" fillId="5" fontId="6" numFmtId="9" pivotButton="0" quotePrefix="0" xfId="1"/>
    <xf borderId="7" fillId="5" fontId="8" numFmtId="1" pivotButton="0" quotePrefix="0" xfId="0"/>
    <xf borderId="0" fillId="5" fontId="8" numFmtId="2" pivotButton="0" quotePrefix="0" xfId="0"/>
    <xf borderId="13" fillId="4" fontId="9" numFmtId="2" pivotButton="0" quotePrefix="0" xfId="0"/>
    <xf borderId="0" fillId="0" fontId="0" numFmtId="14" pivotButton="0" quotePrefix="0" xfId="0"/>
    <xf borderId="0" fillId="0" fontId="0" numFmtId="1" pivotButton="0" quotePrefix="0" xfId="0"/>
    <xf borderId="2" fillId="0" fontId="0" numFmtId="14" pivotButton="0" quotePrefix="0" xfId="0"/>
    <xf borderId="2" fillId="0" fontId="0" numFmtId="1" pivotButton="0" quotePrefix="0" xfId="0"/>
    <xf borderId="0" fillId="0" fontId="0" numFmtId="0" pivotButton="0" quotePrefix="1" xfId="0"/>
    <xf borderId="2" fillId="0" fontId="0" numFmtId="0" pivotButton="0" quotePrefix="1" xfId="0"/>
    <xf borderId="7" fillId="5" fontId="0" numFmtId="164" pivotButton="0" quotePrefix="0" xfId="0"/>
    <xf applyAlignment="1" borderId="0" fillId="4" fontId="7" numFmtId="1" pivotButton="0" quotePrefix="0" xfId="1">
      <alignment horizontal="center"/>
    </xf>
    <xf borderId="14" fillId="5" fontId="8" numFmtId="1" pivotButton="0" quotePrefix="0" xfId="0"/>
    <xf borderId="12" fillId="5" fontId="8" numFmtId="2" pivotButton="0" quotePrefix="0" xfId="0"/>
    <xf applyAlignment="1" borderId="14" fillId="5" fontId="0" numFmtId="0" pivotButton="0" quotePrefix="0" xfId="0">
      <alignment horizontal="right"/>
    </xf>
    <xf applyAlignment="1" borderId="15" fillId="5" fontId="0" numFmtId="0" pivotButton="0" quotePrefix="0" xfId="0">
      <alignment horizontal="right"/>
    </xf>
    <xf borderId="7" fillId="5" fontId="12" numFmtId="1" pivotButton="0" quotePrefix="0" xfId="0"/>
    <xf borderId="0" fillId="5" fontId="12" numFmtId="2" pivotButton="0" quotePrefix="0" xfId="0"/>
    <xf borderId="0" fillId="5" fontId="12" numFmtId="166" pivotButton="0" quotePrefix="0" xfId="0"/>
    <xf borderId="0" fillId="5" fontId="12" numFmtId="1" pivotButton="0" quotePrefix="0" xfId="0"/>
    <xf borderId="14" fillId="5" fontId="12" numFmtId="1" pivotButton="0" quotePrefix="0" xfId="0"/>
    <xf borderId="2" fillId="5" fontId="12" numFmtId="2" pivotButton="0" quotePrefix="0" xfId="0"/>
    <xf borderId="2" fillId="5" fontId="12" numFmtId="166" pivotButton="0" quotePrefix="0" xfId="0"/>
    <xf borderId="2" fillId="5" fontId="12" numFmtId="1" pivotButton="0" quotePrefix="0" xfId="0"/>
    <xf borderId="12" fillId="5" fontId="12" numFmtId="2" pivotButton="0" quotePrefix="0" xfId="0"/>
    <xf borderId="7" fillId="5" fontId="13" numFmtId="2" pivotButton="0" quotePrefix="0" xfId="0"/>
    <xf borderId="0" fillId="5" fontId="13" numFmtId="2" pivotButton="0" quotePrefix="0" xfId="0"/>
    <xf borderId="0" fillId="5" fontId="13" numFmtId="9" pivotButton="0" quotePrefix="0" xfId="1"/>
    <xf borderId="7" fillId="5" fontId="13" numFmtId="0" pivotButton="0" quotePrefix="0" xfId="0"/>
    <xf borderId="7" fillId="5" fontId="13" numFmtId="1" pivotButton="0" quotePrefix="0" xfId="0"/>
    <xf borderId="0" fillId="5" fontId="13" numFmtId="166" pivotButton="0" quotePrefix="0" xfId="0"/>
    <xf borderId="0" fillId="5" fontId="13" numFmtId="1" pivotButton="0" quotePrefix="0" xfId="0"/>
    <xf borderId="14" fillId="5" fontId="13" numFmtId="2" pivotButton="0" quotePrefix="0" xfId="0"/>
    <xf borderId="2" fillId="5" fontId="13" numFmtId="2" pivotButton="0" quotePrefix="0" xfId="0"/>
    <xf borderId="2" fillId="5" fontId="13" numFmtId="9" pivotButton="0" quotePrefix="0" xfId="1"/>
    <xf borderId="14" fillId="5" fontId="13" numFmtId="0" pivotButton="0" quotePrefix="0" xfId="0"/>
    <xf borderId="14" fillId="5" fontId="13" numFmtId="1" pivotButton="0" quotePrefix="0" xfId="0"/>
    <xf borderId="2" fillId="5" fontId="13" numFmtId="166" pivotButton="0" quotePrefix="0" xfId="0"/>
    <xf borderId="2" fillId="5" fontId="13" numFmtId="1" pivotButton="0" quotePrefix="0" xfId="0"/>
    <xf borderId="12" fillId="5" fontId="13" numFmtId="2" pivotButton="0" quotePrefix="0" xfId="0"/>
    <xf applyAlignment="1" borderId="0" fillId="0" fontId="0" numFmtId="14" pivotButton="0" quotePrefix="0" xfId="0">
      <alignment horizontal="right"/>
    </xf>
    <xf borderId="16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4" fillId="4" fontId="7" numFmtId="0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0" fillId="4" fontId="7" numFmtId="2" pivotButton="0" quotePrefix="0" xfId="0">
      <alignment horizontal="center"/>
    </xf>
    <xf applyAlignment="1" borderId="9" fillId="4" fontId="7" numFmtId="2" pivotButton="0" quotePrefix="0" xfId="0">
      <alignment horizontal="center"/>
    </xf>
    <xf applyAlignment="1" borderId="0" fillId="4" fontId="7" numFmtId="2" pivotButton="0" quotePrefix="0" xfId="0">
      <alignment horizontal="right"/>
    </xf>
    <xf borderId="20" fillId="6" fontId="0" numFmtId="0" pivotButton="0" quotePrefix="0" xfId="0"/>
    <xf borderId="13" fillId="4" fontId="14" numFmtId="2" pivotButton="0" quotePrefix="0" xfId="0"/>
    <xf borderId="0" fillId="6" fontId="15" numFmtId="0" pivotButton="0" quotePrefix="0" xfId="0"/>
    <xf applyAlignment="1" borderId="2" fillId="4" fontId="7" numFmtId="0" pivotButton="0" quotePrefix="0" xfId="0">
      <alignment horizontal="left" vertical="top"/>
    </xf>
    <xf applyAlignment="1" borderId="14" fillId="4" fontId="9" numFmtId="0" pivotButton="0" quotePrefix="0" xfId="0">
      <alignment horizontal="center"/>
    </xf>
    <xf applyAlignment="1" borderId="2" fillId="4" fontId="9" numFmtId="0" pivotButton="0" quotePrefix="0" xfId="0">
      <alignment horizontal="center"/>
    </xf>
    <xf applyAlignment="1" borderId="21" fillId="4" fontId="9" numFmtId="0" pivotButton="0" quotePrefix="0" xfId="0">
      <alignment horizontal="center"/>
    </xf>
    <xf borderId="6" fillId="4" fontId="0" numFmtId="0" pivotButton="0" quotePrefix="0" xfId="0"/>
    <xf applyAlignment="1" borderId="0" fillId="4" fontId="9" numFmtId="0" pivotButton="0" quotePrefix="0" xfId="0">
      <alignment horizontal="center"/>
    </xf>
    <xf applyAlignment="1" borderId="0" fillId="4" fontId="7" numFmtId="0" pivotButton="0" quotePrefix="0" xfId="0">
      <alignment horizontal="left"/>
    </xf>
    <xf applyAlignment="1" borderId="0" fillId="4" fontId="7" numFmtId="0" pivotButton="0" quotePrefix="0" xfId="0">
      <alignment horizontal="left" vertical="top"/>
    </xf>
    <xf applyAlignment="1" borderId="7" fillId="4" fontId="7" numFmtId="0" pivotButton="0" quotePrefix="0" xfId="0">
      <alignment horizontal="left"/>
    </xf>
    <xf applyAlignment="1" borderId="7" fillId="4" fontId="9" numFmtId="0" pivotButton="0" quotePrefix="0" xfId="0">
      <alignment horizontal="center"/>
    </xf>
    <xf applyAlignment="1" borderId="22" fillId="4" fontId="7" numFmtId="0" pivotButton="0" quotePrefix="0" xfId="0">
      <alignment horizontal="center" vertical="top"/>
    </xf>
    <xf applyAlignment="1" borderId="23" fillId="4" fontId="9" numFmtId="0" pivotButton="0" quotePrefix="0" xfId="0">
      <alignment horizontal="center"/>
    </xf>
    <xf borderId="3" fillId="5" fontId="7" numFmtId="0" pivotButton="0" quotePrefix="0" xfId="0"/>
    <xf applyAlignment="1" borderId="4" fillId="5" fontId="0" numFmtId="0" pivotButton="0" quotePrefix="0" xfId="0">
      <alignment horizontal="right"/>
    </xf>
    <xf applyAlignment="1" borderId="4" fillId="5" fontId="7" numFmtId="0" pivotButton="0" quotePrefix="0" xfId="0">
      <alignment horizontal="right"/>
    </xf>
    <xf applyAlignment="1" borderId="5" fillId="5" fontId="0" numFmtId="0" pivotButton="0" quotePrefix="0" xfId="0">
      <alignment horizontal="right"/>
    </xf>
    <xf applyAlignment="1" borderId="5" fillId="5" fontId="7" numFmtId="0" pivotButton="0" quotePrefix="0" xfId="0">
      <alignment horizontal="right"/>
    </xf>
    <xf applyAlignment="1" borderId="4" fillId="5" fontId="7" numFmtId="0" pivotButton="0" quotePrefix="0" xfId="0">
      <alignment horizontal="center"/>
    </xf>
    <xf borderId="6" fillId="5" fontId="7" numFmtId="0" pivotButton="0" quotePrefix="0" xfId="0"/>
    <xf borderId="0" fillId="5" fontId="7" numFmtId="14" pivotButton="0" quotePrefix="0" xfId="0"/>
    <xf applyAlignment="1" borderId="22" fillId="5" fontId="7" numFmtId="0" pivotButton="0" quotePrefix="0" xfId="0">
      <alignment horizontal="center" vertical="top"/>
    </xf>
    <xf borderId="0" fillId="5" fontId="7" numFmtId="1" pivotButton="0" quotePrefix="0" xfId="0"/>
    <xf applyAlignment="1" borderId="7" fillId="5" fontId="7" numFmtId="0" pivotButton="0" quotePrefix="0" xfId="0">
      <alignment horizontal="left"/>
    </xf>
    <xf applyAlignment="1" borderId="0" fillId="5" fontId="7" numFmtId="0" pivotButton="0" quotePrefix="0" xfId="0">
      <alignment horizontal="left"/>
    </xf>
    <xf applyAlignment="1" borderId="0" fillId="5" fontId="7" numFmtId="0" pivotButton="0" quotePrefix="0" xfId="0">
      <alignment horizontal="left" vertical="top"/>
    </xf>
    <xf applyAlignment="1" borderId="7" fillId="5" fontId="9" numFmtId="0" pivotButton="0" quotePrefix="0" xfId="0">
      <alignment horizontal="center"/>
    </xf>
    <xf applyAlignment="1" borderId="0" fillId="5" fontId="9" numFmtId="0" pivotButton="0" quotePrefix="0" xfId="0">
      <alignment horizontal="center"/>
    </xf>
    <xf applyAlignment="1" borderId="23" fillId="5" fontId="9" numFmtId="0" pivotButton="0" quotePrefix="0" xfId="0">
      <alignment horizontal="center"/>
    </xf>
    <xf applyAlignment="1" borderId="14" fillId="5" fontId="7" numFmtId="0" pivotButton="0" quotePrefix="0" xfId="0">
      <alignment horizontal="left"/>
    </xf>
    <xf applyAlignment="1" borderId="2" fillId="5" fontId="7" numFmtId="0" pivotButton="0" quotePrefix="0" xfId="0">
      <alignment horizontal="left"/>
    </xf>
    <xf applyAlignment="1" borderId="2" fillId="5" fontId="7" numFmtId="0" pivotButton="0" quotePrefix="0" xfId="0">
      <alignment horizontal="left" vertical="top"/>
    </xf>
    <xf applyAlignment="1" borderId="14" fillId="5" fontId="9" numFmtId="0" pivotButton="0" quotePrefix="0" xfId="0">
      <alignment horizontal="center"/>
    </xf>
    <xf applyAlignment="1" borderId="2" fillId="5" fontId="9" numFmtId="0" pivotButton="0" quotePrefix="0" xfId="0">
      <alignment horizontal="center"/>
    </xf>
    <xf applyAlignment="1" borderId="21" fillId="5" fontId="9" numFmtId="0" pivotButton="0" quotePrefix="0" xfId="0">
      <alignment horizontal="center"/>
    </xf>
    <xf applyAlignment="1" borderId="0" fillId="5" fontId="7" numFmtId="2" pivotButton="0" quotePrefix="0" xfId="0">
      <alignment horizontal="right"/>
    </xf>
    <xf applyAlignment="1" borderId="0" fillId="5" fontId="7" numFmtId="2" pivotButton="0" quotePrefix="0" xfId="0">
      <alignment horizontal="center"/>
    </xf>
    <xf borderId="2" fillId="5" fontId="7" numFmtId="2" pivotButton="0" quotePrefix="0" xfId="0"/>
    <xf applyAlignment="1" borderId="0" fillId="5" fontId="7" numFmtId="1" pivotButton="0" quotePrefix="0" xfId="0">
      <alignment horizontal="center"/>
    </xf>
    <xf borderId="6" fillId="5" fontId="0" numFmtId="0" pivotButton="0" quotePrefix="0" xfId="0"/>
    <xf applyAlignment="1" borderId="0" fillId="5" fontId="9" numFmtId="1" pivotButton="0" quotePrefix="0" xfId="0">
      <alignment horizontal="right"/>
    </xf>
    <xf applyAlignment="1" borderId="0" fillId="5" fontId="7" numFmtId="1" pivotButton="0" quotePrefix="0" xfId="1">
      <alignment horizontal="center"/>
    </xf>
    <xf borderId="8" fillId="5" fontId="7" numFmtId="0" pivotButton="0" quotePrefix="0" xfId="0"/>
    <xf borderId="9" fillId="5" fontId="0" numFmtId="2" pivotButton="0" quotePrefix="0" xfId="0"/>
    <xf borderId="13" fillId="5" fontId="9" numFmtId="2" pivotButton="0" quotePrefix="0" xfId="0"/>
    <xf borderId="10" fillId="5" fontId="0" numFmtId="2" pivotButton="0" quotePrefix="0" xfId="0"/>
    <xf applyAlignment="1" borderId="9" fillId="5" fontId="7" numFmtId="2" pivotButton="0" quotePrefix="0" xfId="0">
      <alignment horizontal="center"/>
    </xf>
    <xf applyAlignment="1" borderId="7" fillId="4" fontId="7" numFmtId="0" pivotButton="0" quotePrefix="0" xfId="0">
      <alignment horizontal="right"/>
    </xf>
    <xf applyAlignment="1" borderId="0" fillId="4" fontId="7" numFmtId="0" pivotButton="0" quotePrefix="0" xfId="0">
      <alignment horizontal="right"/>
    </xf>
    <xf applyAlignment="1" borderId="28" fillId="4" fontId="7" numFmtId="0" pivotButton="0" quotePrefix="0" xfId="0">
      <alignment horizontal="left"/>
    </xf>
    <xf applyAlignment="1" borderId="29" fillId="4" fontId="7" numFmtId="0" pivotButton="0" quotePrefix="0" xfId="0">
      <alignment horizontal="left"/>
    </xf>
    <xf applyAlignment="1" borderId="28" fillId="4" fontId="7" numFmtId="0" pivotButton="0" quotePrefix="0" xfId="0">
      <alignment horizontal="center"/>
    </xf>
    <xf applyAlignment="1" borderId="29" fillId="4" fontId="7" numFmtId="0" pivotButton="0" quotePrefix="0" xfId="0">
      <alignment horizontal="center"/>
    </xf>
    <xf applyAlignment="1" borderId="30" fillId="4" fontId="7" numFmtId="0" pivotButton="0" quotePrefix="0" xfId="0">
      <alignment horizontal="center"/>
    </xf>
    <xf applyAlignment="1" borderId="18" fillId="4" fontId="7" numFmtId="0" pivotButton="0" quotePrefix="0" xfId="0">
      <alignment horizontal="center"/>
    </xf>
    <xf applyAlignment="1" borderId="31" fillId="4" fontId="7" numFmtId="0" pivotButton="0" quotePrefix="0" xfId="0">
      <alignment horizontal="center"/>
    </xf>
    <xf applyAlignment="1" borderId="18" fillId="4" fontId="7" numFmtId="1" pivotButton="0" quotePrefix="0" xfId="0">
      <alignment horizontal="center"/>
    </xf>
    <xf applyAlignment="1" borderId="31" fillId="4" fontId="7" numFmtId="1" pivotButton="0" quotePrefix="0" xfId="0">
      <alignment horizontal="center"/>
    </xf>
    <xf applyAlignment="1" borderId="32" fillId="4" fontId="7" numFmtId="1" pivotButton="0" quotePrefix="0" xfId="0">
      <alignment horizontal="center"/>
    </xf>
    <xf applyAlignment="1" borderId="7" fillId="4" fontId="9" numFmtId="1" pivotButton="0" quotePrefix="0" xfId="0">
      <alignment horizontal="center"/>
    </xf>
    <xf applyAlignment="1" borderId="0" fillId="4" fontId="9" numFmtId="1" pivotButton="0" quotePrefix="0" xfId="0">
      <alignment horizontal="center"/>
    </xf>
    <xf applyAlignment="1" borderId="23" fillId="4" fontId="9" numFmtId="1" pivotButton="0" quotePrefix="0" xfId="0">
      <alignment horizontal="center"/>
    </xf>
    <xf applyAlignment="1" borderId="7" fillId="4" fontId="9" numFmtId="1" pivotButton="0" quotePrefix="0" xfId="1">
      <alignment horizontal="center"/>
    </xf>
    <xf applyAlignment="1" borderId="0" fillId="4" fontId="9" numFmtId="1" pivotButton="0" quotePrefix="0" xfId="1">
      <alignment horizontal="center"/>
    </xf>
    <xf applyAlignment="1" borderId="23" fillId="4" fontId="9" numFmtId="1" pivotButton="0" quotePrefix="0" xfId="1">
      <alignment horizontal="center"/>
    </xf>
    <xf applyAlignment="1" borderId="10" fillId="4" fontId="7" numFmtId="0" pivotButton="0" quotePrefix="0" xfId="0">
      <alignment horizontal="right" vertical="center"/>
    </xf>
    <xf applyAlignment="1" borderId="9" fillId="4" fontId="7" numFmtId="0" pivotButton="0" quotePrefix="0" xfId="0">
      <alignment horizontal="right" vertical="center"/>
    </xf>
    <xf applyAlignment="1" borderId="22" fillId="4" fontId="7" numFmtId="0" pivotButton="0" quotePrefix="0" xfId="0">
      <alignment horizontal="center"/>
    </xf>
    <xf applyAlignment="1" borderId="7" fillId="4" fontId="9" numFmtId="2" pivotButton="0" quotePrefix="0" xfId="0">
      <alignment horizontal="center"/>
    </xf>
    <xf applyAlignment="1" borderId="0" fillId="4" fontId="9" numFmtId="2" pivotButton="0" quotePrefix="0" xfId="0">
      <alignment horizontal="center"/>
    </xf>
    <xf applyAlignment="1" borderId="23" fillId="4" fontId="9" numFmtId="2" pivotButton="0" quotePrefix="0" xfId="0">
      <alignment horizontal="center"/>
    </xf>
    <xf applyAlignment="1" borderId="10" fillId="4" fontId="7" numFmtId="1" pivotButton="0" quotePrefix="0" xfId="0">
      <alignment horizontal="center"/>
    </xf>
    <xf applyAlignment="1" borderId="9" fillId="4" fontId="7" numFmtId="1" pivotButton="0" quotePrefix="0" xfId="0">
      <alignment horizontal="center"/>
    </xf>
    <xf applyAlignment="1" borderId="24" fillId="4" fontId="7" numFmtId="1" pivotButton="0" quotePrefix="0" xfId="0">
      <alignment horizontal="center"/>
    </xf>
    <xf applyAlignment="1" borderId="4" fillId="4" fontId="7" numFmtId="0" pivotButton="0" quotePrefix="0" xfId="0">
      <alignment horizontal="center"/>
    </xf>
    <xf applyAlignment="1" borderId="25" fillId="4" fontId="7" numFmtId="0" pivotButton="0" quotePrefix="0" xfId="0">
      <alignment horizontal="center"/>
    </xf>
    <xf applyAlignment="1" borderId="26" fillId="4" fontId="7" numFmtId="0" pivotButton="0" quotePrefix="0" xfId="0">
      <alignment horizontal="left"/>
    </xf>
    <xf applyAlignment="1" borderId="22" fillId="4" fontId="7" numFmtId="0" pivotButton="0" quotePrefix="0" xfId="0">
      <alignment horizontal="left"/>
    </xf>
    <xf applyAlignment="1" borderId="26" fillId="4" fontId="9" numFmtId="0" pivotButton="0" quotePrefix="0" xfId="0">
      <alignment horizontal="center"/>
    </xf>
    <xf applyAlignment="1" borderId="22" fillId="4" fontId="9" numFmtId="0" pivotButton="0" quotePrefix="0" xfId="0">
      <alignment horizontal="center"/>
    </xf>
    <xf applyAlignment="1" borderId="27" fillId="4" fontId="9" numFmtId="0" pivotButton="0" quotePrefix="0" xfId="0">
      <alignment horizontal="center"/>
    </xf>
    <xf applyAlignment="1" borderId="7" fillId="5" fontId="9" numFmtId="1" pivotButton="0" quotePrefix="0" xfId="0">
      <alignment horizontal="center"/>
    </xf>
    <xf applyAlignment="1" borderId="0" fillId="5" fontId="9" numFmtId="1" pivotButton="0" quotePrefix="0" xfId="0">
      <alignment horizontal="center"/>
    </xf>
    <xf applyAlignment="1" borderId="23" fillId="5" fontId="9" numFmtId="1" pivotButton="0" quotePrefix="0" xfId="0">
      <alignment horizontal="center"/>
    </xf>
    <xf applyAlignment="1" borderId="7" fillId="5" fontId="9" numFmtId="1" pivotButton="0" quotePrefix="0" xfId="1">
      <alignment horizontal="center"/>
    </xf>
    <xf applyAlignment="1" borderId="0" fillId="5" fontId="9" numFmtId="1" pivotButton="0" quotePrefix="0" xfId="1">
      <alignment horizontal="center"/>
    </xf>
    <xf applyAlignment="1" borderId="23" fillId="5" fontId="9" numFmtId="1" pivotButton="0" quotePrefix="0" xfId="1">
      <alignment horizontal="center"/>
    </xf>
    <xf applyAlignment="1" borderId="7" fillId="5" fontId="9" numFmtId="2" pivotButton="0" quotePrefix="0" xfId="0">
      <alignment horizontal="center"/>
    </xf>
    <xf applyAlignment="1" borderId="0" fillId="5" fontId="9" numFmtId="2" pivotButton="0" quotePrefix="0" xfId="0">
      <alignment horizontal="center"/>
    </xf>
    <xf applyAlignment="1" borderId="23" fillId="5" fontId="9" numFmtId="2" pivotButton="0" quotePrefix="0" xfId="0">
      <alignment horizontal="center"/>
    </xf>
    <xf applyAlignment="1" borderId="10" fillId="5" fontId="7" numFmtId="1" pivotButton="0" quotePrefix="0" xfId="0">
      <alignment horizontal="center"/>
    </xf>
    <xf applyAlignment="1" borderId="9" fillId="5" fontId="7" numFmtId="1" pivotButton="0" quotePrefix="0" xfId="0">
      <alignment horizontal="center"/>
    </xf>
    <xf applyAlignment="1" borderId="24" fillId="5" fontId="7" numFmtId="1" pivotButton="0" quotePrefix="0" xfId="0">
      <alignment horizontal="center"/>
    </xf>
    <xf applyAlignment="1" borderId="28" fillId="5" fontId="7" numFmtId="0" pivotButton="0" quotePrefix="0" xfId="0">
      <alignment horizontal="left"/>
    </xf>
    <xf applyAlignment="1" borderId="29" fillId="5" fontId="7" numFmtId="0" pivotButton="0" quotePrefix="0" xfId="0">
      <alignment horizontal="left"/>
    </xf>
    <xf applyAlignment="1" borderId="7" fillId="5" fontId="7" numFmtId="0" pivotButton="0" quotePrefix="0" xfId="0">
      <alignment horizontal="right"/>
    </xf>
    <xf applyAlignment="1" borderId="0" fillId="5" fontId="7" numFmtId="0" pivotButton="0" quotePrefix="0" xfId="0">
      <alignment horizontal="right"/>
    </xf>
    <xf applyAlignment="1" borderId="10" fillId="5" fontId="7" numFmtId="0" pivotButton="0" quotePrefix="0" xfId="0">
      <alignment horizontal="right" vertical="center"/>
    </xf>
    <xf applyAlignment="1" borderId="9" fillId="5" fontId="7" numFmtId="0" pivotButton="0" quotePrefix="0" xfId="0">
      <alignment horizontal="right" vertical="center"/>
    </xf>
    <xf applyAlignment="1" borderId="4" fillId="5" fontId="7" numFmtId="0" pivotButton="0" quotePrefix="0" xfId="0">
      <alignment horizontal="center"/>
    </xf>
    <xf applyAlignment="1" borderId="25" fillId="5" fontId="7" numFmtId="0" pivotButton="0" quotePrefix="0" xfId="0">
      <alignment horizontal="center"/>
    </xf>
    <xf applyAlignment="1" borderId="26" fillId="5" fontId="7" numFmtId="0" pivotButton="0" quotePrefix="0" xfId="0">
      <alignment horizontal="left"/>
    </xf>
    <xf applyAlignment="1" borderId="22" fillId="5" fontId="7" numFmtId="0" pivotButton="0" quotePrefix="0" xfId="0">
      <alignment horizontal="left"/>
    </xf>
    <xf applyAlignment="1" borderId="26" fillId="5" fontId="9" numFmtId="0" pivotButton="0" quotePrefix="0" xfId="0">
      <alignment horizontal="center"/>
    </xf>
    <xf applyAlignment="1" borderId="22" fillId="5" fontId="9" numFmtId="0" pivotButton="0" quotePrefix="0" xfId="0">
      <alignment horizontal="center"/>
    </xf>
    <xf applyAlignment="1" borderId="27" fillId="5" fontId="9" numFmtId="0" pivotButton="0" quotePrefix="0" xfId="0">
      <alignment horizontal="center"/>
    </xf>
    <xf applyAlignment="1" borderId="22" fillId="5" fontId="7" numFmtId="0" pivotButton="0" quotePrefix="0" xfId="0">
      <alignment horizontal="center"/>
    </xf>
    <xf applyAlignment="1" borderId="28" fillId="5" fontId="7" numFmtId="0" pivotButton="0" quotePrefix="0" xfId="0">
      <alignment horizontal="center"/>
    </xf>
    <xf applyAlignment="1" borderId="29" fillId="5" fontId="7" numFmtId="0" pivotButton="0" quotePrefix="0" xfId="0">
      <alignment horizontal="center"/>
    </xf>
    <xf applyAlignment="1" borderId="30" fillId="5" fontId="7" numFmtId="0" pivotButton="0" quotePrefix="0" xfId="0">
      <alignment horizontal="center"/>
    </xf>
    <xf applyAlignment="1" borderId="18" fillId="5" fontId="7" numFmtId="0" pivotButton="0" quotePrefix="0" xfId="0">
      <alignment horizontal="center"/>
    </xf>
    <xf applyAlignment="1" borderId="31" fillId="5" fontId="7" numFmtId="0" pivotButton="0" quotePrefix="0" xfId="0">
      <alignment horizontal="center"/>
    </xf>
    <xf applyAlignment="1" borderId="18" fillId="5" fontId="7" numFmtId="1" pivotButton="0" quotePrefix="0" xfId="0">
      <alignment horizontal="center"/>
    </xf>
    <xf applyAlignment="1" borderId="31" fillId="5" fontId="7" numFmtId="1" pivotButton="0" quotePrefix="0" xfId="0">
      <alignment horizontal="center"/>
    </xf>
    <xf applyAlignment="1" borderId="32" fillId="5" fontId="7" numFmtId="1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14" fillId="4" fontId="7" numFmtId="0" pivotButton="0" quotePrefix="0" xfId="0">
      <alignment horizontal="center"/>
    </xf>
    <xf applyAlignment="1" borderId="2" fillId="4" fontId="7" numFmtId="0" pivotButton="0" quotePrefix="0" xfId="0">
      <alignment horizontal="center"/>
    </xf>
    <xf applyAlignment="1" borderId="21" fillId="4" fontId="7" numFmtId="0" pivotButton="0" quotePrefix="0" xfId="0">
      <alignment horizontal="center"/>
    </xf>
    <xf applyAlignment="1" borderId="0" fillId="4" fontId="7" numFmtId="0" pivotButton="0" quotePrefix="0" xfId="0">
      <alignment horizontal="center"/>
    </xf>
    <xf applyAlignment="1" borderId="0" fillId="4" fontId="7" numFmtId="2" pivotButton="0" quotePrefix="0" xfId="0">
      <alignment horizontal="center"/>
    </xf>
    <xf applyAlignment="1" borderId="33" fillId="4" fontId="7" numFmtId="2" pivotButton="0" quotePrefix="0" xfId="0">
      <alignment horizontal="center"/>
    </xf>
    <xf applyAlignment="1" borderId="26" fillId="4" fontId="14" numFmtId="0" pivotButton="0" quotePrefix="0" xfId="0">
      <alignment horizontal="center"/>
    </xf>
    <xf applyAlignment="1" borderId="22" fillId="4" fontId="14" numFmtId="0" pivotButton="0" quotePrefix="0" xfId="0">
      <alignment horizontal="center"/>
    </xf>
    <xf applyAlignment="1" borderId="27" fillId="4" fontId="14" numFmtId="0" pivotButton="0" quotePrefix="0" xfId="0">
      <alignment horizontal="center"/>
    </xf>
    <xf borderId="4" fillId="0" fontId="0" numFmtId="0" pivotButton="0" quotePrefix="0" xfId="0"/>
    <xf borderId="25" fillId="0" fontId="0" numFmtId="0" pivotButton="0" quotePrefix="0" xfId="0"/>
    <xf borderId="22" fillId="0" fontId="0" numFmtId="0" pivotButton="0" quotePrefix="0" xfId="0"/>
    <xf applyAlignment="1" borderId="36" fillId="4" fontId="9" numFmtId="0" pivotButton="0" quotePrefix="0" xfId="0">
      <alignment horizontal="center"/>
    </xf>
    <xf borderId="27" fillId="0" fontId="0" numFmtId="0" pivotButton="0" quotePrefix="0" xfId="0"/>
    <xf borderId="0" fillId="0" fontId="0" numFmtId="164" pivotButton="0" quotePrefix="0" xfId="0"/>
    <xf borderId="29" fillId="0" fontId="0" numFmtId="0" pivotButton="0" quotePrefix="0" xfId="0"/>
    <xf applyAlignment="1" borderId="37" fillId="4" fontId="7" numFmtId="0" pivotButton="0" quotePrefix="0" xfId="0">
      <alignment horizontal="center"/>
    </xf>
    <xf borderId="30" fillId="0" fontId="0" numFmtId="0" pivotButton="0" quotePrefix="0" xfId="0"/>
    <xf borderId="31" fillId="0" fontId="0" numFmtId="0" pivotButton="0" quotePrefix="0" xfId="0"/>
    <xf applyAlignment="1" borderId="38" fillId="4" fontId="7" numFmtId="1" pivotButton="0" quotePrefix="0" xfId="0">
      <alignment horizontal="center"/>
    </xf>
    <xf borderId="32" fillId="0" fontId="0" numFmtId="0" pivotButton="0" quotePrefix="0" xfId="0"/>
    <xf applyAlignment="1" borderId="34" fillId="4" fontId="9" numFmtId="1" pivotButton="0" quotePrefix="0" xfId="0">
      <alignment horizontal="center"/>
    </xf>
    <xf borderId="23" fillId="0" fontId="0" numFmtId="0" pivotButton="0" quotePrefix="0" xfId="0"/>
    <xf applyAlignment="1" borderId="34" fillId="4" fontId="9" numFmtId="1" pivotButton="0" quotePrefix="0" xfId="1">
      <alignment horizontal="center"/>
    </xf>
    <xf applyAlignment="1" borderId="34" fillId="4" fontId="9" numFmtId="2" pivotButton="0" quotePrefix="0" xfId="0">
      <alignment horizontal="center"/>
    </xf>
    <xf borderId="9" fillId="0" fontId="0" numFmtId="0" pivotButton="0" quotePrefix="0" xfId="0"/>
    <xf applyAlignment="1" borderId="35" fillId="4" fontId="7" numFmtId="1" pivotButton="0" quotePrefix="0" xfId="0">
      <alignment horizontal="center"/>
    </xf>
    <xf borderId="24" fillId="0" fontId="0" numFmtId="0" pivotButton="0" quotePrefix="0" xfId="0"/>
    <xf borderId="0" fillId="5" fontId="0" numFmtId="166" pivotButton="0" quotePrefix="0" xfId="0"/>
    <xf borderId="7" fillId="5" fontId="0" numFmtId="164" pivotButton="0" quotePrefix="0" xfId="0"/>
    <xf borderId="2" fillId="5" fontId="0" numFmtId="166" pivotButton="0" quotePrefix="0" xfId="0"/>
    <xf borderId="0" fillId="2" fontId="0" numFmtId="164" pivotButton="0" quotePrefix="0" xfId="0"/>
    <xf borderId="0" fillId="0" fontId="0" numFmtId="166" pivotButton="0" quotePrefix="0" xfId="0"/>
    <xf borderId="0" fillId="0" fontId="0" numFmtId="165" pivotButton="0" quotePrefix="0" xfId="0"/>
    <xf borderId="2" fillId="2" fontId="0" numFmtId="164" pivotButton="0" quotePrefix="0" xfId="0"/>
    <xf borderId="2" fillId="0" fontId="0" numFmtId="164" pivotButton="0" quotePrefix="0" xfId="0"/>
    <xf borderId="16" fillId="0" fontId="0" numFmtId="164" pivotButton="0" quotePrefix="0" xfId="0"/>
    <xf borderId="16" fillId="2" fontId="0" numFmtId="164" pivotButton="0" quotePrefix="0" xfId="0"/>
    <xf borderId="0" fillId="0" fontId="0" numFmtId="167" pivotButton="0" quotePrefix="0" xfId="0"/>
    <xf borderId="16" fillId="6" fontId="0" numFmtId="164" pivotButton="0" quotePrefix="0" xfId="0"/>
    <xf borderId="0" fillId="6" fontId="0" numFmtId="164" pivotButton="0" quotePrefix="0" xfId="0"/>
    <xf applyAlignment="1" borderId="36" fillId="5" fontId="9" numFmtId="0" pivotButton="0" quotePrefix="0" xfId="0">
      <alignment horizontal="center"/>
    </xf>
    <xf applyAlignment="1" borderId="37" fillId="5" fontId="7" numFmtId="0" pivotButton="0" quotePrefix="0" xfId="0">
      <alignment horizontal="center"/>
    </xf>
    <xf applyAlignment="1" borderId="38" fillId="5" fontId="7" numFmtId="1" pivotButton="0" quotePrefix="0" xfId="0">
      <alignment horizontal="center"/>
    </xf>
    <xf applyAlignment="1" borderId="34" fillId="5" fontId="9" numFmtId="1" pivotButton="0" quotePrefix="0" xfId="0">
      <alignment horizontal="center"/>
    </xf>
    <xf applyAlignment="1" borderId="34" fillId="5" fontId="9" numFmtId="1" pivotButton="0" quotePrefix="0" xfId="1">
      <alignment horizontal="center"/>
    </xf>
    <xf applyAlignment="1" borderId="34" fillId="5" fontId="9" numFmtId="2" pivotButton="0" quotePrefix="0" xfId="0">
      <alignment horizontal="center"/>
    </xf>
    <xf applyAlignment="1" borderId="35" fillId="5" fontId="7" numFmtId="1" pivotButton="0" quotePrefix="0" xfId="0">
      <alignment horizontal="center"/>
    </xf>
    <xf applyAlignment="1" borderId="39" fillId="4" fontId="7" numFmtId="0" pivotButton="0" quotePrefix="0" xfId="0">
      <alignment horizontal="center"/>
    </xf>
    <xf borderId="21" fillId="0" fontId="0" numFmtId="0" pivotButton="0" quotePrefix="0" xfId="0"/>
    <xf applyAlignment="1" borderId="36" fillId="4" fontId="14" numFmtId="0" pivotButton="0" quotePrefix="0" xfId="0">
      <alignment horizontal="center"/>
    </xf>
    <xf borderId="33" fillId="0" fontId="0" numFmtId="0" pivotButton="0" quotePrefix="0" xfId="0"/>
    <xf borderId="0" fillId="5" fontId="12" numFmtId="166" pivotButton="0" quotePrefix="0" xfId="0"/>
    <xf borderId="2" fillId="5" fontId="12" numFmtId="166" pivotButton="0" quotePrefix="0" xfId="0"/>
    <xf borderId="0" fillId="5" fontId="13" numFmtId="166" pivotButton="0" quotePrefix="0" xfId="0"/>
    <xf borderId="2" fillId="5" fontId="13" numFmtId="166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900067026227927"/>
                  <y val="0.3331216384837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-85.714x + 3652.9
R² = 0.1739, p=0.24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(Monthly)'!$R$123:$R$127</f>
              <numCache>
                <formatCode>0.0</formatCode>
                <ptCount val="5"/>
                <pt idx="0">
                  <v>52.14285714285715</v>
                </pt>
                <pt idx="1">
                  <v>53.14285714285715</v>
                </pt>
                <pt idx="2">
                  <v>54.14285714285715</v>
                </pt>
                <pt idx="3">
                  <v>55.14285714285715</v>
                </pt>
                <pt idx="4">
                  <v>56.14285714285715</v>
                </pt>
              </numCache>
            </numRef>
          </xVal>
          <yVal>
            <numRef>
              <f>'Report Datasheet (Monthly)'!$M$123:$M$127</f>
              <numCache>
                <formatCode>General</formatCode>
                <ptCount val="5"/>
                <pt idx="0">
                  <v>2630</v>
                </pt>
                <pt idx="1">
                  <v>2540</v>
                </pt>
                <pt idx="2">
                  <v>2650</v>
                </pt>
                <pt idx="3">
                  <v>2460</v>
                </pt>
                <pt idx="4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0068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(Monthly)'!$P$34:$P$70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(Monthly)'!$M$34:$M$70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00688"/>
        <scaling>
          <orientation val="minMax"/>
          <max val="58"/>
          <min val="5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71109190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28224932504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0068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0045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004576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415285045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87215728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0045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03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03232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471998952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9452365751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03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3026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30262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3026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327477733316122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(V+AMI-P-)'!$M$119:$M$128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2650</v>
                </pt>
                <pt idx="7">
                  <v>2460</v>
                </pt>
                <pt idx="8">
                  <v>2570</v>
                </pt>
                <pt idx="9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52819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528192"/>
        <scaling>
          <orientation val="minMax"/>
          <max val="60"/>
          <min val="4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48391993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0179616102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52819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9430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9430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769258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67467822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9430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278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27856"/>
        <scaling>
          <orientation val="minMax"/>
          <max val="55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796176106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926948461987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278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978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97808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978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317472722393491"/>
                  <y val="0.205521277053483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(V+AMI+-)'!$R$119:$R$124</f>
              <numCache>
                <formatCode>0.0</formatCode>
                <ptCount val="6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</numCache>
            </numRef>
          </xVal>
          <yVal>
            <numRef>
              <f>'Report Datasheet (V+AMI+-)'!$M$119:$M$124</f>
              <numCache>
                <formatCode>General</formatCode>
                <ptCount val="6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1456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(V+AMI+-)'!$P$34:$P$70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(V+AMI+-)'!$M$34:$M$70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14560"/>
        <scaling>
          <orientation val="minMax"/>
          <max val="55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20184977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3777027871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1456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514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5147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1144781144781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790450436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514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08114942830422134"/>
                  <y val="0.3856856417537972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(V+AMI+-)'!$M$102:$M$122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286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(V+AMI+-)'!$P$102:$P$128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127</v>
                </pt>
                <pt idx="24">
                  <v>128</v>
                </pt>
                <pt idx="25">
                  <v>129</v>
                </pt>
                <pt idx="26">
                  <v>130</v>
                </pt>
              </numCache>
            </numRef>
          </xVal>
          <yVal>
            <numRef>
              <f>'Report Datasheet (V+AMI+-)'!$M$102:$M$128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2750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28656"/>
        <scaling>
          <orientation val="minMax"/>
          <max val="60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18311333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42617767769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286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822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8279723832175"/>
                  <y val="0.0672949891415857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8222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05414551607444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2790545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822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655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65523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320487472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94110097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655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069635969416866"/>
                  <y val="0.4031352736198078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39.716x + 2522.5
R² = 0.1229, p&lt;0.01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5168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10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10 wks)'!$M$45:$M$81</f>
              <numCache>
                <formatCode>General</formatCode>
                <ptCount val="37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5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9855190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500950312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5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2685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wks)'!$J$45:$J$116</f>
              <numCache>
                <formatCode>0%</formatCode>
                <ptCount val="72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  <pt idx="44">
                  <v>-0.01886792452830182</v>
                </pt>
                <pt idx="45">
                  <v>-0.01132075471698106</v>
                </pt>
                <pt idx="46">
                  <v>-0.03018867924528305</v>
                </pt>
                <pt idx="47">
                  <v>-0.01886792452830182</v>
                </pt>
                <pt idx="48">
                  <v>-0.01509433962264152</v>
                </pt>
                <pt idx="49">
                  <v>-0.01886792452830182</v>
                </pt>
                <pt idx="50">
                  <v>-0.07169811320754715</v>
                </pt>
                <pt idx="51">
                  <v>0.03018867924528305</v>
                </pt>
                <pt idx="52">
                  <v>-0.02641509433962258</v>
                </pt>
                <pt idx="53">
                  <v>0.01509433962264152</v>
                </pt>
                <pt idx="54">
                  <v>-0.05660377358490563</v>
                </pt>
                <pt idx="55">
                  <v>-0.06792452830188669</v>
                </pt>
                <pt idx="56">
                  <v>0.03773584905660381</v>
                </pt>
                <pt idx="57">
                  <v>-0.09056603773584897</v>
                </pt>
                <pt idx="58">
                  <v>0</v>
                </pt>
                <pt idx="59">
                  <v>-0.06792452830188669</v>
                </pt>
                <pt idx="60">
                  <v>-0.01886792452830182</v>
                </pt>
                <pt idx="61">
                  <v>0.01886792452830199</v>
                </pt>
                <pt idx="62">
                  <v>0</v>
                </pt>
                <pt idx="63">
                  <v>-0.09056603773584897</v>
                </pt>
                <pt idx="64">
                  <v>0.03396226415094351</v>
                </pt>
                <pt idx="65">
                  <v>-0.01886792452830182</v>
                </pt>
                <pt idx="66">
                  <v>-0.01132075471698106</v>
                </pt>
                <pt idx="67">
                  <v>0.03773584905660381</v>
                </pt>
                <pt idx="68">
                  <v>-0.01886792452830182</v>
                </pt>
                <pt idx="69">
                  <v>0.02641509433962275</v>
                </pt>
                <pt idx="70">
                  <v>-0.01886792452830182</v>
                </pt>
                <pt idx="71">
                  <v>-0.08679245283018867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268512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7174142825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152468498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2685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232680890580704"/>
                  <y val="0.401456047502258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y = 20.854x + 2556.5</a:t>
                    </a:r>
                  </a:p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R² = 0.0031, p=0.39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wks)'!$R$89:$R$116</f>
              <numCache>
                <formatCode>0.0</formatCode>
                <ptCount val="28"/>
                <pt idx="0">
                  <v>6.428571428571429</v>
                </pt>
                <pt idx="1">
                  <v>6.571428571428571</v>
                </pt>
                <pt idx="2">
                  <v>6.714285714285714</v>
                </pt>
                <pt idx="3">
                  <v>6.857142857142857</v>
                </pt>
                <pt idx="4">
                  <v>7</v>
                </pt>
                <pt idx="5">
                  <v>7.142857142857143</v>
                </pt>
                <pt idx="6">
                  <v>7.285714285714286</v>
                </pt>
                <pt idx="7">
                  <v>7.428571428571429</v>
                </pt>
                <pt idx="8">
                  <v>7.571428571428571</v>
                </pt>
                <pt idx="9">
                  <v>7.714285714285714</v>
                </pt>
                <pt idx="10">
                  <v>7.857142857142857</v>
                </pt>
                <pt idx="11">
                  <v>8</v>
                </pt>
                <pt idx="12">
                  <v>8.142857142857142</v>
                </pt>
                <pt idx="13">
                  <v>8.285714285714286</v>
                </pt>
                <pt idx="14">
                  <v>8.428571428571429</v>
                </pt>
                <pt idx="15">
                  <v>8.571428571428571</v>
                </pt>
                <pt idx="16">
                  <v>8.714285714285714</v>
                </pt>
                <pt idx="17">
                  <v>8.857142857142858</v>
                </pt>
                <pt idx="18">
                  <v>9</v>
                </pt>
                <pt idx="19">
                  <v>9.142857142857142</v>
                </pt>
                <pt idx="20">
                  <v>9.285714285714286</v>
                </pt>
                <pt idx="21">
                  <v>9.428571428571429</v>
                </pt>
                <pt idx="22">
                  <v>9.571428571428571</v>
                </pt>
                <pt idx="23">
                  <v>9.714285714285714</v>
                </pt>
                <pt idx="24">
                  <v>9.857142857142858</v>
                </pt>
                <pt idx="25">
                  <v>10</v>
                </pt>
                <pt idx="26">
                  <v>10.14285714285714</v>
                </pt>
                <pt idx="27">
                  <v>10.28571428571429</v>
                </pt>
              </numCache>
            </numRef>
          </xVal>
          <yVal>
            <numRef>
              <f>'Report Datasheet (Conv 10 wks)'!$M$89:$M$116</f>
              <numCache>
                <formatCode>General</formatCode>
                <ptCount val="28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  <pt idx="27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141680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10 wks)'!$P$89:$P$115</f>
              <numCache>
                <formatCode>0</formatCode>
                <ptCount val="27"/>
                <pt idx="0">
                  <v>45</v>
                </pt>
                <pt idx="1">
                  <v>46</v>
                </pt>
                <pt idx="2">
                  <v>47</v>
                </pt>
                <pt idx="3">
                  <v>48</v>
                </pt>
                <pt idx="4">
                  <v>49</v>
                </pt>
                <pt idx="5">
                  <v>50</v>
                </pt>
                <pt idx="6">
                  <v>51</v>
                </pt>
                <pt idx="7">
                  <v>52</v>
                </pt>
                <pt idx="8">
                  <v>53</v>
                </pt>
                <pt idx="9">
                  <v>54</v>
                </pt>
                <pt idx="10">
                  <v>55</v>
                </pt>
                <pt idx="11">
                  <v>56</v>
                </pt>
                <pt idx="12">
                  <v>57</v>
                </pt>
                <pt idx="13">
                  <v>58</v>
                </pt>
                <pt idx="14">
                  <v>59</v>
                </pt>
                <pt idx="15">
                  <v>60</v>
                </pt>
                <pt idx="16">
                  <v>61</v>
                </pt>
                <pt idx="17">
                  <v>62</v>
                </pt>
                <pt idx="18">
                  <v>63</v>
                </pt>
                <pt idx="19">
                  <v>64</v>
                </pt>
                <pt idx="20">
                  <v>65</v>
                </pt>
                <pt idx="21">
                  <v>66</v>
                </pt>
                <pt idx="22">
                  <v>67</v>
                </pt>
                <pt idx="23">
                  <v>68</v>
                </pt>
                <pt idx="24">
                  <v>69</v>
                </pt>
                <pt idx="25">
                  <v>70</v>
                </pt>
                <pt idx="26">
                  <v>71</v>
                </pt>
              </numCache>
            </numRef>
          </xVal>
          <yVal>
            <numRef>
              <f>'Report Datasheet (Conv 10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14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519685039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59055118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14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wks)'!$M$45:$M$88</f>
              <numCache>
                <formatCode>General</formatCode>
                <ptCount val="44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245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wks)'!$J$45:$J$88</f>
              <numCache>
                <formatCode>0%</formatCode>
                <ptCount val="44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245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245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3070314918427292"/>
                  <y val="0.321985284626306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27.028x + 2533.9
R² = 0.0357,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92035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6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6 wks)'!$M$45:$M$81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7920352"/>
        <scaling>
          <orientation val="minMax"/>
          <max val="8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7929697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186829954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792035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wks)'!$M$45:$M$116</f>
              <numCache>
                <formatCode>General</formatCode>
                <ptCount val="72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446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wks)'!$J$45:$J$116</f>
              <numCache>
                <formatCode>0%</formatCode>
                <ptCount val="72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  <pt idx="44">
                  <v>-0.03703703703703707</v>
                </pt>
                <pt idx="45">
                  <v>-0.02962962962962966</v>
                </pt>
                <pt idx="46">
                  <v>-0.04814814814814827</v>
                </pt>
                <pt idx="47">
                  <v>-0.03703703703703707</v>
                </pt>
                <pt idx="48">
                  <v>-0.03333333333333344</v>
                </pt>
                <pt idx="49">
                  <v>-0.03703703703703707</v>
                </pt>
                <pt idx="50">
                  <v>-0.08888888888888896</v>
                </pt>
                <pt idx="51">
                  <v>0.01111111111111104</v>
                </pt>
                <pt idx="52">
                  <v>-0.04444444444444448</v>
                </pt>
                <pt idx="53">
                  <v>-0.003703703703703789</v>
                </pt>
                <pt idx="54">
                  <v>-0.07407407407407414</v>
                </pt>
                <pt idx="55">
                  <v>-0.08518518518518517</v>
                </pt>
                <pt idx="56">
                  <v>0.01851851851851845</v>
                </pt>
                <pt idx="57">
                  <v>-0.1074074074074074</v>
                </pt>
                <pt idx="58">
                  <v>-0.01851851851851861</v>
                </pt>
                <pt idx="59">
                  <v>-0.08518518518518517</v>
                </pt>
                <pt idx="60">
                  <v>-0.03703703703703707</v>
                </pt>
                <pt idx="61">
                  <v>0</v>
                </pt>
                <pt idx="62">
                  <v>-0.01851851851851861</v>
                </pt>
                <pt idx="63">
                  <v>-0.1074074074074074</v>
                </pt>
                <pt idx="64">
                  <v>0.01481481481481483</v>
                </pt>
                <pt idx="65">
                  <v>-0.03703703703703707</v>
                </pt>
                <pt idx="66">
                  <v>-0.02962962962962966</v>
                </pt>
                <pt idx="67">
                  <v>0.01851851851851845</v>
                </pt>
                <pt idx="68">
                  <v>-0.03703703703703707</v>
                </pt>
                <pt idx="69">
                  <v>0.007407407407407414</v>
                </pt>
                <pt idx="70">
                  <v>-0.03703703703703707</v>
                </pt>
                <pt idx="71">
                  <v>-0.1037037037037038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44608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875765529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40182620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446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1809967851836499"/>
                  <y val="0.302407383503291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20.854x + 2556.5
R² = 0.0031,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wks)'!$R$61:$R$88</f>
              <numCache>
                <formatCode>0.0</formatCode>
                <ptCount val="28"/>
                <pt idx="0">
                  <v>2.428571428571428</v>
                </pt>
                <pt idx="1">
                  <v>2.571428571428572</v>
                </pt>
                <pt idx="2">
                  <v>2.714285714285714</v>
                </pt>
                <pt idx="3">
                  <v>2.857142857142857</v>
                </pt>
                <pt idx="4">
                  <v>3</v>
                </pt>
                <pt idx="5">
                  <v>3.142857142857143</v>
                </pt>
                <pt idx="6">
                  <v>3.285714285714286</v>
                </pt>
                <pt idx="7">
                  <v>3.428571428571428</v>
                </pt>
                <pt idx="8">
                  <v>3.571428571428572</v>
                </pt>
                <pt idx="9">
                  <v>3.714285714285714</v>
                </pt>
                <pt idx="10">
                  <v>3.857142857142857</v>
                </pt>
                <pt idx="11">
                  <v>4</v>
                </pt>
                <pt idx="12">
                  <v>4.142857142857143</v>
                </pt>
                <pt idx="13">
                  <v>4.285714285714286</v>
                </pt>
                <pt idx="14">
                  <v>4.428571428571429</v>
                </pt>
                <pt idx="15">
                  <v>4.571428571428571</v>
                </pt>
                <pt idx="16">
                  <v>4.714285714285714</v>
                </pt>
                <pt idx="17">
                  <v>4.857142857142857</v>
                </pt>
                <pt idx="18">
                  <v>5</v>
                </pt>
                <pt idx="19">
                  <v>5.142857142857143</v>
                </pt>
                <pt idx="20">
                  <v>5.285714285714286</v>
                </pt>
                <pt idx="21">
                  <v>5.428571428571429</v>
                </pt>
                <pt idx="22">
                  <v>5.571428571428571</v>
                </pt>
                <pt idx="23">
                  <v>5.714285714285714</v>
                </pt>
                <pt idx="24">
                  <v>6</v>
                </pt>
                <pt idx="25">
                  <v>6</v>
                </pt>
                <pt idx="26">
                  <v>5.857142857142857</v>
                </pt>
                <pt idx="27">
                  <v>6.142857142857143</v>
                </pt>
              </numCache>
            </numRef>
          </xVal>
          <yVal>
            <numRef>
              <f>'Report Datasheet (Conv 6 wks)'!$M$61:$M$88</f>
              <numCache>
                <formatCode>General</formatCode>
                <ptCount val="28"/>
                <pt idx="0">
                  <v>2560</v>
                </pt>
                <pt idx="1">
                  <v>2610</v>
                </pt>
                <pt idx="2">
                  <v>2570</v>
                </pt>
                <pt idx="3">
                  <v>2510</v>
                </pt>
                <pt idx="4">
                  <v>2590</v>
                </pt>
                <pt idx="5">
                  <v>2550</v>
                </pt>
                <pt idx="6">
                  <v>2520</v>
                </pt>
                <pt idx="7">
                  <v>2570</v>
                </pt>
                <pt idx="8">
                  <v>2600</v>
                </pt>
                <pt idx="9">
                  <v>2540</v>
                </pt>
                <pt idx="10">
                  <v>2500</v>
                </pt>
                <pt idx="11">
                  <v>2650</v>
                </pt>
                <pt idx="12">
                  <v>2560</v>
                </pt>
                <pt idx="13">
                  <v>2560</v>
                </pt>
                <pt idx="14">
                  <v>2600</v>
                </pt>
                <pt idx="15">
                  <v>2620</v>
                </pt>
                <pt idx="16">
                  <v>2570</v>
                </pt>
                <pt idx="17">
                  <v>2600</v>
                </pt>
                <pt idx="18">
                  <v>2610</v>
                </pt>
                <pt idx="19">
                  <v>2600</v>
                </pt>
                <pt idx="20">
                  <v>2450</v>
                </pt>
                <pt idx="21">
                  <v>2560</v>
                </pt>
                <pt idx="22">
                  <v>2530</v>
                </pt>
                <pt idx="23">
                  <v>2640</v>
                </pt>
                <pt idx="24">
                  <v>2370</v>
                </pt>
                <pt idx="25">
                  <v>2700</v>
                </pt>
                <pt idx="26">
                  <v>2610</v>
                </pt>
                <pt idx="27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153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6 wks)'!$P$89:$P$115</f>
              <numCache>
                <formatCode>0</formatCode>
                <ptCount val="27"/>
                <pt idx="0">
                  <v>44</v>
                </pt>
                <pt idx="1">
                  <v>45</v>
                </pt>
                <pt idx="2">
                  <v>46</v>
                </pt>
                <pt idx="3">
                  <v>47</v>
                </pt>
                <pt idx="4">
                  <v>48</v>
                </pt>
                <pt idx="5">
                  <v>49</v>
                </pt>
                <pt idx="6">
                  <v>50</v>
                </pt>
                <pt idx="7">
                  <v>51</v>
                </pt>
                <pt idx="8">
                  <v>52</v>
                </pt>
                <pt idx="9">
                  <v>53</v>
                </pt>
                <pt idx="10">
                  <v>54</v>
                </pt>
                <pt idx="11">
                  <v>55</v>
                </pt>
                <pt idx="12">
                  <v>56</v>
                </pt>
                <pt idx="13">
                  <v>57</v>
                </pt>
                <pt idx="14">
                  <v>58</v>
                </pt>
                <pt idx="15">
                  <v>59</v>
                </pt>
                <pt idx="16">
                  <v>60</v>
                </pt>
                <pt idx="17">
                  <v>61</v>
                </pt>
                <pt idx="18">
                  <v>62</v>
                </pt>
                <pt idx="19">
                  <v>63</v>
                </pt>
                <pt idx="20">
                  <v>64</v>
                </pt>
                <pt idx="21">
                  <v>65</v>
                </pt>
                <pt idx="22">
                  <v>66</v>
                </pt>
                <pt idx="23">
                  <v>67</v>
                </pt>
                <pt idx="24">
                  <v>68</v>
                </pt>
                <pt idx="25">
                  <v>69</v>
                </pt>
                <pt idx="26">
                  <v>70</v>
                </pt>
              </numCache>
            </numRef>
          </xVal>
          <yVal>
            <numRef>
              <f>'Report Datasheet (Conv 6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15376"/>
        <scaling>
          <orientation val="minMax"/>
          <max val="8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9445302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860553721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153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661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wks)'!$J$45:$J$88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66176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661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1.4471x + 2556.6
R² = 0.0005, p=0.4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(Monthly)'!$M$102:$M$122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61956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(Monthly)'!$P$102:$P$128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379</v>
                </pt>
                <pt idx="24">
                  <v>386</v>
                </pt>
                <pt idx="25">
                  <v>393</v>
                </pt>
              </numCache>
            </numRef>
          </xVal>
          <yVal>
            <numRef>
              <f>'Report Datasheet (Monthly)'!$M$102:$M$128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2540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619568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355651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0662379889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61956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591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591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591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2782662095467732"/>
                  <y val="-0.444392237855514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(V+AMI-P+)'!$R$123:$R$129</f>
              <numCache>
                <formatCode>0.0</formatCode>
                <ptCount val="7"/>
                <pt idx="0">
                  <v>52.14285714285715</v>
                </pt>
                <pt idx="1">
                  <v>53.14285714285715</v>
                </pt>
                <pt idx="2">
                  <v>53.28571428571428</v>
                </pt>
                <pt idx="3">
                  <v>53.42857142857143</v>
                </pt>
                <pt idx="4">
                  <v>53.57142857142857</v>
                </pt>
                <pt idx="5">
                  <v>54.14285714285715</v>
                </pt>
                <pt idx="6">
                  <v>55.14285714285715</v>
                </pt>
              </numCache>
            </numRef>
          </xVal>
          <yVal>
            <numRef>
              <f>'Report Datasheet M (V+AMI-P+)'!$M$123:$M$129</f>
              <numCache>
                <formatCode>General</formatCode>
                <ptCount val="7"/>
                <pt idx="0">
                  <v>2630</v>
                </pt>
                <pt idx="1">
                  <v>2320</v>
                </pt>
                <pt idx="2">
                  <v>2450</v>
                </pt>
                <pt idx="3">
                  <v>2310</v>
                </pt>
                <pt idx="4">
                  <v>2500</v>
                </pt>
                <pt idx="5">
                  <v>2350</v>
                </pt>
                <pt idx="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62800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M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M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49628000"/>
        <scaling>
          <orientation val="minMax"/>
          <max val="58"/>
          <min val="51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4962800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461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4611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6512002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740619332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461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M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1278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M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M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12784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07879427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3493519495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1278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746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7467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746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104825954132782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-183.99x + 3677.7
R² = 0.4819, p=0.01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(V+AMI-P+)'!$R$119:$R$128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(V+AMI-P+)'!$M$119:$M$128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2450</v>
                </pt>
                <pt idx="7">
                  <v>2310</v>
                </pt>
                <pt idx="8">
                  <v>2500</v>
                </pt>
                <pt idx="9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64724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647248"/>
        <scaling>
          <orientation val="minMax"/>
          <max val="56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64724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charts/chart12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Relationship Id="rId4" Target="/xl/charts/chart16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Relationship Id="rId3" Target="/xl/charts/chart23.xml" Type="http://schemas.openxmlformats.org/officeDocument/2006/relationships/chart" /><Relationship Id="rId4" Target="/xl/charts/chart24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Relationship Id="rId3" Target="/xl/charts/chart27.xml" Type="http://schemas.openxmlformats.org/officeDocument/2006/relationships/chart" /><Relationship Id="rId4" Target="/xl/charts/chart2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127000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18</row>
      <rowOff>25400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88900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457200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13</row>
      <rowOff>76200</rowOff>
    </from>
    <to>
      <col>21</col>
      <colOff>647700</colOff>
      <row>24</row>
      <rowOff>139700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7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5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tabSelected="1" topLeftCell="A4" workbookViewId="0">
      <selection activeCell="B28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7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 xml:space="preserve">Monthly Report 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219">
        <f>MIN(H123:H127)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(4 weeks)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AVERAGE(H123:H127)</f>
        <v/>
      </c>
      <c r="D27" s="105">
        <f>MIN(H123:H127)</f>
        <v/>
      </c>
      <c r="E27" s="105">
        <f>MAX(H123:H127)</f>
        <v/>
      </c>
      <c r="F27" s="105">
        <f>STDEV(H123:H127)*2</f>
        <v/>
      </c>
      <c r="G27" s="163">
        <f>(F27)/C27</f>
        <v/>
      </c>
      <c r="H27" s="90" t="n"/>
      <c r="I27" s="123">
        <f>IF(H127&gt;0, SLOPE(M123:M127,R123:R127), "")</f>
        <v/>
      </c>
      <c r="J27" s="105">
        <f>IF(H127&gt;0, CORREL(M123:M127,P123:P127),"")</f>
        <v/>
      </c>
      <c r="K27" s="365">
        <f>IF(H127&gt;0, J27^2, "")</f>
        <v/>
      </c>
      <c r="L27" s="97">
        <f>COUNT(A123:A127)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r="124">
      <c r="A124">
        <f>(A123)</f>
        <v/>
      </c>
      <c r="B124" t="n">
        <v>2.3</v>
      </c>
      <c r="C124" t="n">
        <v>2.31</v>
      </c>
      <c r="D124" t="n">
        <v>2.28</v>
      </c>
      <c r="E124" t="n">
        <v>2.32</v>
      </c>
      <c r="F124" t="n">
        <v>2.54</v>
      </c>
      <c r="G124" t="n">
        <v>2.3</v>
      </c>
      <c r="H124">
        <f>MAX(B124:G124)</f>
        <v/>
      </c>
      <c r="I124">
        <f>(I123)</f>
        <v/>
      </c>
      <c r="J124" s="28">
        <f>(H124-I124)/(I124)</f>
        <v/>
      </c>
      <c r="K124" s="27">
        <f>(K123)</f>
        <v/>
      </c>
      <c r="L124" s="28">
        <f>(H124-K124)/(K124)</f>
        <v/>
      </c>
      <c r="M124">
        <f>1000*H124</f>
        <v/>
      </c>
      <c r="N124" s="207">
        <f>(N123+7)</f>
        <v/>
      </c>
      <c r="O124" s="171">
        <f>(O123)</f>
        <v/>
      </c>
      <c r="P124" s="172">
        <f>(N124-O124)</f>
        <v/>
      </c>
      <c r="Q124" s="171">
        <f>(Q123)</f>
        <v/>
      </c>
      <c r="R124" s="368">
        <f>(N124-O124)/7</f>
        <v/>
      </c>
      <c r="S124" s="351">
        <f>(S123)</f>
        <v/>
      </c>
    </row>
    <row r="125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(N124+7)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(N125+7)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customHeight="1" ht="16" r="127" s="62" thickBot="1">
      <c r="A127" s="208">
        <f>(A126)</f>
        <v/>
      </c>
      <c r="B127" s="208" t="n">
        <v>2.57</v>
      </c>
      <c r="C127" s="208" t="n">
        <v>2.34</v>
      </c>
      <c r="D127" s="208" t="n">
        <v>2.53</v>
      </c>
      <c r="E127" s="208" t="n">
        <v>2.45</v>
      </c>
      <c r="F127" s="208" t="n">
        <v>2.38</v>
      </c>
      <c r="G127" s="208" t="n">
        <v>2.44</v>
      </c>
      <c r="H127" s="208">
        <f>MAX(B127:G127)</f>
        <v/>
      </c>
      <c r="I127" s="208">
        <f>(I126)</f>
        <v/>
      </c>
      <c r="J127" s="150">
        <f>(H127-I127)/(I127)</f>
        <v/>
      </c>
      <c r="K127" s="151">
        <f>(K126)</f>
        <v/>
      </c>
      <c r="L127" s="150">
        <f>(H127-K127)/(K127)</f>
        <v/>
      </c>
      <c r="M127" s="208">
        <f>1000*H127</f>
        <v/>
      </c>
      <c r="N127" s="157">
        <f>(N126+7)</f>
        <v/>
      </c>
      <c r="O127" s="144">
        <f>(O126)</f>
        <v/>
      </c>
      <c r="P127" s="145">
        <f>(N127-O127)</f>
        <v/>
      </c>
      <c r="Q127" s="144">
        <f>(Q126)</f>
        <v/>
      </c>
      <c r="R127" s="368">
        <f>(N127-O127)/7</f>
        <v/>
      </c>
      <c r="S127" s="373">
        <f>(S126)</f>
        <v/>
      </c>
    </row>
    <row customHeight="1" ht="17" r="128" s="62" thickBot="1" thickTop="1">
      <c r="A128" s="208" t="n"/>
      <c r="B128" s="208" t="n"/>
      <c r="C128" s="208" t="n"/>
      <c r="D128" s="208" t="n"/>
      <c r="E128" s="208" t="n"/>
      <c r="F128" s="208" t="n"/>
      <c r="G128" s="208" t="n"/>
      <c r="H128" s="208" t="n"/>
      <c r="I128" s="208" t="n"/>
      <c r="J128" s="150" t="n"/>
      <c r="K128" s="151" t="n"/>
      <c r="L128" s="150" t="n"/>
      <c r="M128" s="208" t="n"/>
      <c r="N128" s="157" t="n"/>
      <c r="O128" s="144" t="n"/>
      <c r="P128" s="145" t="n"/>
      <c r="Q128" s="144" t="n"/>
      <c r="R128" s="374" t="n"/>
      <c r="S128" s="373" t="n"/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11:H11"/>
    <mergeCell ref="B12:H12"/>
    <mergeCell ref="I12:N12"/>
    <mergeCell ref="J10:N10"/>
    <mergeCell ref="J11:N11"/>
    <mergeCell ref="J2:N2"/>
    <mergeCell ref="G3:H3"/>
    <mergeCell ref="J3:N3"/>
    <mergeCell ref="G8:H8"/>
    <mergeCell ref="G9:H9"/>
    <mergeCell ref="G10:H10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220" t="inlineStr">
        <is>
          <t>Monthly Report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A129" s="63">
        <f>(A128)</f>
        <v/>
      </c>
      <c r="B129" s="218" t="n">
        <v>2.13</v>
      </c>
      <c r="C129" s="218" t="n">
        <v>2.2</v>
      </c>
      <c r="D129" s="218" t="n">
        <v>2.13</v>
      </c>
      <c r="E129" s="218" t="n">
        <v>2.35</v>
      </c>
      <c r="F129" s="218" t="n">
        <v>2.18</v>
      </c>
      <c r="G129" s="218" t="n">
        <v>2.32</v>
      </c>
      <c r="H129" s="63">
        <f>MAX(B129:G129)</f>
        <v/>
      </c>
      <c r="I129" s="63">
        <f>(I128)</f>
        <v/>
      </c>
      <c r="J129" s="58">
        <f>(H129-I129)/(I129)</f>
        <v/>
      </c>
      <c r="K129" s="59">
        <f>(K128)</f>
        <v/>
      </c>
      <c r="L129" s="58">
        <f>(H129-K129)/(K129)</f>
        <v/>
      </c>
      <c r="M129" s="63">
        <f>1000*H129</f>
        <v/>
      </c>
      <c r="N129" s="61">
        <f>(N128+7)</f>
        <v/>
      </c>
      <c r="O129" s="173">
        <f>(O128)</f>
        <v/>
      </c>
      <c r="P129" s="174">
        <f>(N129-O129)</f>
        <v/>
      </c>
      <c r="Q129" s="173">
        <f>(Q128)</f>
        <v/>
      </c>
      <c r="R129" s="368">
        <f>(N129-O129)/7</f>
        <v/>
      </c>
      <c r="S129" s="372">
        <f>(S128)</f>
        <v/>
      </c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8:H8"/>
    <mergeCell ref="G9:H9"/>
    <mergeCell ref="G10:H10"/>
    <mergeCell ref="G11:H11"/>
    <mergeCell ref="B12:H12"/>
    <mergeCell ref="I12:N12"/>
    <mergeCell ref="J8:N8"/>
    <mergeCell ref="J9:N9"/>
    <mergeCell ref="J10:N10"/>
    <mergeCell ref="J11:N11"/>
    <mergeCell ref="J2:N2"/>
    <mergeCell ref="G3:H3"/>
    <mergeCell ref="G7:H7"/>
    <mergeCell ref="J7:N7"/>
    <mergeCell ref="J3:N3"/>
    <mergeCell ref="G6:H6"/>
    <mergeCell ref="J6:N6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+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G11:H11"/>
    <mergeCell ref="B12:H12"/>
    <mergeCell ref="I12:N12"/>
    <mergeCell ref="G10:H10"/>
    <mergeCell ref="G8:H8"/>
    <mergeCell ref="G9:H9"/>
    <mergeCell ref="J10:N10"/>
    <mergeCell ref="J11:N11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1640625"/>
    <col customWidth="1" max="3" min="3" style="62" width="9.1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2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-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233" t="inlineStr">
        <is>
          <t>Patient Study Number</t>
        </is>
      </c>
      <c r="C2" s="234" t="n"/>
      <c r="D2" s="234" t="n"/>
      <c r="E2" s="235" t="inlineStr">
        <is>
          <t>WU1</t>
        </is>
      </c>
      <c r="F2" s="236" t="n"/>
      <c r="G2" s="237" t="n"/>
      <c r="H2" s="235" t="inlineStr">
        <is>
          <t>Supplemental Data</t>
        </is>
      </c>
      <c r="I2" s="319" t="inlineStr">
        <is>
          <t>Patient NL</t>
        </is>
      </c>
      <c r="J2" s="320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239" t="inlineStr">
        <is>
          <t>Report Date</t>
        </is>
      </c>
      <c r="C3" s="105" t="n"/>
      <c r="D3" s="105" t="n"/>
      <c r="E3" s="240">
        <f>(N77)</f>
        <v/>
      </c>
      <c r="F3" s="162" t="n"/>
      <c r="G3" s="321" t="inlineStr">
        <is>
          <t>Questionnare</t>
        </is>
      </c>
      <c r="H3" s="348" t="n"/>
      <c r="I3" s="241" t="inlineStr">
        <is>
          <t>Negative</t>
        </is>
      </c>
      <c r="J3" s="378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239" t="inlineStr">
        <is>
          <t>Surveillance week</t>
        </is>
      </c>
      <c r="C4" s="105" t="n"/>
      <c r="D4" s="105" t="n"/>
      <c r="E4" s="242" t="n">
        <v>6</v>
      </c>
      <c r="F4" s="162" t="n"/>
      <c r="G4" s="243" t="n"/>
      <c r="H4" s="244" t="n"/>
      <c r="I4" s="245" t="n"/>
      <c r="J4" s="246" t="n"/>
      <c r="K4" s="247" t="n"/>
      <c r="L4" s="247" t="n"/>
      <c r="M4" s="247" t="n"/>
      <c r="N4" s="248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239" t="inlineStr">
        <is>
          <t xml:space="preserve">FEV1 (L) </t>
        </is>
      </c>
      <c r="C5" s="210" t="n"/>
      <c r="D5" s="210" t="n"/>
      <c r="E5" s="210" t="n"/>
      <c r="F5" s="162" t="n"/>
      <c r="G5" s="249" t="n"/>
      <c r="H5" s="250" t="n"/>
      <c r="I5" s="251" t="n"/>
      <c r="J5" s="252" t="n"/>
      <c r="K5" s="253" t="n"/>
      <c r="L5" s="253" t="n"/>
      <c r="M5" s="253" t="n"/>
      <c r="N5" s="25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239" t="inlineStr">
        <is>
          <t xml:space="preserve">    Pre-Surv NL Range</t>
        </is>
      </c>
      <c r="C6" s="210" t="n"/>
      <c r="D6" s="255">
        <f>(D30)</f>
        <v/>
      </c>
      <c r="E6" s="256">
        <f>(E30)</f>
        <v/>
      </c>
      <c r="F6" s="118" t="n"/>
      <c r="G6" s="313" t="inlineStr">
        <is>
          <t>Oximetry</t>
        </is>
      </c>
      <c r="H6" s="352" t="n"/>
      <c r="I6" s="257" t="n"/>
      <c r="J6" s="379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239" t="inlineStr">
        <is>
          <t xml:space="preserve">    Current NL Range</t>
        </is>
      </c>
      <c r="C7" s="210" t="n"/>
      <c r="D7" s="255">
        <f>(D31)</f>
        <v/>
      </c>
      <c r="E7" s="256">
        <f>(E31)</f>
        <v/>
      </c>
      <c r="F7" s="118" t="n"/>
      <c r="G7" s="330" t="inlineStr">
        <is>
          <t>Mean O2 Sat (%)</t>
        </is>
      </c>
      <c r="H7" s="355" t="n"/>
      <c r="I7" s="258" t="n">
        <v>93</v>
      </c>
      <c r="J7" s="380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59" t="n"/>
      <c r="C8" s="210" t="n"/>
      <c r="D8" s="210" t="n"/>
      <c r="E8" s="210" t="n"/>
      <c r="F8" s="118" t="n"/>
      <c r="G8" s="315" t="inlineStr">
        <is>
          <t>O2 Sat (%) Range</t>
        </is>
      </c>
      <c r="I8" s="258" t="inlineStr">
        <is>
          <t>91-98</t>
        </is>
      </c>
      <c r="J8" s="381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239" t="inlineStr">
        <is>
          <t>FEV1 Variance</t>
        </is>
      </c>
      <c r="C9" s="105" t="n"/>
      <c r="D9" s="105" t="n"/>
      <c r="E9" s="260" t="inlineStr">
        <is>
          <t>Yes</t>
        </is>
      </c>
      <c r="F9" s="118" t="n"/>
      <c r="G9" s="315" t="inlineStr">
        <is>
          <t>Lowest Value</t>
        </is>
      </c>
      <c r="I9" s="261" t="n">
        <v>91</v>
      </c>
      <c r="J9" s="382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239" t="inlineStr">
        <is>
          <t>FEV1 Variance Persistence</t>
        </is>
      </c>
      <c r="C10" s="105" t="n"/>
      <c r="D10" s="105" t="n"/>
      <c r="E10" s="260" t="inlineStr">
        <is>
          <t>No</t>
        </is>
      </c>
      <c r="F10" s="118" t="n"/>
      <c r="G10" s="315" t="inlineStr">
        <is>
          <t>Duration (s)</t>
        </is>
      </c>
      <c r="I10" s="258" t="inlineStr">
        <is>
          <t>NA</t>
        </is>
      </c>
      <c r="J10" s="383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262" t="inlineStr">
        <is>
          <t>Lowest FEV1 (current month)</t>
        </is>
      </c>
      <c r="C11" s="263" t="n"/>
      <c r="D11" s="263" t="n"/>
      <c r="E11" s="264">
        <f>MIN(H119:H128)</f>
        <v/>
      </c>
      <c r="F11" s="265" t="n"/>
      <c r="G11" s="317" t="inlineStr">
        <is>
          <t>Heart Rate (B/M)</t>
        </is>
      </c>
      <c r="H11" s="362" t="n"/>
      <c r="I11" s="266" t="inlineStr">
        <is>
          <t>70 (65-85)</t>
        </is>
      </c>
      <c r="J11" s="384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326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326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210" t="n"/>
      <c r="C13" s="211" t="n"/>
      <c r="D13" s="211" t="n"/>
      <c r="E13" s="211" t="n"/>
      <c r="F13" s="211" t="n"/>
      <c r="G13" s="211" t="n"/>
      <c r="H13" s="210" t="n"/>
      <c r="I13" s="211" t="n"/>
      <c r="J13" s="211" t="n"/>
      <c r="K13" s="211" t="n"/>
      <c r="L13" s="211" t="n"/>
      <c r="M13" s="211" t="n"/>
      <c r="N13" s="210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210" t="n"/>
      <c r="C14" s="211" t="n"/>
      <c r="D14" s="211" t="n"/>
      <c r="E14" s="211" t="n"/>
      <c r="F14" s="211" t="n"/>
      <c r="G14" s="211" t="n"/>
      <c r="H14" s="210" t="n"/>
      <c r="I14" s="211" t="n"/>
      <c r="J14" s="211" t="n"/>
      <c r="K14" s="211" t="n"/>
      <c r="L14" s="211" t="n"/>
      <c r="M14" s="211" t="n"/>
      <c r="N14" s="210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210" t="n"/>
      <c r="C15" s="211" t="n"/>
      <c r="D15" s="211" t="n"/>
      <c r="E15" s="211" t="n"/>
      <c r="F15" s="211" t="n"/>
      <c r="G15" s="211" t="n"/>
      <c r="H15" s="210" t="n"/>
      <c r="I15" s="211" t="n"/>
      <c r="J15" s="211" t="n"/>
      <c r="K15" s="211" t="n"/>
      <c r="L15" s="211" t="n"/>
      <c r="M15" s="211" t="n"/>
      <c r="N15" s="210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210" t="n"/>
      <c r="C16" s="211" t="n"/>
      <c r="D16" s="211" t="n"/>
      <c r="E16" s="211" t="n"/>
      <c r="F16" s="211" t="n"/>
      <c r="G16" s="211" t="n"/>
      <c r="H16" s="210" t="n"/>
      <c r="I16" s="211" t="n"/>
      <c r="J16" s="211" t="n"/>
      <c r="K16" s="211" t="n"/>
      <c r="L16" s="211" t="n"/>
      <c r="M16" s="211" t="n"/>
      <c r="N16" s="210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210" t="n"/>
      <c r="C17" s="211" t="n"/>
      <c r="D17" s="211" t="n"/>
      <c r="E17" s="211" t="n"/>
      <c r="F17" s="211" t="n"/>
      <c r="G17" s="211" t="n"/>
      <c r="H17" s="210" t="n"/>
      <c r="I17" s="211" t="n"/>
      <c r="J17" s="211" t="n"/>
      <c r="K17" s="211" t="n"/>
      <c r="L17" s="211" t="n"/>
      <c r="M17" s="211" t="n"/>
      <c r="N17" s="210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210" t="n"/>
      <c r="C18" s="211" t="n"/>
      <c r="D18" s="211" t="n"/>
      <c r="E18" s="211" t="n"/>
      <c r="F18" s="211" t="n"/>
      <c r="G18" s="211" t="n"/>
      <c r="H18" s="210" t="n"/>
      <c r="I18" s="211" t="n"/>
      <c r="J18" s="211" t="n"/>
      <c r="K18" s="211" t="n"/>
      <c r="L18" s="211" t="n"/>
      <c r="M18" s="211" t="n"/>
      <c r="N18" s="210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210" t="n"/>
      <c r="C19" s="211" t="n"/>
      <c r="D19" s="211" t="n"/>
      <c r="E19" s="211" t="n"/>
      <c r="F19" s="211" t="n"/>
      <c r="G19" s="211" t="n"/>
      <c r="H19" s="210" t="n"/>
      <c r="I19" s="211" t="n"/>
      <c r="J19" s="211" t="n"/>
      <c r="K19" s="211" t="n"/>
      <c r="L19" s="211" t="n"/>
      <c r="M19" s="211" t="n"/>
      <c r="N19" s="210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210" t="n"/>
      <c r="C20" s="211" t="n"/>
      <c r="D20" s="211" t="n"/>
      <c r="E20" s="211" t="n"/>
      <c r="F20" s="211" t="n"/>
      <c r="G20" s="211" t="n"/>
      <c r="H20" s="210" t="n"/>
      <c r="I20" s="211" t="n"/>
      <c r="J20" s="211" t="n"/>
      <c r="K20" s="211" t="n"/>
      <c r="L20" s="211" t="n"/>
      <c r="M20" s="211" t="n"/>
      <c r="N20" s="210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210" t="n"/>
      <c r="C21" s="211" t="n"/>
      <c r="D21" s="211" t="n"/>
      <c r="E21" s="211" t="n"/>
      <c r="F21" s="211" t="n"/>
      <c r="G21" s="211" t="n"/>
      <c r="H21" s="210" t="n"/>
      <c r="I21" s="211" t="n"/>
      <c r="J21" s="211" t="n"/>
      <c r="K21" s="211" t="n"/>
      <c r="L21" s="211" t="n"/>
      <c r="M21" s="211" t="n"/>
      <c r="N21" s="210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210" t="n"/>
      <c r="C22" s="211" t="n"/>
      <c r="D22" s="211" t="n"/>
      <c r="E22" s="211" t="n"/>
      <c r="F22" s="211" t="n"/>
      <c r="G22" s="211" t="n"/>
      <c r="H22" s="210" t="n"/>
      <c r="I22" s="211" t="n"/>
      <c r="J22" s="211" t="n"/>
      <c r="K22" s="211" t="n"/>
      <c r="L22" s="211" t="n"/>
      <c r="M22" s="211" t="n"/>
      <c r="N22" s="210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210" t="n"/>
      <c r="C23" s="211" t="n"/>
      <c r="D23" s="211" t="n"/>
      <c r="E23" s="211" t="n"/>
      <c r="F23" s="211" t="n"/>
      <c r="G23" s="211" t="n"/>
      <c r="H23" s="210" t="n"/>
      <c r="I23" s="211" t="n"/>
      <c r="J23" s="211" t="n"/>
      <c r="K23" s="211" t="n"/>
      <c r="L23" s="211" t="n"/>
      <c r="M23" s="211" t="n"/>
      <c r="N23" s="210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210" t="n"/>
      <c r="C24" s="211" t="n"/>
      <c r="D24" s="211" t="n"/>
      <c r="E24" s="211" t="n"/>
      <c r="F24" s="211" t="n"/>
      <c r="G24" s="211" t="n"/>
      <c r="H24" s="210" t="n"/>
      <c r="I24" s="211" t="n"/>
      <c r="J24" s="211" t="n"/>
      <c r="K24" s="211" t="n"/>
      <c r="L24" s="211" t="n"/>
      <c r="M24" s="211" t="n"/>
      <c r="N24" s="210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210" t="n"/>
      <c r="C25" s="211" t="n"/>
      <c r="D25" s="211" t="n"/>
      <c r="E25" s="211" t="n"/>
      <c r="F25" s="211" t="n"/>
      <c r="G25" s="211" t="n"/>
      <c r="H25" s="210" t="n"/>
      <c r="I25" s="211" t="n"/>
      <c r="J25" s="211" t="n"/>
      <c r="K25" s="211" t="n"/>
      <c r="L25" s="211" t="n"/>
      <c r="M25" s="211" t="n"/>
      <c r="N25" s="210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(N125+1)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57">
        <f>(N124+7)</f>
        <v/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B12:H12"/>
    <mergeCell ref="I12:N12"/>
    <mergeCell ref="G10:H10"/>
    <mergeCell ref="J6:N6"/>
    <mergeCell ref="G7:H7"/>
    <mergeCell ref="J7:N7"/>
    <mergeCell ref="G8:H8"/>
    <mergeCell ref="J8:N8"/>
    <mergeCell ref="J9:N9"/>
    <mergeCell ref="J10:N10"/>
    <mergeCell ref="J11:N11"/>
    <mergeCell ref="G6:H6"/>
    <mergeCell ref="G9:H9"/>
    <mergeCell ref="G11:H11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.1640625"/>
    <col customWidth="1" max="3" min="3" style="62" width="9.6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Symptoms with or without FEV1 Variance or O2 Sat Variance or both</t>
        </is>
      </c>
      <c r="C1" s="159" t="n"/>
      <c r="D1" s="159" t="n"/>
      <c r="E1" s="159" t="n"/>
      <c r="F1" s="159" t="n"/>
      <c r="G1" s="159" t="n"/>
      <c r="H1" s="159" t="n"/>
      <c r="I1" s="159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inlineStr">
        <is>
          <t>cough (2), dyspnea (1)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O4" s="30" t="n"/>
      <c r="P4" s="30" t="n"/>
      <c r="Q4" s="67" t="n"/>
      <c r="R4" s="67" t="n"/>
      <c r="S4" s="67" t="n"/>
      <c r="U4" s="29" t="n"/>
      <c r="V4" s="29" t="n"/>
      <c r="W4" s="29" t="n"/>
      <c r="X4" s="29" t="n"/>
      <c r="Y4" s="29" t="n"/>
      <c r="AA4" s="29" t="n"/>
      <c r="AB4" s="29" t="n"/>
      <c r="AC4" s="29" t="n"/>
      <c r="AD4" s="29" t="n"/>
      <c r="AE4" s="29" t="n"/>
    </row>
    <row r="5"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O5" s="30" t="n"/>
      <c r="P5" s="30" t="n"/>
      <c r="Q5" s="67" t="n"/>
      <c r="R5" s="67" t="n"/>
      <c r="S5" s="67" t="n"/>
      <c r="U5" s="29" t="n"/>
      <c r="V5" s="29" t="n"/>
      <c r="W5" s="29" t="n"/>
      <c r="X5" s="29" t="n"/>
      <c r="Y5" s="29" t="n"/>
      <c r="AA5" s="29" t="n"/>
      <c r="AB5" s="29" t="n"/>
      <c r="AC5" s="29" t="n"/>
      <c r="AD5" s="29" t="n"/>
      <c r="AE5" s="29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>
        <v>92</v>
      </c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inlineStr">
        <is>
          <t>85-98</t>
        </is>
      </c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>
        <v>85</v>
      </c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inlineStr">
        <is>
          <t>30 Sec</t>
        </is>
      </c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>
        <v>45</v>
      </c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IF(H124&gt;0, SLOPE(M119:M124,R119:R124), "")</f>
        <v/>
      </c>
      <c r="J27" s="105">
        <f>IF(H124&gt;0, CORREL(M119:M124,P119:P124),"")</f>
        <v/>
      </c>
      <c r="K27" s="365">
        <f>IF(H124&gt;0, J27^2, "")</f>
        <v/>
      </c>
      <c r="L27" s="97">
        <f>COUNT(A119:A124)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2.75</v>
      </c>
      <c r="G125" t="n">
        <v>2.7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171" t="n">
        <v>43318</v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171" t="n">
        <v>43319</v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171" t="n">
        <v>43320</v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44" t="n">
        <v>43321</v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7:N7"/>
    <mergeCell ref="B12:H12"/>
    <mergeCell ref="I12:N12"/>
    <mergeCell ref="J3:N3"/>
    <mergeCell ref="J8:N8"/>
    <mergeCell ref="J9:N9"/>
    <mergeCell ref="G11:H11"/>
    <mergeCell ref="J2:N2"/>
    <mergeCell ref="G3:H3"/>
    <mergeCell ref="G6:H6"/>
    <mergeCell ref="J6:N6"/>
    <mergeCell ref="G7:H7"/>
    <mergeCell ref="J11:N11"/>
    <mergeCell ref="J10:N10"/>
    <mergeCell ref="G10:H10"/>
    <mergeCell ref="G8:H8"/>
    <mergeCell ref="G9:H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8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Pre-Surveillance to Surveillance Conversion report (10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(N88)</f>
        <v/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(D41)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1-10</t>
        </is>
      </c>
      <c r="E12" s="86" t="n"/>
      <c r="F12" s="79" t="n"/>
      <c r="G12" s="87" t="n"/>
      <c r="H12" s="81" t="n"/>
      <c r="I12" s="340" t="inlineStr">
        <is>
          <t>Pre-Surveillance Weeks 10-7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79">
        <f>IF(H88&gt;0, SLOPE(M45:M88,R45:R88), "")</f>
        <v/>
      </c>
      <c r="J29" s="100">
        <f>IF(H88&gt;0, CORREL(M45:M88,P45:P88),"")</f>
        <v/>
      </c>
      <c r="K29" s="367">
        <f>IF(H88&gt;0, J29^2, "")</f>
        <v/>
      </c>
      <c r="L29" s="102">
        <f>COUNT(A44:A88)</f>
        <v/>
      </c>
      <c r="M29" s="180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18">
        <f>AVERAGE(H45:H95)</f>
        <v/>
      </c>
      <c r="D30" s="105">
        <f>MIN(H45:H95)</f>
        <v/>
      </c>
      <c r="E30" s="105">
        <f>MAX(H45:H95)</f>
        <v/>
      </c>
      <c r="F30" s="105">
        <f>STDEV(H45:H95)*2</f>
        <v/>
      </c>
      <c r="G30" s="163">
        <f>(F30)/C30</f>
        <v/>
      </c>
      <c r="H30" s="90" t="n"/>
      <c r="I30" s="168">
        <f>IF(H95&gt;0, SLOPE(M45:M95,R45:R95), "")</f>
        <v/>
      </c>
      <c r="J30" s="105">
        <f>IF(H95&gt;0, CORREL(M45:M95,P45:P95),"")</f>
        <v/>
      </c>
      <c r="K30" s="365">
        <f>IF(H95&gt;0, J30^2, "")</f>
        <v/>
      </c>
      <c r="L30" s="97">
        <f>COUNT(A45:A95)</f>
        <v/>
      </c>
      <c r="M30" s="169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18">
        <f>AVERAGE(I54:I95)</f>
        <v/>
      </c>
      <c r="D31" s="105">
        <f>MIN(H54:H95)</f>
        <v/>
      </c>
      <c r="E31" s="105">
        <f>MAX(H54:H95)</f>
        <v/>
      </c>
      <c r="F31" s="105">
        <f>STDEV(H54:H95)*2</f>
        <v/>
      </c>
      <c r="G31" s="163">
        <f>(F31)/C31</f>
        <v/>
      </c>
      <c r="H31" s="90" t="n"/>
      <c r="I31" s="183">
        <f>IF(H95&gt;0, SLOPE(M54:M95,R54:R95), "")</f>
        <v/>
      </c>
      <c r="J31" s="184">
        <f>IF(H95&gt;0, CORREL(M54:M95,P54:P95),"")</f>
        <v/>
      </c>
      <c r="K31" s="389">
        <f>IF(H95&gt;0, J31^2, "")</f>
        <v/>
      </c>
      <c r="L31" s="186">
        <f>COUNT(A54:A95)</f>
        <v/>
      </c>
      <c r="M31" s="184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19">
        <f>AVERAGE(H68:H95)</f>
        <v/>
      </c>
      <c r="D32" s="100">
        <f>MIN(H68:H95)</f>
        <v/>
      </c>
      <c r="E32" s="100">
        <f>MAX(H68:H95)</f>
        <v/>
      </c>
      <c r="F32" s="100">
        <f>STDEV(H68:H95)*2</f>
        <v/>
      </c>
      <c r="G32" s="167">
        <f>(F32)/C32</f>
        <v/>
      </c>
      <c r="H32" s="128" t="n"/>
      <c r="I32" s="187">
        <f>IF(H95&gt;0, SLOPE(M68:M95,R68:R95), "")</f>
        <v/>
      </c>
      <c r="J32" s="188">
        <f>IF(H95&gt;0, CORREL(M68:M95,P68:P95),"")</f>
        <v/>
      </c>
      <c r="K32" s="390">
        <f>IF(H95&gt;0, J32^2, "")</f>
        <v/>
      </c>
      <c r="L32" s="190">
        <f>COUNT(A68:A95)</f>
        <v/>
      </c>
      <c r="M32" s="191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18">
        <f>AVERAGE(H45:H102)</f>
        <v/>
      </c>
      <c r="D33" s="105">
        <f>MIN(H45:H102)</f>
        <v/>
      </c>
      <c r="E33" s="105">
        <f>MAX(H45:H102)</f>
        <v/>
      </c>
      <c r="F33" s="105">
        <f>STDEV(H45:H102)*2</f>
        <v/>
      </c>
      <c r="G33" s="163">
        <f>(F33)/C33</f>
        <v/>
      </c>
      <c r="H33" s="90" t="n"/>
      <c r="I33" s="168">
        <f>IF(H102&gt;0, SLOPE(M45:M102,R45:R102), "")</f>
        <v/>
      </c>
      <c r="J33" s="105">
        <f>IF(H102&gt;0, CORREL(M45:M102,P45:P102),"")</f>
        <v/>
      </c>
      <c r="K33" s="365">
        <f>IF(H102&gt;0, J33^2, "")</f>
        <v/>
      </c>
      <c r="L33" s="97">
        <f>COUNT(A45:A102)</f>
        <v/>
      </c>
      <c r="M33" s="169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18">
        <f>AVERAGE(H48:H102)</f>
        <v/>
      </c>
      <c r="D34" s="105">
        <f>MIN(H48:H102)</f>
        <v/>
      </c>
      <c r="E34" s="105">
        <f>MAX(H48:H102)</f>
        <v/>
      </c>
      <c r="F34" s="105">
        <f>STDEV(H48:H102)*2</f>
        <v/>
      </c>
      <c r="G34" s="163">
        <f>(F34)/C34</f>
        <v/>
      </c>
      <c r="H34" s="90" t="n"/>
      <c r="I34" s="168">
        <f>IF(H102&gt;0, SLOPE(M48:M102,R48:R102), "")</f>
        <v/>
      </c>
      <c r="J34" s="105">
        <f>IF(H102&gt;0, CORREL(M48:M102,P48:P102),"")</f>
        <v/>
      </c>
      <c r="K34" s="365">
        <f>IF(H102&gt;0, J34^2, "")</f>
        <v/>
      </c>
      <c r="L34" s="97">
        <f>COUNT(A48:A102)</f>
        <v/>
      </c>
      <c r="M34" s="169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19">
        <f>AVERAGE(H61:H102)</f>
        <v/>
      </c>
      <c r="D35" s="100">
        <f>MIN(H61:H102)</f>
        <v/>
      </c>
      <c r="E35" s="100">
        <f>MAX(H61:H102)</f>
        <v/>
      </c>
      <c r="F35" s="100">
        <f>STDEV(H61:H102)*2</f>
        <v/>
      </c>
      <c r="G35" s="167">
        <f>(F35)/C35</f>
        <v/>
      </c>
      <c r="H35" s="128" t="n"/>
      <c r="I35" s="187">
        <f>IF(H102&gt;0, SLOPE(M61:M102,R61:R102), "")</f>
        <v/>
      </c>
      <c r="J35" s="188">
        <f>IF(H102&gt;0, CORREL(M61:M102,P61:P102),"")</f>
        <v/>
      </c>
      <c r="K35" s="390">
        <f>IF(H102&gt;0, J35^2, "")</f>
        <v/>
      </c>
      <c r="L35" s="190">
        <f>COUNT(A61:A102)</f>
        <v/>
      </c>
      <c r="M35" s="191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18">
        <f>AVERAGE(H45:H109)</f>
        <v/>
      </c>
      <c r="D36" s="105">
        <f>MIN(H45:H109)</f>
        <v/>
      </c>
      <c r="E36" s="105">
        <f>MAX(H45:H109)</f>
        <v/>
      </c>
      <c r="F36" s="105">
        <f>STDEV(H45:H109)*2</f>
        <v/>
      </c>
      <c r="G36" s="163">
        <f>(F36)/C36</f>
        <v/>
      </c>
      <c r="H36" s="90" t="n"/>
      <c r="I36" s="168">
        <f>IF(H109&gt;0, SLOPE(M45:M109,R45:R109), "")</f>
        <v/>
      </c>
      <c r="J36" s="105">
        <f>IF(H109&gt;0, CORREL(M45:M109,P45:P109),"")</f>
        <v/>
      </c>
      <c r="K36" s="365">
        <f>IF(H109&gt;0, J36^2, "")</f>
        <v/>
      </c>
      <c r="L36" s="97">
        <f>COUNT(A45:A109)</f>
        <v/>
      </c>
      <c r="M36" s="169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18">
        <f>AVERAGE(H68:H109)</f>
        <v/>
      </c>
      <c r="D37" s="105">
        <f>MIN(H68:H109)</f>
        <v/>
      </c>
      <c r="E37" s="105">
        <f>MAX(H68:H109)</f>
        <v/>
      </c>
      <c r="F37" s="105">
        <f>STDEV(H68:H109)*2</f>
        <v/>
      </c>
      <c r="G37" s="163">
        <f>(F37)/C37</f>
        <v/>
      </c>
      <c r="H37" s="90" t="n"/>
      <c r="I37" s="183">
        <f>IF(H109&gt;0, SLOPE(M68:M109,R68:R109), "")</f>
        <v/>
      </c>
      <c r="J37" s="184">
        <f>IF(H109&gt;0, CORREL(M68:M109,P68:P109),"")</f>
        <v/>
      </c>
      <c r="K37" s="389">
        <f>IF(H109&gt;0, J37^2, "")</f>
        <v/>
      </c>
      <c r="L37" s="186">
        <f>COUNT(A68:A109)</f>
        <v/>
      </c>
      <c r="M37" s="184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19">
        <f>AVERAGE(H82:H109)</f>
        <v/>
      </c>
      <c r="D38" s="100">
        <f>MIN(H82:H109)</f>
        <v/>
      </c>
      <c r="E38" s="100">
        <f>MAX(H82:H109)</f>
        <v/>
      </c>
      <c r="F38" s="100">
        <f>STDEV(H82:H109)*2</f>
        <v/>
      </c>
      <c r="G38" s="167">
        <f>(F38)/C38</f>
        <v/>
      </c>
      <c r="H38" s="128" t="n"/>
      <c r="I38" s="187">
        <f>IF(H109&gt;0, SLOPE(M82:M109,R82:R109), "")</f>
        <v/>
      </c>
      <c r="J38" s="188">
        <f>IF(H109&gt;0, CORREL(M82:M109,P82:P109),"")</f>
        <v/>
      </c>
      <c r="K38" s="390">
        <f>IF(H109&gt;0, J38^2, "")</f>
        <v/>
      </c>
      <c r="L38" s="190">
        <f>COUNT(A82:A109)</f>
        <v/>
      </c>
      <c r="M38" s="191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18">
        <f>AVERAGE(H45:H116)</f>
        <v/>
      </c>
      <c r="D39" s="105">
        <f>MIN(H45:H116)</f>
        <v/>
      </c>
      <c r="E39" s="105">
        <f>MAX(H45:H116)</f>
        <v/>
      </c>
      <c r="F39" s="105">
        <f>STDEV(H45:H116)*2</f>
        <v/>
      </c>
      <c r="G39" s="163">
        <f>(F39)/C39</f>
        <v/>
      </c>
      <c r="H39" s="90" t="n"/>
      <c r="I39" s="168">
        <f>IF(H116&gt;0, SLOPE(M45:M116,R45:R116), "")</f>
        <v/>
      </c>
      <c r="J39" s="105">
        <f>IF(H116&gt;0, CORREL(M45:M116,P45:P116),"")</f>
        <v/>
      </c>
      <c r="K39" s="365">
        <f>IF(H116&gt;0, J39^2, "")</f>
        <v/>
      </c>
      <c r="L39" s="97">
        <f>COUNT(A45:A116)</f>
        <v/>
      </c>
      <c r="M39" s="169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18">
        <f>AVERAGE(H75:H116)</f>
        <v/>
      </c>
      <c r="D40" s="105">
        <f>MIN(H75:H116)</f>
        <v/>
      </c>
      <c r="E40" s="105">
        <f>MAX(H75:H116)</f>
        <v/>
      </c>
      <c r="F40" s="105">
        <f>STDEV(H75:H116)*2</f>
        <v/>
      </c>
      <c r="G40" s="163">
        <f>(F40)/C40</f>
        <v/>
      </c>
      <c r="H40" s="90" t="n"/>
      <c r="I40" s="183">
        <f>IF(H116&gt;0, SLOPE(M75:M116,R75:R116), "")</f>
        <v/>
      </c>
      <c r="J40" s="184">
        <f>IF(H116&gt;0, CORREL(M75:M116,P75:P116),"")</f>
        <v/>
      </c>
      <c r="K40" s="389">
        <f>IF(H116&gt;0, J40^2, "")</f>
        <v/>
      </c>
      <c r="L40" s="186">
        <f>COUNT(A75:A116)</f>
        <v/>
      </c>
      <c r="M40" s="184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19">
        <f>AVERAGE(H89:H116)</f>
        <v/>
      </c>
      <c r="D41" s="100">
        <f>MIN(H89:H116)</f>
        <v/>
      </c>
      <c r="E41" s="100">
        <f>MAX(H89:H116)</f>
        <v/>
      </c>
      <c r="F41" s="100">
        <f>STDEV(H89:H116)*2</f>
        <v/>
      </c>
      <c r="G41" s="167">
        <f>(F41)/C41</f>
        <v/>
      </c>
      <c r="H41" s="128" t="n"/>
      <c r="I41" s="156">
        <f>IF(H116&gt;0, SLOPE(M89:M116,R89:R116), "")</f>
        <v/>
      </c>
      <c r="J41" s="100">
        <f>IF(H116&gt;0, CORREL(M89:M116,P89:P116),"")</f>
        <v/>
      </c>
      <c r="K41" s="367">
        <f>IF(H116&gt;0, J41^2, "")</f>
        <v/>
      </c>
      <c r="L41" s="102">
        <f>COUNT(A89:A116)</f>
        <v/>
      </c>
      <c r="M41" s="103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20</v>
      </c>
      <c r="B45" s="42" t="n">
        <v>2.43</v>
      </c>
      <c r="C45" s="42" t="n">
        <v>2.32</v>
      </c>
      <c r="D45" s="42" t="n">
        <v>2.42</v>
      </c>
      <c r="E45" s="42" t="n">
        <v>2.4</v>
      </c>
      <c r="F45" s="42" t="n">
        <v>2.48</v>
      </c>
      <c r="G45" s="42" t="n">
        <v>2.2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43192</v>
      </c>
      <c r="O45" s="44" t="n">
        <v>43191</v>
      </c>
      <c r="P45" s="47">
        <f>(N45-O45)</f>
        <v/>
      </c>
      <c r="Q45" s="44" t="n">
        <v>40648</v>
      </c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>
        <f>(A45)</f>
        <v/>
      </c>
      <c r="B46" s="42" t="n">
        <v>2.4</v>
      </c>
      <c r="C46" s="42" t="n">
        <v>2.48</v>
      </c>
      <c r="D46" s="42" t="n">
        <v>2.44</v>
      </c>
      <c r="E46" s="42" t="n">
        <v>2.51</v>
      </c>
      <c r="F46" s="42" t="n">
        <v>2.4</v>
      </c>
      <c r="G46" s="42" t="n">
        <v>2.49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43193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  <c r="AA46" s="67" t="n"/>
    </row>
    <row r="47">
      <c r="A47" s="42">
        <f>(A46)</f>
        <v/>
      </c>
      <c r="B47" s="42" t="n">
        <v>2.4</v>
      </c>
      <c r="C47" s="42" t="n">
        <v>2.52</v>
      </c>
      <c r="D47" s="42" t="n">
        <v>2.48</v>
      </c>
      <c r="E47" s="42" t="n">
        <v>2.53</v>
      </c>
      <c r="F47" s="42" t="n">
        <v>2.55</v>
      </c>
      <c r="G47" s="42" t="n">
        <v>2.54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43194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2.42</v>
      </c>
      <c r="C48" s="42" t="n">
        <v>2.34</v>
      </c>
      <c r="D48" s="42" t="n">
        <v>2.34</v>
      </c>
      <c r="E48" s="42" t="n">
        <v>2.3</v>
      </c>
      <c r="F48" s="42" t="n">
        <v>2.35</v>
      </c>
      <c r="G48" s="42" t="n">
        <v>2.43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43195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</row>
    <row r="49">
      <c r="A49" s="42">
        <f>(A48)</f>
        <v/>
      </c>
      <c r="B49" s="42" t="n">
        <v>2.47</v>
      </c>
      <c r="C49" s="42" t="n">
        <v>2.39</v>
      </c>
      <c r="D49" s="42" t="n">
        <v>2.42</v>
      </c>
      <c r="E49" s="42" t="n">
        <v>2.48</v>
      </c>
      <c r="F49" s="42" t="n">
        <v>2.43</v>
      </c>
      <c r="G49" s="42" t="n">
        <v>2.5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43196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</row>
    <row r="50">
      <c r="A50" s="42">
        <f>(A49)</f>
        <v/>
      </c>
      <c r="B50" s="42" t="n">
        <v>2.41</v>
      </c>
      <c r="C50" s="42" t="n">
        <v>2.35</v>
      </c>
      <c r="D50" s="42" t="n">
        <v>2.47</v>
      </c>
      <c r="E50" s="42" t="n">
        <v>2.4</v>
      </c>
      <c r="F50" s="42" t="n">
        <v>2.42</v>
      </c>
      <c r="G50" s="42" t="n">
        <v>2.42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43197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2.52</v>
      </c>
      <c r="C51" s="42" t="n">
        <v>2.47</v>
      </c>
      <c r="D51" s="42" t="n">
        <v>2.4</v>
      </c>
      <c r="E51" s="42" t="n">
        <v>2.53</v>
      </c>
      <c r="F51" s="42" t="n">
        <v>2.52</v>
      </c>
      <c r="G51" s="42" t="n">
        <v>2.35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43198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</row>
    <row r="52">
      <c r="A52" s="42">
        <f>(A51)</f>
        <v/>
      </c>
      <c r="B52" s="42" t="n">
        <v>2.35</v>
      </c>
      <c r="C52" s="42" t="n">
        <v>2.38</v>
      </c>
      <c r="D52" s="42" t="n">
        <v>2.42</v>
      </c>
      <c r="E52" s="42" t="n">
        <v>2.37</v>
      </c>
      <c r="F52" s="42" t="n">
        <v>2.5</v>
      </c>
      <c r="G52" s="42" t="n">
        <v>2.51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43199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</row>
    <row r="53">
      <c r="A53" s="42">
        <f>(A52)</f>
        <v/>
      </c>
      <c r="B53" s="42" t="n">
        <v>2.39</v>
      </c>
      <c r="C53" s="42" t="n">
        <v>2.41</v>
      </c>
      <c r="D53" s="42" t="n">
        <v>2.37</v>
      </c>
      <c r="E53" s="42" t="n">
        <v>2.25</v>
      </c>
      <c r="F53" s="42" t="n">
        <v>2.37</v>
      </c>
      <c r="G53" s="42" t="n">
        <v>2.5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43200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2.34</v>
      </c>
      <c r="C54" s="42" t="n">
        <v>2.52</v>
      </c>
      <c r="D54" s="42" t="n">
        <v>2.5</v>
      </c>
      <c r="E54" s="42" t="n">
        <v>2.41</v>
      </c>
      <c r="F54" s="42" t="n">
        <v>2.47</v>
      </c>
      <c r="G54" s="42" t="n">
        <v>2.37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43201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2.5</v>
      </c>
      <c r="C55" s="42" t="n">
        <v>2.37</v>
      </c>
      <c r="D55" s="42" t="n">
        <v>2.44</v>
      </c>
      <c r="E55" s="42" t="n">
        <v>2.32</v>
      </c>
      <c r="F55" s="42" t="n">
        <v>2.47</v>
      </c>
      <c r="G55" s="42" t="n">
        <v>2.51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43202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2.56</v>
      </c>
      <c r="C56" s="42" t="n">
        <v>2.39</v>
      </c>
      <c r="D56" s="42" t="n">
        <v>2.46</v>
      </c>
      <c r="E56" s="42" t="n">
        <v>2.5</v>
      </c>
      <c r="F56" s="42" t="n">
        <v>2.42</v>
      </c>
      <c r="G56" s="42" t="n">
        <v>2.35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43203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2.33</v>
      </c>
      <c r="C57" s="42" t="n">
        <v>2.43</v>
      </c>
      <c r="D57" s="42" t="n">
        <v>2.41</v>
      </c>
      <c r="E57" s="42" t="n">
        <v>2.54</v>
      </c>
      <c r="F57" s="42" t="n">
        <v>2.38</v>
      </c>
      <c r="G57" s="42" t="n">
        <v>2.42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43204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2.59</v>
      </c>
      <c r="C58" s="42" t="n">
        <v>2.64</v>
      </c>
      <c r="D58" s="42" t="n">
        <v>2.61</v>
      </c>
      <c r="E58" s="42" t="n">
        <v>2.57</v>
      </c>
      <c r="F58" s="42" t="n">
        <v>2.47</v>
      </c>
      <c r="G58" s="42" t="n">
        <v>2.39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43205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2.47</v>
      </c>
      <c r="C59" s="42" t="n">
        <v>2.37</v>
      </c>
      <c r="D59" s="42" t="n">
        <v>2.52</v>
      </c>
      <c r="E59" s="42" t="n">
        <v>2.47</v>
      </c>
      <c r="F59" s="42" t="n">
        <v>2.59</v>
      </c>
      <c r="G59" s="42" t="n">
        <v>2.55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43206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>
        <f>(A59)</f>
        <v/>
      </c>
      <c r="B60" s="42" t="n">
        <v>2.34</v>
      </c>
      <c r="C60" s="42" t="n">
        <v>2.47</v>
      </c>
      <c r="D60" s="42" t="n">
        <v>2.43</v>
      </c>
      <c r="E60" s="42" t="n">
        <v>2.5</v>
      </c>
      <c r="F60" s="42" t="n">
        <v>2.4</v>
      </c>
      <c r="G60" s="42" t="n">
        <v>2.55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43207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>
        <f>(A60)</f>
        <v/>
      </c>
      <c r="B61" s="42" t="n">
        <v>2.44</v>
      </c>
      <c r="C61" s="42" t="n">
        <v>2.37</v>
      </c>
      <c r="D61" s="42" t="n">
        <v>2.56</v>
      </c>
      <c r="E61" s="42" t="n">
        <v>2.54</v>
      </c>
      <c r="F61" s="42" t="n">
        <v>2.34</v>
      </c>
      <c r="G61" s="42" t="n">
        <v>2.48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43208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2.61</v>
      </c>
      <c r="C62" s="42" t="n">
        <v>2.41</v>
      </c>
      <c r="D62" s="42" t="n">
        <v>2.34</v>
      </c>
      <c r="E62" s="42" t="n">
        <v>2.61</v>
      </c>
      <c r="F62" s="42" t="n">
        <v>2.56</v>
      </c>
      <c r="G62" s="42" t="n">
        <v>2.34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43209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  <c r="U62" s="29" t="n"/>
      <c r="V62" s="29" t="n"/>
      <c r="W62" s="29" t="n"/>
      <c r="X62" s="29" t="n"/>
      <c r="Y62" s="29" t="n"/>
    </row>
    <row r="63">
      <c r="A63" s="42">
        <f>(A62)</f>
        <v/>
      </c>
      <c r="B63" s="42" t="n">
        <v>2.5</v>
      </c>
      <c r="C63" s="42" t="n">
        <v>2.38</v>
      </c>
      <c r="D63" s="42" t="n">
        <v>2.34</v>
      </c>
      <c r="E63" s="42" t="n">
        <v>2.57</v>
      </c>
      <c r="F63" s="42" t="n">
        <v>2.43</v>
      </c>
      <c r="G63" s="42" t="n">
        <v>2.47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43210</v>
      </c>
      <c r="O63" s="44">
        <f>(O62)</f>
        <v/>
      </c>
      <c r="P63" s="47">
        <f>(N63-O63)</f>
        <v/>
      </c>
      <c r="Q63" s="44">
        <f>(Q62)</f>
        <v/>
      </c>
      <c r="R63" s="368">
        <f>(N63-O63)/7</f>
        <v/>
      </c>
      <c r="S63" s="368">
        <f>(S62)</f>
        <v/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>
        <f>(A63)</f>
        <v/>
      </c>
      <c r="B64" s="42" t="n">
        <v>2.42</v>
      </c>
      <c r="C64" s="42" t="n">
        <v>2.51</v>
      </c>
      <c r="D64" s="42" t="n">
        <v>2.37</v>
      </c>
      <c r="E64" s="42" t="n">
        <v>2.46</v>
      </c>
      <c r="F64" s="42" t="n">
        <v>2.34</v>
      </c>
      <c r="G64" s="42" t="n">
        <v>2.4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43211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2.55</v>
      </c>
      <c r="C65" s="42" t="n">
        <v>2.43</v>
      </c>
      <c r="D65" s="42" t="n">
        <v>2.32</v>
      </c>
      <c r="E65" s="42" t="n">
        <v>2.45</v>
      </c>
      <c r="F65" s="42" t="n">
        <v>2.59</v>
      </c>
      <c r="G65" s="42" t="n">
        <v>2.51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43212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2.3</v>
      </c>
      <c r="C66" s="42" t="n">
        <v>2.35</v>
      </c>
      <c r="D66" s="42" t="n">
        <v>2.39</v>
      </c>
      <c r="E66" s="42" t="n">
        <v>2.38</v>
      </c>
      <c r="F66" s="42" t="n">
        <v>2.55</v>
      </c>
      <c r="G66" s="42" t="n">
        <v>2.31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43213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</row>
    <row r="67">
      <c r="A67" s="42">
        <f>(A66)</f>
        <v/>
      </c>
      <c r="B67" s="42" t="n">
        <v>2.38</v>
      </c>
      <c r="C67" s="42" t="n">
        <v>2.43</v>
      </c>
      <c r="D67" s="42" t="n">
        <v>2.37</v>
      </c>
      <c r="E67" s="42" t="n">
        <v>2.3</v>
      </c>
      <c r="F67" s="42" t="n">
        <v>2.45</v>
      </c>
      <c r="G67" s="42" t="n">
        <v>2.52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43214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</row>
    <row r="68">
      <c r="A68" s="42">
        <f>(A67)</f>
        <v/>
      </c>
      <c r="B68" s="42" t="n">
        <v>2.57</v>
      </c>
      <c r="C68" s="42" t="n">
        <v>2.34</v>
      </c>
      <c r="D68" s="42" t="n">
        <v>2.53</v>
      </c>
      <c r="E68" s="42" t="n">
        <v>2.45</v>
      </c>
      <c r="F68" s="42" t="n">
        <v>2.38</v>
      </c>
      <c r="G68" s="42" t="n">
        <v>2.44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43215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</row>
    <row r="69">
      <c r="A69" s="42">
        <f>(A68)</f>
        <v/>
      </c>
      <c r="B69" s="42" t="n">
        <v>2.28</v>
      </c>
      <c r="C69" s="42" t="n">
        <v>2.32</v>
      </c>
      <c r="D69" s="42" t="n">
        <v>2.42</v>
      </c>
      <c r="E69" s="42" t="n">
        <v>2.6</v>
      </c>
      <c r="F69" s="42" t="n">
        <v>2.27</v>
      </c>
      <c r="G69" s="42" t="n">
        <v>2.32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43216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</row>
    <row r="70">
      <c r="A70" s="42">
        <f>(A69)</f>
        <v/>
      </c>
      <c r="B70" s="42" t="n">
        <v>2.35</v>
      </c>
      <c r="C70" s="42" t="n">
        <v>2.54</v>
      </c>
      <c r="D70" s="42" t="n">
        <v>2.47</v>
      </c>
      <c r="E70" s="42" t="n">
        <v>2.43</v>
      </c>
      <c r="F70" s="42" t="n">
        <v>2.37</v>
      </c>
      <c r="G70" s="42" t="n">
        <v>2.51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43217</v>
      </c>
      <c r="O70" s="44">
        <f>(O69)</f>
        <v/>
      </c>
      <c r="P70" s="47">
        <f>(N70-O70)</f>
        <v/>
      </c>
      <c r="Q70" s="44">
        <f>(Q69)</f>
        <v/>
      </c>
      <c r="R70" s="368">
        <f>(N70-O70)/7</f>
        <v/>
      </c>
      <c r="S70" s="368">
        <f>(S69)</f>
        <v/>
      </c>
    </row>
    <row r="71">
      <c r="A71" s="42">
        <f>(A70)</f>
        <v/>
      </c>
      <c r="B71" s="42" t="n">
        <v>2.43</v>
      </c>
      <c r="C71" s="42" t="n">
        <v>2.4</v>
      </c>
      <c r="D71" s="42" t="n">
        <v>2.4</v>
      </c>
      <c r="E71" s="42" t="n">
        <v>2.4</v>
      </c>
      <c r="F71" s="42" t="n">
        <v>2.5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43218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2.65</v>
      </c>
      <c r="C72" s="42" t="n">
        <v>2.56</v>
      </c>
      <c r="D72" s="42" t="n">
        <v>2.6</v>
      </c>
      <c r="E72" s="42" t="n">
        <v>2.43</v>
      </c>
      <c r="F72" s="42" t="n">
        <v>2.48</v>
      </c>
      <c r="G72" s="42" t="n">
        <v>2.5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43219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2.55</v>
      </c>
      <c r="C73" s="42" t="n">
        <v>2.54</v>
      </c>
      <c r="D73" s="42" t="n">
        <v>2.55</v>
      </c>
      <c r="E73" s="42" t="n">
        <v>2.56</v>
      </c>
      <c r="F73" s="42" t="n">
        <v>2.55</v>
      </c>
      <c r="G73" s="42" t="n">
        <v>2.47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43220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113">
        <f>(A73)</f>
        <v/>
      </c>
      <c r="B74" s="113" t="n">
        <v>2.55</v>
      </c>
      <c r="C74" s="113" t="n">
        <v>2.45</v>
      </c>
      <c r="D74" s="113" t="n">
        <v>2.35</v>
      </c>
      <c r="E74" s="113" t="n">
        <v>2.47</v>
      </c>
      <c r="F74" s="113" t="n">
        <v>2.56</v>
      </c>
      <c r="G74" s="113" t="n">
        <v>2.4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43221</v>
      </c>
      <c r="O74" s="114">
        <f>(O73)</f>
        <v/>
      </c>
      <c r="P74" s="115">
        <f>(N74-O74)</f>
        <v/>
      </c>
      <c r="Q74" s="114">
        <f>(Q73)</f>
        <v/>
      </c>
      <c r="R74" s="368">
        <f>(N74-O74)/7</f>
        <v/>
      </c>
      <c r="S74" s="371">
        <f>(S73)</f>
        <v/>
      </c>
    </row>
    <row r="75">
      <c r="A75" s="42">
        <f>(A74)</f>
        <v/>
      </c>
      <c r="B75" s="42" t="n">
        <v>2.5</v>
      </c>
      <c r="C75" s="42" t="n">
        <v>2.35</v>
      </c>
      <c r="D75" s="42" t="n">
        <v>2.42</v>
      </c>
      <c r="E75" s="42" t="n">
        <v>2.6</v>
      </c>
      <c r="F75" s="42" t="n">
        <v>2.5</v>
      </c>
      <c r="G75" s="42" t="n">
        <v>2.34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43222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2.47</v>
      </c>
      <c r="C76" s="42" t="n">
        <v>2.62</v>
      </c>
      <c r="D76" s="46" t="n">
        <v>2.54</v>
      </c>
      <c r="E76" s="42" t="n">
        <v>2.28</v>
      </c>
      <c r="F76" s="42" t="n">
        <v>2.44</v>
      </c>
      <c r="G76" s="42" t="n">
        <v>2.35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43223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42">
        <f>(A76)</f>
        <v/>
      </c>
      <c r="B77" s="42" t="n">
        <v>2.54</v>
      </c>
      <c r="C77" s="42" t="n">
        <v>2.45</v>
      </c>
      <c r="D77" s="42" t="n">
        <v>2.35</v>
      </c>
      <c r="E77" s="42" t="n">
        <v>2.48</v>
      </c>
      <c r="F77" s="42" t="n">
        <v>2.57</v>
      </c>
      <c r="G77" s="42" t="n">
        <v>2.4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43224</v>
      </c>
      <c r="O77" s="44">
        <f>(O76)</f>
        <v/>
      </c>
      <c r="P77" s="47">
        <f>(N77-O77)</f>
        <v/>
      </c>
      <c r="Q77" s="44">
        <f>(Q76)</f>
        <v/>
      </c>
      <c r="R77" s="368">
        <f>(N77-O77)/7</f>
        <v/>
      </c>
      <c r="S77" s="368">
        <f>(S76)</f>
        <v/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>
        <f>(A77)</f>
        <v/>
      </c>
      <c r="B78" s="42" t="n">
        <v>2.38</v>
      </c>
      <c r="C78" s="42" t="n">
        <v>2.3</v>
      </c>
      <c r="D78" s="42" t="n">
        <v>2.6</v>
      </c>
      <c r="E78" s="42" t="n">
        <v>2.5</v>
      </c>
      <c r="F78" s="42" t="n">
        <v>2.6</v>
      </c>
      <c r="G78" s="42" t="n">
        <v>2.5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43225</v>
      </c>
      <c r="O78" s="44">
        <f>(O77)</f>
        <v/>
      </c>
      <c r="P78" s="47">
        <f>(N78-O78)</f>
        <v/>
      </c>
      <c r="Q78" s="44">
        <f>(Q77)</f>
        <v/>
      </c>
      <c r="R78" s="368">
        <f>(N78-O78)/7</f>
        <v/>
      </c>
      <c r="S78" s="368">
        <f>(S77)</f>
        <v/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>
        <f>(A78)</f>
        <v/>
      </c>
      <c r="B79" s="42" t="n">
        <v>2.43</v>
      </c>
      <c r="C79" s="42" t="n">
        <v>2.56</v>
      </c>
      <c r="D79" s="42" t="n">
        <v>2.35</v>
      </c>
      <c r="E79" s="42" t="n">
        <v>2.61</v>
      </c>
      <c r="F79" s="42" t="n">
        <v>2.44</v>
      </c>
      <c r="G79" s="42" t="n">
        <v>2.6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43226</v>
      </c>
      <c r="O79" s="44">
        <f>(O78)</f>
        <v/>
      </c>
      <c r="P79" s="47">
        <f>(N79-O79)</f>
        <v/>
      </c>
      <c r="Q79" s="44">
        <f>(Q78)</f>
        <v/>
      </c>
      <c r="R79" s="368">
        <f>(N79-O79)/7</f>
        <v/>
      </c>
      <c r="S79" s="368">
        <f>(S78)</f>
        <v/>
      </c>
      <c r="U79" s="29" t="n"/>
      <c r="V79" s="29" t="n"/>
      <c r="W79" s="29" t="n"/>
      <c r="X79" s="29" t="n"/>
      <c r="Y79" s="29" t="n"/>
    </row>
    <row r="80">
      <c r="A80" s="42">
        <f>(A79)</f>
        <v/>
      </c>
      <c r="B80" s="42" t="n">
        <v>2.46</v>
      </c>
      <c r="C80" s="42" t="n">
        <v>2.41</v>
      </c>
      <c r="D80" s="42" t="n">
        <v>2.23</v>
      </c>
      <c r="E80" s="42" t="n">
        <v>2.33</v>
      </c>
      <c r="F80" s="42" t="n">
        <v>2.42</v>
      </c>
      <c r="G80" s="42" t="n">
        <v>2.6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43227</v>
      </c>
      <c r="O80" s="44">
        <f>(O79)</f>
        <v/>
      </c>
      <c r="P80" s="47">
        <f>(N80-O80)</f>
        <v/>
      </c>
      <c r="Q80" s="44">
        <f>(Q79)</f>
        <v/>
      </c>
      <c r="R80" s="368">
        <f>(N80-O80)/7</f>
        <v/>
      </c>
      <c r="S80" s="368">
        <f>(S79)</f>
        <v/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>
        <f>(A80)</f>
        <v/>
      </c>
      <c r="B81" s="113" t="n">
        <v>2.4</v>
      </c>
      <c r="C81" s="113" t="n">
        <v>2.15</v>
      </c>
      <c r="D81" s="113" t="n">
        <v>2.34</v>
      </c>
      <c r="E81" s="113" t="n">
        <v>2.45</v>
      </c>
      <c r="F81" s="113" t="n">
        <v>2.37</v>
      </c>
      <c r="G81" s="113" t="n">
        <v>2.35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43228</v>
      </c>
      <c r="O81" s="114">
        <f>(O80)</f>
        <v/>
      </c>
      <c r="P81" s="115">
        <f>(N81-O81)</f>
        <v/>
      </c>
      <c r="Q81" s="114">
        <f>(Q80)</f>
        <v/>
      </c>
      <c r="R81" s="368">
        <f>(N81-O81)/7</f>
        <v/>
      </c>
      <c r="S81" s="371">
        <f>(S80)</f>
        <v/>
      </c>
    </row>
    <row r="82">
      <c r="A82" s="42">
        <f>(A81)</f>
        <v/>
      </c>
      <c r="B82" s="42" t="n">
        <v>2.5</v>
      </c>
      <c r="C82" s="42" t="n">
        <v>2.35</v>
      </c>
      <c r="D82" s="42" t="n">
        <v>2.42</v>
      </c>
      <c r="E82" s="42" t="n">
        <v>2.6</v>
      </c>
      <c r="F82" s="42" t="n">
        <v>2.5</v>
      </c>
      <c r="G82" s="42" t="n">
        <v>2.34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>
        <f>(N81+1)</f>
        <v/>
      </c>
      <c r="O82" s="44">
        <f>(O81)</f>
        <v/>
      </c>
      <c r="P82" s="47">
        <f>(N82-O82)</f>
        <v/>
      </c>
      <c r="Q82" s="44">
        <f>(Q81)</f>
        <v/>
      </c>
      <c r="R82" s="368">
        <f>(N82-O82)/7</f>
        <v/>
      </c>
      <c r="S82" s="368">
        <f>(S81)</f>
        <v/>
      </c>
    </row>
    <row r="83">
      <c r="A83" s="42">
        <f>(A82)</f>
        <v/>
      </c>
      <c r="B83" s="42" t="n">
        <v>2.47</v>
      </c>
      <c r="C83" s="42" t="n">
        <v>2.62</v>
      </c>
      <c r="D83" s="46" t="n">
        <v>2.54</v>
      </c>
      <c r="E83" s="42" t="n">
        <v>2.28</v>
      </c>
      <c r="F83" s="42" t="n">
        <v>2.44</v>
      </c>
      <c r="G83" s="42" t="n">
        <v>2.35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>
        <f>(N82+1)</f>
        <v/>
      </c>
      <c r="O83" s="44">
        <f>(O82)</f>
        <v/>
      </c>
      <c r="P83" s="47">
        <f>(N83-O83)</f>
        <v/>
      </c>
      <c r="Q83" s="44">
        <f>(Q82)</f>
        <v/>
      </c>
      <c r="R83" s="368">
        <f>(N83-O83)/7</f>
        <v/>
      </c>
      <c r="S83" s="368">
        <f>(S82)</f>
        <v/>
      </c>
    </row>
    <row r="84">
      <c r="A84" s="42">
        <f>(A83)</f>
        <v/>
      </c>
      <c r="B84" s="42" t="n">
        <v>2.54</v>
      </c>
      <c r="C84" s="42" t="n">
        <v>2.45</v>
      </c>
      <c r="D84" s="42" t="n">
        <v>2.35</v>
      </c>
      <c r="E84" s="42" t="n">
        <v>2.48</v>
      </c>
      <c r="F84" s="42" t="n">
        <v>2.57</v>
      </c>
      <c r="G84" s="42" t="n">
        <v>2.4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>
        <f>(N83+1)</f>
        <v/>
      </c>
      <c r="O84" s="44">
        <f>(O83)</f>
        <v/>
      </c>
      <c r="P84" s="47">
        <f>(N84-O84)</f>
        <v/>
      </c>
      <c r="Q84" s="44">
        <f>(Q83)</f>
        <v/>
      </c>
      <c r="R84" s="368">
        <f>(N84-O84)/7</f>
        <v/>
      </c>
      <c r="S84" s="368">
        <f>(S83)</f>
        <v/>
      </c>
    </row>
    <row r="85">
      <c r="A85" s="42">
        <f>(A84)</f>
        <v/>
      </c>
      <c r="B85" s="42" t="n">
        <v>2.38</v>
      </c>
      <c r="C85" s="42" t="n">
        <v>2.3</v>
      </c>
      <c r="D85" s="42" t="n">
        <v>2.6</v>
      </c>
      <c r="E85" s="42" t="n">
        <v>2.5</v>
      </c>
      <c r="F85" s="42" t="n">
        <v>2.6</v>
      </c>
      <c r="G85" s="42" t="n">
        <v>2.5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>
        <f>(N84+1)</f>
        <v/>
      </c>
      <c r="O85" s="44">
        <f>(O84)</f>
        <v/>
      </c>
      <c r="P85" s="47">
        <f>(N85-O85)</f>
        <v/>
      </c>
      <c r="Q85" s="44">
        <f>(Q84)</f>
        <v/>
      </c>
      <c r="R85" s="368">
        <f>(N85-O85)/7</f>
        <v/>
      </c>
      <c r="S85" s="368">
        <f>(S84)</f>
        <v/>
      </c>
    </row>
    <row r="86">
      <c r="A86" s="42">
        <f>(A85)</f>
        <v/>
      </c>
      <c r="B86" s="42" t="n">
        <v>2.43</v>
      </c>
      <c r="C86" s="42" t="n">
        <v>2.56</v>
      </c>
      <c r="D86" s="42" t="n">
        <v>2.35</v>
      </c>
      <c r="E86" s="42" t="n">
        <v>2.61</v>
      </c>
      <c r="F86" s="42" t="n">
        <v>2.44</v>
      </c>
      <c r="G86" s="42" t="n">
        <v>2.6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>
        <f>(N85+1)</f>
        <v/>
      </c>
      <c r="O86" s="44">
        <f>(O85)</f>
        <v/>
      </c>
      <c r="P86" s="47">
        <f>(N86-O86)</f>
        <v/>
      </c>
      <c r="Q86" s="44">
        <f>(Q85)</f>
        <v/>
      </c>
      <c r="R86" s="368">
        <f>(N86-O86)/7</f>
        <v/>
      </c>
      <c r="S86" s="368">
        <f>(S85)</f>
        <v/>
      </c>
    </row>
    <row r="87">
      <c r="A87" s="42">
        <f>(A86)</f>
        <v/>
      </c>
      <c r="B87" s="42" t="n">
        <v>2.46</v>
      </c>
      <c r="C87" s="42" t="n">
        <v>2.41</v>
      </c>
      <c r="D87" s="42" t="n">
        <v>2.23</v>
      </c>
      <c r="E87" s="42" t="n">
        <v>2.33</v>
      </c>
      <c r="F87" s="42" t="n">
        <v>2.42</v>
      </c>
      <c r="G87" s="42" t="n">
        <v>2.6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>
        <f>(N86+1)</f>
        <v/>
      </c>
      <c r="O87" s="44">
        <f>(O86)</f>
        <v/>
      </c>
      <c r="P87" s="47">
        <f>(N87-O87)</f>
        <v/>
      </c>
      <c r="Q87" s="44">
        <f>(Q86)</f>
        <v/>
      </c>
      <c r="R87" s="368">
        <f>(N87-O87)/7</f>
        <v/>
      </c>
      <c r="S87" s="368">
        <f>(S86)</f>
        <v/>
      </c>
    </row>
    <row r="88">
      <c r="A88" s="113">
        <f>(A87)</f>
        <v/>
      </c>
      <c r="B88" s="113" t="n">
        <v>2.4</v>
      </c>
      <c r="C88" s="113" t="n">
        <v>2.15</v>
      </c>
      <c r="D88" s="113" t="n">
        <v>2.34</v>
      </c>
      <c r="E88" s="113" t="n">
        <v>2.45</v>
      </c>
      <c r="F88" s="113" t="n">
        <v>2.37</v>
      </c>
      <c r="G88" s="113" t="n">
        <v>2.35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>
        <f>(N87+1)</f>
        <v/>
      </c>
      <c r="O88" s="114">
        <f>(O87)</f>
        <v/>
      </c>
      <c r="P88" s="115">
        <f>(N88-O88)</f>
        <v/>
      </c>
      <c r="Q88" s="114">
        <f>(Q87)</f>
        <v/>
      </c>
      <c r="R88" s="368">
        <f>(N88-O88)/7</f>
        <v/>
      </c>
      <c r="S88" s="371">
        <f>(S87)</f>
        <v/>
      </c>
    </row>
    <row r="89">
      <c r="A89" s="42">
        <f>(A88)</f>
        <v/>
      </c>
      <c r="B89" s="42" t="n">
        <v>2.5</v>
      </c>
      <c r="C89" s="42" t="n">
        <v>2.35</v>
      </c>
      <c r="D89" s="42" t="n">
        <v>2.42</v>
      </c>
      <c r="E89" s="42" t="n">
        <v>2.6</v>
      </c>
      <c r="F89" s="42" t="n">
        <v>2.5</v>
      </c>
      <c r="G89" s="42" t="n">
        <v>2.34</v>
      </c>
      <c r="H89" s="42">
        <f>MAX(B89:G89)</f>
        <v/>
      </c>
      <c r="I89" s="42">
        <f>(I88)</f>
        <v/>
      </c>
      <c r="J89" s="37">
        <f>(H89-I89)/(I89)</f>
        <v/>
      </c>
      <c r="K89" s="43">
        <f>(K88)</f>
        <v/>
      </c>
      <c r="L89" s="37">
        <f>(H89-K89)/(K89)</f>
        <v/>
      </c>
      <c r="M89" s="42">
        <f>1000*H89</f>
        <v/>
      </c>
      <c r="N89" s="44">
        <f>(N88+1)</f>
        <v/>
      </c>
      <c r="O89" s="44">
        <f>(O88)</f>
        <v/>
      </c>
      <c r="P89" s="47">
        <f>(N89-O89)</f>
        <v/>
      </c>
      <c r="Q89" s="44">
        <f>(Q88)</f>
        <v/>
      </c>
      <c r="R89" s="368">
        <f>(N89-O89)/7</f>
        <v/>
      </c>
      <c r="S89" s="368">
        <f>(S88)</f>
        <v/>
      </c>
    </row>
    <row r="90">
      <c r="A90" s="42">
        <f>(A89)</f>
        <v/>
      </c>
      <c r="B90" s="42" t="n">
        <v>2.47</v>
      </c>
      <c r="C90" s="42" t="n">
        <v>2.62</v>
      </c>
      <c r="D90" s="46" t="n">
        <v>2.54</v>
      </c>
      <c r="E90" s="42" t="n">
        <v>2.28</v>
      </c>
      <c r="F90" s="42" t="n">
        <v>2.44</v>
      </c>
      <c r="G90" s="42" t="n">
        <v>2.35</v>
      </c>
      <c r="H90" s="42">
        <f>MAX(B90:G90)</f>
        <v/>
      </c>
      <c r="I90" s="42">
        <f>(I89)</f>
        <v/>
      </c>
      <c r="J90" s="37">
        <f>(H90-I90)/(I90)</f>
        <v/>
      </c>
      <c r="K90" s="43">
        <f>(K89)</f>
        <v/>
      </c>
      <c r="L90" s="37">
        <f>(H90-K90)/(K90)</f>
        <v/>
      </c>
      <c r="M90" s="42">
        <f>1000*H90</f>
        <v/>
      </c>
      <c r="N90" s="44">
        <f>(N89+1)</f>
        <v/>
      </c>
      <c r="O90" s="44">
        <f>(O89)</f>
        <v/>
      </c>
      <c r="P90" s="47">
        <f>(N90-O90)</f>
        <v/>
      </c>
      <c r="Q90" s="44">
        <f>(Q89)</f>
        <v/>
      </c>
      <c r="R90" s="368">
        <f>(N90-O90)/7</f>
        <v/>
      </c>
      <c r="S90" s="368">
        <f>(S89)</f>
        <v/>
      </c>
    </row>
    <row r="91">
      <c r="A91" s="42">
        <f>(A90)</f>
        <v/>
      </c>
      <c r="B91" s="42" t="n">
        <v>2.54</v>
      </c>
      <c r="C91" s="42" t="n">
        <v>2.45</v>
      </c>
      <c r="D91" s="42" t="n">
        <v>2.35</v>
      </c>
      <c r="E91" s="42" t="n">
        <v>2.48</v>
      </c>
      <c r="F91" s="42" t="n">
        <v>2.57</v>
      </c>
      <c r="G91" s="42" t="n">
        <v>2.4</v>
      </c>
      <c r="H91" s="42">
        <f>MAX(B91:G91)</f>
        <v/>
      </c>
      <c r="I91" s="42">
        <f>(I90)</f>
        <v/>
      </c>
      <c r="J91" s="37">
        <f>(H91-I91)/(I91)</f>
        <v/>
      </c>
      <c r="K91" s="43">
        <f>(K90)</f>
        <v/>
      </c>
      <c r="L91" s="37">
        <f>(H91-K91)/(K91)</f>
        <v/>
      </c>
      <c r="M91" s="42">
        <f>1000*H91</f>
        <v/>
      </c>
      <c r="N91" s="44">
        <f>(N90+1)</f>
        <v/>
      </c>
      <c r="O91" s="44">
        <f>(O90)</f>
        <v/>
      </c>
      <c r="P91" s="47">
        <f>(N91-O91)</f>
        <v/>
      </c>
      <c r="Q91" s="44">
        <f>(Q90)</f>
        <v/>
      </c>
      <c r="R91" s="368">
        <f>(N91-O91)/7</f>
        <v/>
      </c>
      <c r="S91" s="368">
        <f>(S90)</f>
        <v/>
      </c>
    </row>
    <row r="92">
      <c r="A92" s="42">
        <f>(A91)</f>
        <v/>
      </c>
      <c r="B92" s="42" t="n">
        <v>2.38</v>
      </c>
      <c r="C92" s="42" t="n">
        <v>2.3</v>
      </c>
      <c r="D92" s="42" t="n">
        <v>2.6</v>
      </c>
      <c r="E92" s="42" t="n">
        <v>2.5</v>
      </c>
      <c r="F92" s="42" t="n">
        <v>2.6</v>
      </c>
      <c r="G92" s="42" t="n">
        <v>2.5</v>
      </c>
      <c r="H92" s="42">
        <f>MAX(B92:G92)</f>
        <v/>
      </c>
      <c r="I92" s="42">
        <f>(I91)</f>
        <v/>
      </c>
      <c r="J92" s="37">
        <f>(H92-I92)/(I92)</f>
        <v/>
      </c>
      <c r="K92" s="43">
        <f>(K91)</f>
        <v/>
      </c>
      <c r="L92" s="37">
        <f>(H92-K92)/(K92)</f>
        <v/>
      </c>
      <c r="M92" s="42">
        <f>1000*H92</f>
        <v/>
      </c>
      <c r="N92" s="44">
        <f>(N91+1)</f>
        <v/>
      </c>
      <c r="O92" s="44">
        <f>(O91)</f>
        <v/>
      </c>
      <c r="P92" s="47">
        <f>(N92-O92)</f>
        <v/>
      </c>
      <c r="Q92" s="44">
        <f>(Q91)</f>
        <v/>
      </c>
      <c r="R92" s="368">
        <f>(N92-O92)/7</f>
        <v/>
      </c>
      <c r="S92" s="368">
        <f>(S91)</f>
        <v/>
      </c>
    </row>
    <row r="93">
      <c r="A93" s="42">
        <f>(A92)</f>
        <v/>
      </c>
      <c r="B93" s="42" t="n">
        <v>2.43</v>
      </c>
      <c r="C93" s="42" t="n">
        <v>2.56</v>
      </c>
      <c r="D93" s="42" t="n">
        <v>2.35</v>
      </c>
      <c r="E93" s="42" t="n">
        <v>2.61</v>
      </c>
      <c r="F93" s="42" t="n">
        <v>2.44</v>
      </c>
      <c r="G93" s="42" t="n">
        <v>2.6</v>
      </c>
      <c r="H93" s="42">
        <f>MAX(B93:G93)</f>
        <v/>
      </c>
      <c r="I93" s="42">
        <f>(I92)</f>
        <v/>
      </c>
      <c r="J93" s="37">
        <f>(H93-I93)/(I93)</f>
        <v/>
      </c>
      <c r="K93" s="43">
        <f>(K92)</f>
        <v/>
      </c>
      <c r="L93" s="37">
        <f>(H93-K93)/(K93)</f>
        <v/>
      </c>
      <c r="M93" s="42">
        <f>1000*H93</f>
        <v/>
      </c>
      <c r="N93" s="44">
        <f>(N92+1)</f>
        <v/>
      </c>
      <c r="O93" s="44">
        <f>(O92)</f>
        <v/>
      </c>
      <c r="P93" s="47">
        <f>(N93-O93)</f>
        <v/>
      </c>
      <c r="Q93" s="44">
        <f>(Q92)</f>
        <v/>
      </c>
      <c r="R93" s="368">
        <f>(N93-O93)/7</f>
        <v/>
      </c>
      <c r="S93" s="368">
        <f>(S92)</f>
        <v/>
      </c>
    </row>
    <row r="94">
      <c r="A94" s="42">
        <f>(A93)</f>
        <v/>
      </c>
      <c r="B94" s="42" t="n">
        <v>2.46</v>
      </c>
      <c r="C94" s="42" t="n">
        <v>2.41</v>
      </c>
      <c r="D94" s="42" t="n">
        <v>2.23</v>
      </c>
      <c r="E94" s="42" t="n">
        <v>2.33</v>
      </c>
      <c r="F94" s="42" t="n">
        <v>2.42</v>
      </c>
      <c r="G94" s="42" t="n">
        <v>2.6</v>
      </c>
      <c r="H94" s="42">
        <f>MAX(B94:G94)</f>
        <v/>
      </c>
      <c r="I94" s="42">
        <f>(I93)</f>
        <v/>
      </c>
      <c r="J94" s="37">
        <f>(H94-I94)/(I94)</f>
        <v/>
      </c>
      <c r="K94" s="43">
        <f>(K93)</f>
        <v/>
      </c>
      <c r="L94" s="37">
        <f>(H94-K94)/(K94)</f>
        <v/>
      </c>
      <c r="M94" s="42">
        <f>1000*H94</f>
        <v/>
      </c>
      <c r="N94" s="44">
        <f>(N93+1)</f>
        <v/>
      </c>
      <c r="O94" s="44">
        <f>(O93)</f>
        <v/>
      </c>
      <c r="P94" s="47">
        <f>(N94-O94)</f>
        <v/>
      </c>
      <c r="Q94" s="44">
        <f>(Q93)</f>
        <v/>
      </c>
      <c r="R94" s="368">
        <f>(N94-O94)/7</f>
        <v/>
      </c>
      <c r="S94" s="368">
        <f>(S93)</f>
        <v/>
      </c>
      <c r="U94" s="30" t="n"/>
      <c r="V94" s="30" t="n"/>
      <c r="W94" s="30" t="n"/>
      <c r="X94" s="30" t="n"/>
    </row>
    <row r="95">
      <c r="A95" s="113">
        <f>(A94)</f>
        <v/>
      </c>
      <c r="B95" s="113" t="n">
        <v>2.4</v>
      </c>
      <c r="C95" s="113" t="n">
        <v>2.15</v>
      </c>
      <c r="D95" s="113" t="n">
        <v>2.34</v>
      </c>
      <c r="E95" s="113" t="n">
        <v>2.46</v>
      </c>
      <c r="F95" s="113" t="n">
        <v>2.37</v>
      </c>
      <c r="G95" s="113" t="n">
        <v>2.35</v>
      </c>
      <c r="H95" s="113">
        <f>MAX(B95:G95)</f>
        <v/>
      </c>
      <c r="I95" s="113">
        <f>(I94)</f>
        <v/>
      </c>
      <c r="J95" s="111">
        <f>(H95-I95)/(I95)</f>
        <v/>
      </c>
      <c r="K95" s="112">
        <f>(K94)</f>
        <v/>
      </c>
      <c r="L95" s="111">
        <f>(H95-K95)/(K95)</f>
        <v/>
      </c>
      <c r="M95" s="113">
        <f>1000*H95</f>
        <v/>
      </c>
      <c r="N95" s="114">
        <f>(N94+1)</f>
        <v/>
      </c>
      <c r="O95" s="114">
        <f>(O94)</f>
        <v/>
      </c>
      <c r="P95" s="115">
        <f>(N95-O95)</f>
        <v/>
      </c>
      <c r="Q95" s="114">
        <f>(Q94)</f>
        <v/>
      </c>
      <c r="R95" s="368">
        <f>(N95-O95)/7</f>
        <v/>
      </c>
      <c r="S95" s="371">
        <f>(S94)</f>
        <v/>
      </c>
      <c r="U95" s="370" t="n"/>
      <c r="V95" s="27" t="n"/>
      <c r="W95" s="369" t="n"/>
      <c r="X95" s="370" t="n"/>
    </row>
    <row r="96">
      <c r="A96" s="42">
        <f>(A95)</f>
        <v/>
      </c>
      <c r="B96" s="42" t="n">
        <v>2.73</v>
      </c>
      <c r="C96" s="42" t="n">
        <v>2.35</v>
      </c>
      <c r="D96" s="42" t="n">
        <v>2.42</v>
      </c>
      <c r="E96" s="42" t="n">
        <v>2.45</v>
      </c>
      <c r="F96" s="42" t="n">
        <v>2.5</v>
      </c>
      <c r="G96" s="42" t="n">
        <v>2.34</v>
      </c>
      <c r="H96" s="42">
        <f>MAX(B96:G96)</f>
        <v/>
      </c>
      <c r="I96" s="42">
        <f>(I95)</f>
        <v/>
      </c>
      <c r="J96" s="37">
        <f>(H96-I96)/(I96)</f>
        <v/>
      </c>
      <c r="K96" s="43">
        <f>(K95)</f>
        <v/>
      </c>
      <c r="L96" s="37">
        <f>(H96-K96)/(K96)</f>
        <v/>
      </c>
      <c r="M96" s="42">
        <f>1000*H96</f>
        <v/>
      </c>
      <c r="N96" s="44">
        <f>(N95+1)</f>
        <v/>
      </c>
      <c r="O96" s="44">
        <f>(O95)</f>
        <v/>
      </c>
      <c r="P96" s="47">
        <f>(N96-O96)</f>
        <v/>
      </c>
      <c r="Q96" s="44">
        <f>(Q95)</f>
        <v/>
      </c>
      <c r="R96" s="368">
        <f>(N96-O96)/7</f>
        <v/>
      </c>
      <c r="S96" s="368">
        <f>(S95)</f>
        <v/>
      </c>
      <c r="U96" s="369" t="n"/>
      <c r="V96" s="27" t="n"/>
      <c r="W96" s="369" t="n"/>
      <c r="X96" s="370" t="n"/>
    </row>
    <row r="97">
      <c r="A97" s="42">
        <f>(A96)</f>
        <v/>
      </c>
      <c r="B97" s="42" t="n">
        <v>2.47</v>
      </c>
      <c r="C97" s="42" t="n">
        <v>2.58</v>
      </c>
      <c r="D97" s="46" t="n">
        <v>2.54</v>
      </c>
      <c r="E97" s="42" t="n">
        <v>2.28</v>
      </c>
      <c r="F97" s="42" t="n">
        <v>2.44</v>
      </c>
      <c r="G97" s="42" t="n">
        <v>2.35</v>
      </c>
      <c r="H97" s="42">
        <f>MAX(B97:G97)</f>
        <v/>
      </c>
      <c r="I97" s="42">
        <f>(I96)</f>
        <v/>
      </c>
      <c r="J97" s="37">
        <f>(H97-I97)/(I97)</f>
        <v/>
      </c>
      <c r="K97" s="43">
        <f>(K96)</f>
        <v/>
      </c>
      <c r="L97" s="37">
        <f>(H97-K97)/(K97)</f>
        <v/>
      </c>
      <c r="M97" s="42">
        <f>1000*H97</f>
        <v/>
      </c>
      <c r="N97" s="44">
        <f>(N96+1)</f>
        <v/>
      </c>
      <c r="O97" s="44">
        <f>(O96)</f>
        <v/>
      </c>
      <c r="P97" s="47">
        <f>(N97-O97)</f>
        <v/>
      </c>
      <c r="Q97" s="44">
        <f>(Q96)</f>
        <v/>
      </c>
      <c r="R97" s="368">
        <f>(N97-O97)/7</f>
        <v/>
      </c>
      <c r="S97" s="368">
        <f>(S96)</f>
        <v/>
      </c>
      <c r="U97" s="369" t="n"/>
      <c r="V97" s="27" t="n"/>
      <c r="W97" s="369" t="n"/>
      <c r="X97" s="370" t="n"/>
    </row>
    <row r="98">
      <c r="A98" s="42">
        <f>(A97)</f>
        <v/>
      </c>
      <c r="B98" s="42" t="n">
        <v>2.54</v>
      </c>
      <c r="C98" s="42" t="n">
        <v>2.45</v>
      </c>
      <c r="D98" s="42" t="n">
        <v>2.35</v>
      </c>
      <c r="E98" s="42" t="n">
        <v>2.48</v>
      </c>
      <c r="F98" s="42" t="n">
        <v>2.69</v>
      </c>
      <c r="G98" s="42" t="n">
        <v>2.4</v>
      </c>
      <c r="H98" s="42">
        <f>MAX(B98:G98)</f>
        <v/>
      </c>
      <c r="I98" s="42">
        <f>(I97)</f>
        <v/>
      </c>
      <c r="J98" s="37">
        <f>(H98-I98)/(I98)</f>
        <v/>
      </c>
      <c r="K98" s="43">
        <f>(K97)</f>
        <v/>
      </c>
      <c r="L98" s="37">
        <f>(H98-K98)/(K98)</f>
        <v/>
      </c>
      <c r="M98" s="42">
        <f>1000*H98</f>
        <v/>
      </c>
      <c r="N98" s="44">
        <f>(N97+1)</f>
        <v/>
      </c>
      <c r="O98" s="44">
        <f>(O97)</f>
        <v/>
      </c>
      <c r="P98" s="47">
        <f>(N98-O98)</f>
        <v/>
      </c>
      <c r="Q98" s="44">
        <f>(Q97)</f>
        <v/>
      </c>
      <c r="R98" s="368">
        <f>(N98-O98)/7</f>
        <v/>
      </c>
      <c r="S98" s="368">
        <f>(S97)</f>
        <v/>
      </c>
      <c r="U98" s="369" t="n"/>
      <c r="V98" s="27" t="n"/>
      <c r="W98" s="369" t="n"/>
      <c r="X98" s="370" t="n"/>
    </row>
    <row r="99">
      <c r="A99" s="42">
        <f>(A98)</f>
        <v/>
      </c>
      <c r="B99" s="42" t="n">
        <v>2.38</v>
      </c>
      <c r="C99" s="42" t="n">
        <v>2.3</v>
      </c>
      <c r="D99" s="42" t="n">
        <v>2.3</v>
      </c>
      <c r="E99" s="42" t="n">
        <v>2.5</v>
      </c>
      <c r="F99" s="42" t="n">
        <v>2.2</v>
      </c>
      <c r="G99" s="42" t="n">
        <v>2.5</v>
      </c>
      <c r="H99" s="42">
        <f>MAX(B99:G99)</f>
        <v/>
      </c>
      <c r="I99" s="42">
        <f>(I98)</f>
        <v/>
      </c>
      <c r="J99" s="37">
        <f>(H99-I99)/(I99)</f>
        <v/>
      </c>
      <c r="K99" s="43">
        <f>(K98)</f>
        <v/>
      </c>
      <c r="L99" s="37">
        <f>(H99-K99)/(K99)</f>
        <v/>
      </c>
      <c r="M99" s="42">
        <f>1000*H99</f>
        <v/>
      </c>
      <c r="N99" s="44">
        <f>(N98+1)</f>
        <v/>
      </c>
      <c r="O99" s="44">
        <f>(O98)</f>
        <v/>
      </c>
      <c r="P99" s="47">
        <f>(N99-O99)</f>
        <v/>
      </c>
      <c r="Q99" s="44">
        <f>(Q98)</f>
        <v/>
      </c>
      <c r="R99" s="368">
        <f>(N99-O99)/7</f>
        <v/>
      </c>
      <c r="S99" s="368">
        <f>(S98)</f>
        <v/>
      </c>
      <c r="U99" s="369" t="n"/>
      <c r="V99" s="27" t="n"/>
      <c r="W99" s="369" t="n"/>
      <c r="X99" s="370" t="n"/>
    </row>
    <row r="100">
      <c r="A100" s="42">
        <f>(A99)</f>
        <v/>
      </c>
      <c r="B100" s="42" t="n">
        <v>2.2</v>
      </c>
      <c r="C100" s="42" t="n">
        <v>2.3</v>
      </c>
      <c r="D100" s="42" t="n">
        <v>2.47</v>
      </c>
      <c r="E100" s="42" t="n">
        <v>2.2</v>
      </c>
      <c r="F100" s="42" t="n">
        <v>2.3</v>
      </c>
      <c r="G100" s="42" t="n">
        <v>2.1</v>
      </c>
      <c r="H100" s="42">
        <f>MAX(B100:G100)</f>
        <v/>
      </c>
      <c r="I100" s="42">
        <f>(I99)</f>
        <v/>
      </c>
      <c r="J100" s="37">
        <f>(H100-I100)/(I100)</f>
        <v/>
      </c>
      <c r="K100" s="43">
        <f>(K99)</f>
        <v/>
      </c>
      <c r="L100" s="37">
        <f>(H100-K100)/(K100)</f>
        <v/>
      </c>
      <c r="M100" s="42">
        <f>1000*H100</f>
        <v/>
      </c>
      <c r="N100" s="44">
        <f>(N99+1)</f>
        <v/>
      </c>
      <c r="O100" s="44">
        <f>(O99)</f>
        <v/>
      </c>
      <c r="P100" s="47">
        <f>(N100-O100)</f>
        <v/>
      </c>
      <c r="Q100" s="44">
        <f>(Q99)</f>
        <v/>
      </c>
      <c r="R100" s="368">
        <f>(N100-O100)/7</f>
        <v/>
      </c>
      <c r="S100" s="368">
        <f>(S99)</f>
        <v/>
      </c>
      <c r="U100" s="67" t="n"/>
    </row>
    <row r="101">
      <c r="A101" s="42">
        <f>(A100)</f>
        <v/>
      </c>
      <c r="B101" s="42" t="n">
        <v>2.46</v>
      </c>
      <c r="C101" s="42" t="n">
        <v>2.41</v>
      </c>
      <c r="D101" s="42" t="n">
        <v>2.23</v>
      </c>
      <c r="E101" s="42" t="n">
        <v>2.33</v>
      </c>
      <c r="F101" s="42" t="n">
        <v>2.42</v>
      </c>
      <c r="G101" s="42" t="n">
        <v>2.75</v>
      </c>
      <c r="H101" s="42">
        <f>MAX(B101:G101)</f>
        <v/>
      </c>
      <c r="I101" s="42">
        <f>(I100)</f>
        <v/>
      </c>
      <c r="J101" s="37">
        <f>(H101-I101)/(I101)</f>
        <v/>
      </c>
      <c r="K101" s="43">
        <f>(K100)</f>
        <v/>
      </c>
      <c r="L101" s="37">
        <f>(H101-K101)/(K101)</f>
        <v/>
      </c>
      <c r="M101" s="42">
        <f>1000*H101</f>
        <v/>
      </c>
      <c r="N101" s="44">
        <f>(N100+1)</f>
        <v/>
      </c>
      <c r="O101" s="44">
        <f>(O100)</f>
        <v/>
      </c>
      <c r="P101" s="47">
        <f>(N101-O101)</f>
        <v/>
      </c>
      <c r="Q101" s="44">
        <f>(Q100)</f>
        <v/>
      </c>
      <c r="R101" s="368">
        <f>(N101-O101)/7</f>
        <v/>
      </c>
      <c r="S101" s="368">
        <f>(S100)</f>
        <v/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113">
        <f>(A101)</f>
        <v/>
      </c>
      <c r="B102" s="113" t="n">
        <v>2.4</v>
      </c>
      <c r="C102" s="113" t="n">
        <v>2.15</v>
      </c>
      <c r="D102" s="113" t="n">
        <v>2.34</v>
      </c>
      <c r="E102" s="113" t="n">
        <v>2.41</v>
      </c>
      <c r="F102" s="113" t="n">
        <v>2.37</v>
      </c>
      <c r="G102" s="113" t="n">
        <v>2.35</v>
      </c>
      <c r="H102" s="113">
        <f>MAX(B102:G102)</f>
        <v/>
      </c>
      <c r="I102" s="113">
        <f>(I101)</f>
        <v/>
      </c>
      <c r="J102" s="111">
        <f>(H102-I102)/(I102)</f>
        <v/>
      </c>
      <c r="K102" s="112">
        <f>(K101)</f>
        <v/>
      </c>
      <c r="L102" s="111">
        <f>(H102-K102)/(K102)</f>
        <v/>
      </c>
      <c r="M102" s="113">
        <f>1000*H102</f>
        <v/>
      </c>
      <c r="N102" s="114">
        <f>(N101+1)</f>
        <v/>
      </c>
      <c r="O102" s="114">
        <f>(O101)</f>
        <v/>
      </c>
      <c r="P102" s="115">
        <f>(N102-O102)</f>
        <v/>
      </c>
      <c r="Q102" s="114">
        <f>(Q101)</f>
        <v/>
      </c>
      <c r="R102" s="368">
        <f>(N102-O102)/7</f>
        <v/>
      </c>
      <c r="S102" s="371">
        <f>(S101)</f>
        <v/>
      </c>
      <c r="U102" s="27" t="n"/>
      <c r="V102" s="27" t="n"/>
      <c r="W102" s="27" t="n"/>
      <c r="X102" s="27" t="n"/>
      <c r="Y102" s="28" t="n"/>
    </row>
    <row r="103">
      <c r="A103" s="42">
        <f>(A102)</f>
        <v/>
      </c>
      <c r="B103" s="42" t="n">
        <v>2.65</v>
      </c>
      <c r="C103" s="42" t="n">
        <v>2.35</v>
      </c>
      <c r="D103" s="42" t="n">
        <v>2.42</v>
      </c>
      <c r="E103" s="42" t="n">
        <v>2.2</v>
      </c>
      <c r="F103" s="42" t="n">
        <v>2.34</v>
      </c>
      <c r="G103" s="42" t="n">
        <v>2.34</v>
      </c>
      <c r="H103" s="42">
        <f>MAX(B103:G103)</f>
        <v/>
      </c>
      <c r="I103" s="42">
        <f>(I102)</f>
        <v/>
      </c>
      <c r="J103" s="37">
        <f>(H103-I103)/(I103)</f>
        <v/>
      </c>
      <c r="K103" s="43">
        <f>(K102)</f>
        <v/>
      </c>
      <c r="L103" s="37">
        <f>(H103-K103)/(K103)</f>
        <v/>
      </c>
      <c r="M103" s="42">
        <f>1000*H103</f>
        <v/>
      </c>
      <c r="N103" s="44">
        <f>(N102+1)</f>
        <v/>
      </c>
      <c r="O103" s="44">
        <f>(O102)</f>
        <v/>
      </c>
      <c r="P103" s="47">
        <f>(N103-O103)</f>
        <v/>
      </c>
      <c r="Q103" s="44">
        <f>(Q102)</f>
        <v/>
      </c>
      <c r="R103" s="368">
        <f>(N103-O103)/7</f>
        <v/>
      </c>
      <c r="S103" s="368">
        <f>(S102)</f>
        <v/>
      </c>
    </row>
    <row r="104">
      <c r="A104" s="42">
        <f>(A103)</f>
        <v/>
      </c>
      <c r="B104" s="42" t="n">
        <v>2.47</v>
      </c>
      <c r="C104" s="42" t="n">
        <v>2.2</v>
      </c>
      <c r="D104" s="46" t="n">
        <v>2.4</v>
      </c>
      <c r="E104" s="42" t="n">
        <v>2.28</v>
      </c>
      <c r="F104" s="42" t="n">
        <v>2.44</v>
      </c>
      <c r="G104" s="42" t="n">
        <v>2.35</v>
      </c>
      <c r="H104" s="42">
        <f>MAX(B104:G104)</f>
        <v/>
      </c>
      <c r="I104" s="42">
        <f>(I103)</f>
        <v/>
      </c>
      <c r="J104" s="37">
        <f>(H104-I104)/(I104)</f>
        <v/>
      </c>
      <c r="K104" s="43">
        <f>(K103)</f>
        <v/>
      </c>
      <c r="L104" s="37">
        <f>(H104-K104)/(K104)</f>
        <v/>
      </c>
      <c r="M104" s="42">
        <f>1000*H104</f>
        <v/>
      </c>
      <c r="N104" s="44">
        <f>(N103+1)</f>
        <v/>
      </c>
      <c r="O104" s="44">
        <f>(O103)</f>
        <v/>
      </c>
      <c r="P104" s="47">
        <f>(N104-O104)</f>
        <v/>
      </c>
      <c r="Q104" s="44">
        <f>(Q103)</f>
        <v/>
      </c>
      <c r="R104" s="368">
        <f>(N104-O104)/7</f>
        <v/>
      </c>
      <c r="S104" s="368">
        <f>(S103)</f>
        <v/>
      </c>
    </row>
    <row r="105">
      <c r="A105" s="42">
        <f>(A104)</f>
        <v/>
      </c>
      <c r="B105" s="42" t="n">
        <v>2.3</v>
      </c>
      <c r="C105" s="42" t="n">
        <v>2.45</v>
      </c>
      <c r="D105" s="42" t="n">
        <v>2.35</v>
      </c>
      <c r="E105" s="42" t="n">
        <v>2.6</v>
      </c>
      <c r="F105" s="42" t="n">
        <v>2.3</v>
      </c>
      <c r="G105" s="42" t="n">
        <v>2.4</v>
      </c>
      <c r="H105" s="42">
        <f>MAX(B105:G105)</f>
        <v/>
      </c>
      <c r="I105" s="42">
        <f>(I104)</f>
        <v/>
      </c>
      <c r="J105" s="37">
        <f>(H105-I105)/(I105)</f>
        <v/>
      </c>
      <c r="K105" s="43">
        <f>(K104)</f>
        <v/>
      </c>
      <c r="L105" s="37">
        <f>(H105-K105)/(K105)</f>
        <v/>
      </c>
      <c r="M105" s="42">
        <f>1000*H105</f>
        <v/>
      </c>
      <c r="N105" s="44">
        <f>(N104+1)</f>
        <v/>
      </c>
      <c r="O105" s="44">
        <f>(O104)</f>
        <v/>
      </c>
      <c r="P105" s="47">
        <f>(N105-O105)</f>
        <v/>
      </c>
      <c r="Q105" s="44">
        <f>(Q104)</f>
        <v/>
      </c>
      <c r="R105" s="368">
        <f>(N105-O105)/7</f>
        <v/>
      </c>
      <c r="S105" s="368">
        <f>(S104)</f>
        <v/>
      </c>
    </row>
    <row r="106">
      <c r="A106" s="42">
        <f>(A105)</f>
        <v/>
      </c>
      <c r="B106" s="42" t="n">
        <v>2.38</v>
      </c>
      <c r="C106" s="42" t="n">
        <v>2.3</v>
      </c>
      <c r="D106" s="42" t="n">
        <v>2.7</v>
      </c>
      <c r="E106" s="42" t="n">
        <v>2.5</v>
      </c>
      <c r="F106" s="42" t="n">
        <v>2.4</v>
      </c>
      <c r="G106" s="42" t="n">
        <v>2.5</v>
      </c>
      <c r="H106" s="42">
        <f>MAX(B106:G106)</f>
        <v/>
      </c>
      <c r="I106" s="42">
        <f>(I105)</f>
        <v/>
      </c>
      <c r="J106" s="37">
        <f>(H106-I106)/(I106)</f>
        <v/>
      </c>
      <c r="K106" s="43">
        <f>(K105)</f>
        <v/>
      </c>
      <c r="L106" s="37">
        <f>(H106-K106)/(K106)</f>
        <v/>
      </c>
      <c r="M106" s="42">
        <f>1000*H106</f>
        <v/>
      </c>
      <c r="N106" s="44">
        <f>(N105+1)</f>
        <v/>
      </c>
      <c r="O106" s="44">
        <f>(O105)</f>
        <v/>
      </c>
      <c r="P106" s="47">
        <f>(N106-O106)</f>
        <v/>
      </c>
      <c r="Q106" s="44">
        <f>(Q105)</f>
        <v/>
      </c>
      <c r="R106" s="368">
        <f>(N106-O106)/7</f>
        <v/>
      </c>
      <c r="S106" s="368">
        <f>(S105)</f>
        <v/>
      </c>
    </row>
    <row r="107">
      <c r="A107" s="42">
        <f>(A106)</f>
        <v/>
      </c>
      <c r="B107" s="42" t="n">
        <v>2.43</v>
      </c>
      <c r="C107" s="42" t="n">
        <v>2.3</v>
      </c>
      <c r="D107" s="42" t="n">
        <v>2.35</v>
      </c>
      <c r="E107" s="42" t="n">
        <v>2.65</v>
      </c>
      <c r="F107" s="42" t="n">
        <v>2.3</v>
      </c>
      <c r="G107" s="42" t="n">
        <v>2.35</v>
      </c>
      <c r="H107" s="42">
        <f>MAX(B107:G107)</f>
        <v/>
      </c>
      <c r="I107" s="42">
        <f>(I106)</f>
        <v/>
      </c>
      <c r="J107" s="37">
        <f>(H107-I107)/(I107)</f>
        <v/>
      </c>
      <c r="K107" s="43">
        <f>(K106)</f>
        <v/>
      </c>
      <c r="L107" s="37">
        <f>(H107-K107)/(K107)</f>
        <v/>
      </c>
      <c r="M107" s="42">
        <f>1000*H107</f>
        <v/>
      </c>
      <c r="N107" s="44">
        <f>(N106+1)</f>
        <v/>
      </c>
      <c r="O107" s="44">
        <f>(O106)</f>
        <v/>
      </c>
      <c r="P107" s="47">
        <f>(N107-O107)</f>
        <v/>
      </c>
      <c r="Q107" s="44">
        <f>(Q106)</f>
        <v/>
      </c>
      <c r="R107" s="368">
        <f>(N107-O107)/7</f>
        <v/>
      </c>
      <c r="S107" s="368">
        <f>(S106)</f>
        <v/>
      </c>
    </row>
    <row r="108">
      <c r="A108" s="42">
        <f>(A107)</f>
        <v/>
      </c>
      <c r="B108" s="42" t="n">
        <v>2.3</v>
      </c>
      <c r="C108" s="42" t="n">
        <v>2.41</v>
      </c>
      <c r="D108" s="42" t="n">
        <v>2.23</v>
      </c>
      <c r="E108" s="42" t="n">
        <v>2.33</v>
      </c>
      <c r="F108" s="42" t="n">
        <v>2.3</v>
      </c>
      <c r="G108" s="42" t="n">
        <v>2.2</v>
      </c>
      <c r="H108" s="42">
        <f>MAX(B108:G108)</f>
        <v/>
      </c>
      <c r="I108" s="42">
        <f>(I107)</f>
        <v/>
      </c>
      <c r="J108" s="37">
        <f>(H108-I108)/(I108)</f>
        <v/>
      </c>
      <c r="K108" s="43">
        <f>(K107)</f>
        <v/>
      </c>
      <c r="L108" s="37">
        <f>(H108-K108)/(K108)</f>
        <v/>
      </c>
      <c r="M108" s="42">
        <f>1000*H108</f>
        <v/>
      </c>
      <c r="N108" s="44">
        <f>(N107+1)</f>
        <v/>
      </c>
      <c r="O108" s="44">
        <f>(O107)</f>
        <v/>
      </c>
      <c r="P108" s="47">
        <f>(N108-O108)</f>
        <v/>
      </c>
      <c r="Q108" s="44">
        <f>(Q107)</f>
        <v/>
      </c>
      <c r="R108" s="368">
        <f>(N108-O108)/7</f>
        <v/>
      </c>
      <c r="S108" s="368">
        <f>(S107)</f>
        <v/>
      </c>
    </row>
    <row r="109">
      <c r="A109" s="113">
        <f>(A108)</f>
        <v/>
      </c>
      <c r="B109" s="113" t="n">
        <v>2.2</v>
      </c>
      <c r="C109" s="113" t="n">
        <v>2.15</v>
      </c>
      <c r="D109" s="113" t="n">
        <v>2.34</v>
      </c>
      <c r="E109" s="113" t="n">
        <v>2.3</v>
      </c>
      <c r="F109" s="113" t="n">
        <v>2.74</v>
      </c>
      <c r="G109" s="113" t="n">
        <v>2.35</v>
      </c>
      <c r="H109" s="113">
        <f>MAX(B109:G109)</f>
        <v/>
      </c>
      <c r="I109" s="113">
        <f>(I108)</f>
        <v/>
      </c>
      <c r="J109" s="111">
        <f>(H109-I109)/(I109)</f>
        <v/>
      </c>
      <c r="K109" s="112">
        <f>(K108)</f>
        <v/>
      </c>
      <c r="L109" s="111">
        <f>(H109-K109)/(K109)</f>
        <v/>
      </c>
      <c r="M109" s="113">
        <f>1000*H109</f>
        <v/>
      </c>
      <c r="N109" s="114">
        <f>(N108+1)</f>
        <v/>
      </c>
      <c r="O109" s="114">
        <f>(O108)</f>
        <v/>
      </c>
      <c r="P109" s="115">
        <f>(N109-O109)</f>
        <v/>
      </c>
      <c r="Q109" s="114">
        <f>(Q108)</f>
        <v/>
      </c>
      <c r="R109" s="368">
        <f>(N109-O109)/7</f>
        <v/>
      </c>
      <c r="S109" s="371">
        <f>(S108)</f>
        <v/>
      </c>
    </row>
    <row r="110">
      <c r="A110" s="42">
        <f>(A109)</f>
        <v/>
      </c>
      <c r="B110" s="42" t="n">
        <v>2.5</v>
      </c>
      <c r="C110" s="42" t="n">
        <v>2.35</v>
      </c>
      <c r="D110" s="42" t="n">
        <v>2.42</v>
      </c>
      <c r="E110" s="42" t="n">
        <v>2.6</v>
      </c>
      <c r="F110" s="42" t="n">
        <v>2.5</v>
      </c>
      <c r="G110" s="42" t="n">
        <v>2.34</v>
      </c>
      <c r="H110" s="42">
        <f>MAX(B110:G110)</f>
        <v/>
      </c>
      <c r="I110" s="42">
        <f>(I109)</f>
        <v/>
      </c>
      <c r="J110" s="37">
        <f>(H110-I110)/(I110)</f>
        <v/>
      </c>
      <c r="K110" s="43">
        <f>(K109)</f>
        <v/>
      </c>
      <c r="L110" s="37">
        <f>(H110-K110)/(K110)</f>
        <v/>
      </c>
      <c r="M110" s="42">
        <f>1000*H110</f>
        <v/>
      </c>
      <c r="N110" s="44">
        <f>(N109+1)</f>
        <v/>
      </c>
      <c r="O110" s="44">
        <f>(O109)</f>
        <v/>
      </c>
      <c r="P110" s="47">
        <f>(N110-O110)</f>
        <v/>
      </c>
      <c r="Q110" s="44">
        <f>(Q109)</f>
        <v/>
      </c>
      <c r="R110" s="368">
        <f>(N110-O110)/7</f>
        <v/>
      </c>
      <c r="S110" s="368">
        <f>(S109)</f>
        <v/>
      </c>
    </row>
    <row r="111">
      <c r="A111" s="42">
        <f>(A110)</f>
        <v/>
      </c>
      <c r="B111" s="42" t="n">
        <v>2.47</v>
      </c>
      <c r="C111" s="42" t="n">
        <v>2.62</v>
      </c>
      <c r="D111" s="46" t="n">
        <v>2.54</v>
      </c>
      <c r="E111" s="42" t="n">
        <v>2.28</v>
      </c>
      <c r="F111" s="42" t="n">
        <v>2.44</v>
      </c>
      <c r="G111" s="42" t="n">
        <v>2.35</v>
      </c>
      <c r="H111" s="42">
        <f>MAX(B111:G111)</f>
        <v/>
      </c>
      <c r="I111" s="42">
        <f>(I110)</f>
        <v/>
      </c>
      <c r="J111" s="37">
        <f>(H111-I111)/(I111)</f>
        <v/>
      </c>
      <c r="K111" s="43">
        <f>(K110)</f>
        <v/>
      </c>
      <c r="L111" s="37">
        <f>(H111-K111)/(K111)</f>
        <v/>
      </c>
      <c r="M111" s="42">
        <f>1000*H111</f>
        <v/>
      </c>
      <c r="N111" s="44">
        <f>(N110+1)</f>
        <v/>
      </c>
      <c r="O111" s="44">
        <f>(O110)</f>
        <v/>
      </c>
      <c r="P111" s="47">
        <f>(N111-O111)</f>
        <v/>
      </c>
      <c r="Q111" s="44">
        <f>(Q110)</f>
        <v/>
      </c>
      <c r="R111" s="368">
        <f>(N111-O111)/7</f>
        <v/>
      </c>
      <c r="S111" s="368">
        <f>(S110)</f>
        <v/>
      </c>
    </row>
    <row r="112">
      <c r="A112" s="42">
        <f>(A111)</f>
        <v/>
      </c>
      <c r="B112" s="42" t="n">
        <v>2.54</v>
      </c>
      <c r="C112" s="42" t="n">
        <v>2.45</v>
      </c>
      <c r="D112" s="42" t="n">
        <v>2.35</v>
      </c>
      <c r="E112" s="42" t="n">
        <v>2.48</v>
      </c>
      <c r="F112" s="42" t="n">
        <v>2.75</v>
      </c>
      <c r="G112" s="42" t="n">
        <v>2.4</v>
      </c>
      <c r="H112" s="42">
        <f>MAX(B112:G112)</f>
        <v/>
      </c>
      <c r="I112" s="42">
        <f>(I111)</f>
        <v/>
      </c>
      <c r="J112" s="37">
        <f>(H112-I112)/(I112)</f>
        <v/>
      </c>
      <c r="K112" s="43">
        <f>(K111)</f>
        <v/>
      </c>
      <c r="L112" s="37">
        <f>(H112-K112)/(K112)</f>
        <v/>
      </c>
      <c r="M112" s="42">
        <f>1000*H112</f>
        <v/>
      </c>
      <c r="N112" s="44">
        <f>(N111+1)</f>
        <v/>
      </c>
      <c r="O112" s="44">
        <f>(O111)</f>
        <v/>
      </c>
      <c r="P112" s="47">
        <f>(N112-O112)</f>
        <v/>
      </c>
      <c r="Q112" s="44">
        <f>(Q111)</f>
        <v/>
      </c>
      <c r="R112" s="368">
        <f>(N112-O112)/7</f>
        <v/>
      </c>
      <c r="S112" s="368">
        <f>(S111)</f>
        <v/>
      </c>
    </row>
    <row r="113">
      <c r="A113" s="42">
        <f>(A112)</f>
        <v/>
      </c>
      <c r="B113" s="42" t="n">
        <v>2.38</v>
      </c>
      <c r="C113" s="42" t="n">
        <v>2.3</v>
      </c>
      <c r="D113" s="42" t="n">
        <v>2.6</v>
      </c>
      <c r="E113" s="42" t="n">
        <v>2.5</v>
      </c>
      <c r="F113" s="42" t="n">
        <v>2.6</v>
      </c>
      <c r="G113" s="42" t="n">
        <v>2.5</v>
      </c>
      <c r="H113" s="42">
        <f>MAX(B113:G113)</f>
        <v/>
      </c>
      <c r="I113" s="42">
        <f>(I112)</f>
        <v/>
      </c>
      <c r="J113" s="37">
        <f>(H113-I113)/(I113)</f>
        <v/>
      </c>
      <c r="K113" s="43">
        <f>(K112)</f>
        <v/>
      </c>
      <c r="L113" s="37">
        <f>(H113-K113)/(K113)</f>
        <v/>
      </c>
      <c r="M113" s="42">
        <f>1000*H113</f>
        <v/>
      </c>
      <c r="N113" s="44">
        <f>(N112+1)</f>
        <v/>
      </c>
      <c r="O113" s="44">
        <f>(O112)</f>
        <v/>
      </c>
      <c r="P113" s="47">
        <f>(N113-O113)</f>
        <v/>
      </c>
      <c r="Q113" s="44">
        <f>(Q112)</f>
        <v/>
      </c>
      <c r="R113" s="368">
        <f>(N113-O113)/7</f>
        <v/>
      </c>
      <c r="S113" s="368">
        <f>(S112)</f>
        <v/>
      </c>
    </row>
    <row r="114">
      <c r="A114" s="42">
        <f>(A113)</f>
        <v/>
      </c>
      <c r="B114" s="42" t="n">
        <v>2.43</v>
      </c>
      <c r="C114" s="42" t="n">
        <v>2.56</v>
      </c>
      <c r="D114" s="42" t="n">
        <v>2.35</v>
      </c>
      <c r="E114" s="42" t="n">
        <v>2.72</v>
      </c>
      <c r="F114" s="42" t="n">
        <v>2.44</v>
      </c>
      <c r="G114" s="42" t="n">
        <v>2.6</v>
      </c>
      <c r="H114" s="42">
        <f>MAX(B114:G114)</f>
        <v/>
      </c>
      <c r="I114" s="42">
        <f>(I113)</f>
        <v/>
      </c>
      <c r="J114" s="37">
        <f>(H114-I114)/(I114)</f>
        <v/>
      </c>
      <c r="K114" s="43">
        <f>(K113)</f>
        <v/>
      </c>
      <c r="L114" s="37">
        <f>(H114-K114)/(K114)</f>
        <v/>
      </c>
      <c r="M114" s="42">
        <f>1000*H114</f>
        <v/>
      </c>
      <c r="N114" s="44">
        <f>(N113+1)</f>
        <v/>
      </c>
      <c r="O114" s="44">
        <f>(O113)</f>
        <v/>
      </c>
      <c r="P114" s="47">
        <f>(N114-O114)</f>
        <v/>
      </c>
      <c r="Q114" s="44">
        <f>(Q113)</f>
        <v/>
      </c>
      <c r="R114" s="368">
        <f>(N114-O114)/7</f>
        <v/>
      </c>
      <c r="S114" s="368">
        <f>(S113)</f>
        <v/>
      </c>
    </row>
    <row r="115">
      <c r="A115" s="42">
        <f>(A114)</f>
        <v/>
      </c>
      <c r="B115" s="42" t="n">
        <v>2.46</v>
      </c>
      <c r="C115" s="42" t="n">
        <v>2.41</v>
      </c>
      <c r="D115" s="42" t="n">
        <v>2.23</v>
      </c>
      <c r="E115" s="42" t="n">
        <v>2.33</v>
      </c>
      <c r="F115" s="42" t="n">
        <v>2.42</v>
      </c>
      <c r="G115" s="42" t="n">
        <v>2.6</v>
      </c>
      <c r="H115" s="42">
        <f>MAX(B115:G115)</f>
        <v/>
      </c>
      <c r="I115" s="42">
        <f>(I114)</f>
        <v/>
      </c>
      <c r="J115" s="37">
        <f>(H115-I115)/(I115)</f>
        <v/>
      </c>
      <c r="K115" s="43">
        <f>(K114)</f>
        <v/>
      </c>
      <c r="L115" s="37">
        <f>(H115-K115)/(K115)</f>
        <v/>
      </c>
      <c r="M115" s="42">
        <f>1000*H115</f>
        <v/>
      </c>
      <c r="N115" s="44">
        <f>(N114+1)</f>
        <v/>
      </c>
      <c r="O115" s="44">
        <f>(O114)</f>
        <v/>
      </c>
      <c r="P115" s="47">
        <f>(N115-O115)</f>
        <v/>
      </c>
      <c r="Q115" s="44">
        <f>(Q114)</f>
        <v/>
      </c>
      <c r="R115" s="368">
        <f>(N115-O115)/7</f>
        <v/>
      </c>
      <c r="S115" s="368">
        <f>(S114)</f>
        <v/>
      </c>
    </row>
    <row r="116">
      <c r="A116" s="113">
        <f>(A115)</f>
        <v/>
      </c>
      <c r="B116" s="113" t="n">
        <v>2.2</v>
      </c>
      <c r="C116" s="113" t="n">
        <v>2.15</v>
      </c>
      <c r="D116" s="113" t="n">
        <v>2.34</v>
      </c>
      <c r="E116" s="113" t="n">
        <v>2.3</v>
      </c>
      <c r="F116" s="113" t="n">
        <v>2.42</v>
      </c>
      <c r="G116" s="113" t="n">
        <v>2.35</v>
      </c>
      <c r="H116" s="113">
        <f>MAX(B116:G116)</f>
        <v/>
      </c>
      <c r="I116" s="113">
        <f>(I115)</f>
        <v/>
      </c>
      <c r="J116" s="111">
        <f>(H116-I116)/(I116)</f>
        <v/>
      </c>
      <c r="K116" s="112">
        <f>(K115)</f>
        <v/>
      </c>
      <c r="L116" s="111">
        <f>(H116-K116)/(K116)</f>
        <v/>
      </c>
      <c r="M116" s="113">
        <f>1000*H116</f>
        <v/>
      </c>
      <c r="N116" s="114">
        <f>(N115+1)</f>
        <v/>
      </c>
      <c r="O116" s="114">
        <f>(O115)</f>
        <v/>
      </c>
      <c r="P116" s="115">
        <f>(N116-O116)</f>
        <v/>
      </c>
      <c r="Q116" s="114">
        <f>(Q115)</f>
        <v/>
      </c>
      <c r="R116" s="368">
        <f>(N116-O116)/7</f>
        <v/>
      </c>
      <c r="S116" s="371">
        <f>(S115)</f>
        <v/>
      </c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G10:H10"/>
    <mergeCell ref="G11:H11"/>
    <mergeCell ref="J11:N11"/>
    <mergeCell ref="J2:N2"/>
    <mergeCell ref="G3:H3"/>
    <mergeCell ref="J3:N3"/>
    <mergeCell ref="G7:H7"/>
    <mergeCell ref="J7:N7"/>
    <mergeCell ref="I12:N12"/>
    <mergeCell ref="G6:H6"/>
    <mergeCell ref="J6:N6"/>
    <mergeCell ref="J8:N8"/>
    <mergeCell ref="J10:N10"/>
    <mergeCell ref="D7:E7"/>
    <mergeCell ref="D8:E8"/>
    <mergeCell ref="G8:H8"/>
    <mergeCell ref="G9:H9"/>
    <mergeCell ref="J9:N9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Approved Pre-Surveillance to Surveillance Conversion report (6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(N88)</f>
        <v/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1-6</t>
        </is>
      </c>
      <c r="E12" s="86" t="n"/>
      <c r="F12" s="79" t="n"/>
      <c r="G12" s="87" t="n"/>
      <c r="H12" s="81" t="n"/>
      <c r="I12" s="340" t="inlineStr">
        <is>
          <t>Pre-Surveillance Weeks 6-3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87">
        <f>IF(H88&gt;0, SLOPE(M45:M88,R45:R88), "")</f>
        <v/>
      </c>
      <c r="J29" s="188">
        <f>IF(H88&gt;0, CORREL(M45:M88,P45:P88),"")</f>
        <v/>
      </c>
      <c r="K29" s="390">
        <f>IF(H88&gt;0, J29^2, "")</f>
        <v/>
      </c>
      <c r="L29" s="190">
        <f>COUNT(A44:A88)</f>
        <v/>
      </c>
      <c r="M29" s="191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92">
        <f>AVERAGE(H45:H95)</f>
        <v/>
      </c>
      <c r="D30" s="193">
        <f>MIN(H45:H95)</f>
        <v/>
      </c>
      <c r="E30" s="193">
        <f>MAX(H45:H95)</f>
        <v/>
      </c>
      <c r="F30" s="193">
        <f>STDEV(H45:H95)*2</f>
        <v/>
      </c>
      <c r="G30" s="194">
        <f>(F30)/C30</f>
        <v/>
      </c>
      <c r="H30" s="195" t="n"/>
      <c r="I30" s="196">
        <f>IF(H95&gt;0, SLOPE(M45:M95,R45:R95), "")</f>
        <v/>
      </c>
      <c r="J30" s="193">
        <f>IF(H95&gt;0, CORREL(M45:M95,P45:P95),"")</f>
        <v/>
      </c>
      <c r="K30" s="391">
        <f>IF(H95&gt;0, J30^2, "")</f>
        <v/>
      </c>
      <c r="L30" s="198">
        <f>COUNT(A45:A95)</f>
        <v/>
      </c>
      <c r="M30" s="193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92">
        <f>AVERAGE(I54:I95)</f>
        <v/>
      </c>
      <c r="D31" s="193">
        <f>MIN(H54:H95)</f>
        <v/>
      </c>
      <c r="E31" s="193">
        <f>MAX(H54:H95)</f>
        <v/>
      </c>
      <c r="F31" s="193">
        <f>STDEV(H54:H95)*2</f>
        <v/>
      </c>
      <c r="G31" s="194">
        <f>(F31)/C31</f>
        <v/>
      </c>
      <c r="H31" s="195" t="n"/>
      <c r="I31" s="196">
        <f>IF(H95&gt;0, SLOPE(M54:M95,R54:R95), "")</f>
        <v/>
      </c>
      <c r="J31" s="193">
        <f>IF(H95&gt;0, CORREL(M54:M95,P54:P95),"")</f>
        <v/>
      </c>
      <c r="K31" s="391">
        <f>IF(H95&gt;0, J31^2, "")</f>
        <v/>
      </c>
      <c r="L31" s="198">
        <f>COUNT(A54:A95)</f>
        <v/>
      </c>
      <c r="M31" s="193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99">
        <f>AVERAGE(H68:H95)</f>
        <v/>
      </c>
      <c r="D32" s="200">
        <f>MIN(H68:H95)</f>
        <v/>
      </c>
      <c r="E32" s="200">
        <f>MAX(H68:H95)</f>
        <v/>
      </c>
      <c r="F32" s="200">
        <f>STDEV(H68:H95)*2</f>
        <v/>
      </c>
      <c r="G32" s="201">
        <f>(F32)/C32</f>
        <v/>
      </c>
      <c r="H32" s="202" t="n"/>
      <c r="I32" s="203">
        <f>IF(H95&gt;0, SLOPE(M68:M95,R68:R95), "")</f>
        <v/>
      </c>
      <c r="J32" s="200">
        <f>IF(H95&gt;0, CORREL(M68:M95,P68:P95),"")</f>
        <v/>
      </c>
      <c r="K32" s="392">
        <f>IF(H95&gt;0, J32^2, "")</f>
        <v/>
      </c>
      <c r="L32" s="205">
        <f>COUNT(A68:A95)</f>
        <v/>
      </c>
      <c r="M32" s="206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92">
        <f>AVERAGE(H45:H102)</f>
        <v/>
      </c>
      <c r="D33" s="193">
        <f>MIN(H45:H102)</f>
        <v/>
      </c>
      <c r="E33" s="193">
        <f>MAX(H45:H102)</f>
        <v/>
      </c>
      <c r="F33" s="193">
        <f>STDEV(H45:H102)*2</f>
        <v/>
      </c>
      <c r="G33" s="194">
        <f>(F33)/C33</f>
        <v/>
      </c>
      <c r="H33" s="195" t="n"/>
      <c r="I33" s="196">
        <f>IF(H102&gt;0, SLOPE(M45:M102,R45:R102), "")</f>
        <v/>
      </c>
      <c r="J33" s="193">
        <f>IF(H102&gt;0, CORREL(M45:M102,P45:P102),"")</f>
        <v/>
      </c>
      <c r="K33" s="391">
        <f>IF(H102&gt;0, J33^2, "")</f>
        <v/>
      </c>
      <c r="L33" s="198">
        <f>COUNT(A45:A102)</f>
        <v/>
      </c>
      <c r="M33" s="193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92">
        <f>AVERAGE(H48:H102)</f>
        <v/>
      </c>
      <c r="D34" s="193">
        <f>MIN(H48:H102)</f>
        <v/>
      </c>
      <c r="E34" s="193">
        <f>MAX(H48:H102)</f>
        <v/>
      </c>
      <c r="F34" s="193">
        <f>STDEV(H48:H102)*2</f>
        <v/>
      </c>
      <c r="G34" s="194">
        <f>(F34)/C34</f>
        <v/>
      </c>
      <c r="H34" s="195" t="n"/>
      <c r="I34" s="196">
        <f>IF(H102&gt;0, SLOPE(M48:M102,R48:R102), "")</f>
        <v/>
      </c>
      <c r="J34" s="193">
        <f>IF(H102&gt;0, CORREL(M48:M102,P48:P102),"")</f>
        <v/>
      </c>
      <c r="K34" s="391">
        <f>IF(H102&gt;0, J34^2, "")</f>
        <v/>
      </c>
      <c r="L34" s="198">
        <f>COUNT(A48:A102)</f>
        <v/>
      </c>
      <c r="M34" s="193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99">
        <f>AVERAGE(H61:H102)</f>
        <v/>
      </c>
      <c r="D35" s="200">
        <f>MIN(H61:H102)</f>
        <v/>
      </c>
      <c r="E35" s="200">
        <f>MAX(H61:H102)</f>
        <v/>
      </c>
      <c r="F35" s="200">
        <f>STDEV(H61:H102)*2</f>
        <v/>
      </c>
      <c r="G35" s="201">
        <f>(F35)/C35</f>
        <v/>
      </c>
      <c r="H35" s="202" t="n"/>
      <c r="I35" s="203">
        <f>IF(H102&gt;0, SLOPE(M61:M102,R61:R102), "")</f>
        <v/>
      </c>
      <c r="J35" s="200">
        <f>IF(H102&gt;0, CORREL(M61:M102,P61:P102),"")</f>
        <v/>
      </c>
      <c r="K35" s="392">
        <f>IF(H102&gt;0, J35^2, "")</f>
        <v/>
      </c>
      <c r="L35" s="205">
        <f>COUNT(A61:A102)</f>
        <v/>
      </c>
      <c r="M35" s="206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92">
        <f>AVERAGE(H45:H109)</f>
        <v/>
      </c>
      <c r="D36" s="193">
        <f>MIN(H45:H109)</f>
        <v/>
      </c>
      <c r="E36" s="193">
        <f>MAX(H45:H109)</f>
        <v/>
      </c>
      <c r="F36" s="193">
        <f>STDEV(H45:H109)*2</f>
        <v/>
      </c>
      <c r="G36" s="194">
        <f>(F36)/C36</f>
        <v/>
      </c>
      <c r="H36" s="195" t="n"/>
      <c r="I36" s="196">
        <f>IF(H109&gt;0, SLOPE(M45:M109,R45:R109), "")</f>
        <v/>
      </c>
      <c r="J36" s="193">
        <f>IF(H109&gt;0, CORREL(M45:M109,P45:P109),"")</f>
        <v/>
      </c>
      <c r="K36" s="391">
        <f>IF(H109&gt;0, J36^2, "")</f>
        <v/>
      </c>
      <c r="L36" s="198">
        <f>COUNT(A45:A109)</f>
        <v/>
      </c>
      <c r="M36" s="193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92">
        <f>AVERAGE(H68:H109)</f>
        <v/>
      </c>
      <c r="D37" s="193">
        <f>MIN(H68:H109)</f>
        <v/>
      </c>
      <c r="E37" s="193">
        <f>MAX(H68:H109)</f>
        <v/>
      </c>
      <c r="F37" s="193">
        <f>STDEV(H68:H109)*2</f>
        <v/>
      </c>
      <c r="G37" s="194">
        <f>(F37)/C37</f>
        <v/>
      </c>
      <c r="H37" s="195" t="n"/>
      <c r="I37" s="196">
        <f>IF(H109&gt;0, SLOPE(M68:M109,R68:R109), "")</f>
        <v/>
      </c>
      <c r="J37" s="193">
        <f>IF(H109&gt;0, CORREL(M68:M109,P68:P109),"")</f>
        <v/>
      </c>
      <c r="K37" s="391">
        <f>IF(H109&gt;0, J37^2, "")</f>
        <v/>
      </c>
      <c r="L37" s="198">
        <f>COUNT(A68:A109)</f>
        <v/>
      </c>
      <c r="M37" s="193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99">
        <f>AVERAGE(H82:H109)</f>
        <v/>
      </c>
      <c r="D38" s="200">
        <f>MIN(H82:H109)</f>
        <v/>
      </c>
      <c r="E38" s="200">
        <f>MAX(H82:H109)</f>
        <v/>
      </c>
      <c r="F38" s="200">
        <f>STDEV(H82:H109)*2</f>
        <v/>
      </c>
      <c r="G38" s="201">
        <f>(F38)/C38</f>
        <v/>
      </c>
      <c r="H38" s="202" t="n"/>
      <c r="I38" s="203">
        <f>IF(H109&gt;0, SLOPE(M82:M109,R82:R109), "")</f>
        <v/>
      </c>
      <c r="J38" s="200">
        <f>IF(H109&gt;0, CORREL(M82:M109,P82:P109),"")</f>
        <v/>
      </c>
      <c r="K38" s="392">
        <f>IF(H109&gt;0, J38^2, "")</f>
        <v/>
      </c>
      <c r="L38" s="205">
        <f>COUNT(A82:A109)</f>
        <v/>
      </c>
      <c r="M38" s="206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92">
        <f>AVERAGE(H45:H116)</f>
        <v/>
      </c>
      <c r="D39" s="193">
        <f>MIN(H45:H116)</f>
        <v/>
      </c>
      <c r="E39" s="193">
        <f>MAX(H45:H116)</f>
        <v/>
      </c>
      <c r="F39" s="193">
        <f>STDEV(H45:H116)*2</f>
        <v/>
      </c>
      <c r="G39" s="194">
        <f>(F39)/C39</f>
        <v/>
      </c>
      <c r="H39" s="195" t="n"/>
      <c r="I39" s="196">
        <f>IF(H116&gt;0, SLOPE(M45:M116,R45:R116), "")</f>
        <v/>
      </c>
      <c r="J39" s="193">
        <f>IF(H116&gt;0, CORREL(M45:M116,P45:P116),"")</f>
        <v/>
      </c>
      <c r="K39" s="391">
        <f>IF(H116&gt;0, J39^2, "")</f>
        <v/>
      </c>
      <c r="L39" s="198">
        <f>COUNT(A45:A116)</f>
        <v/>
      </c>
      <c r="M39" s="193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92">
        <f>AVERAGE(H75:H116)</f>
        <v/>
      </c>
      <c r="D40" s="193">
        <f>MIN(H75:H116)</f>
        <v/>
      </c>
      <c r="E40" s="193">
        <f>MAX(H75:H116)</f>
        <v/>
      </c>
      <c r="F40" s="193">
        <f>STDEV(H75:H116)*2</f>
        <v/>
      </c>
      <c r="G40" s="194">
        <f>(F40)/C40</f>
        <v/>
      </c>
      <c r="H40" s="195" t="n"/>
      <c r="I40" s="196">
        <f>IF(H116&gt;0, SLOPE(M75:M116,R75:R116), "")</f>
        <v/>
      </c>
      <c r="J40" s="193">
        <f>IF(H116&gt;0, CORREL(M75:M116,P75:P116),"")</f>
        <v/>
      </c>
      <c r="K40" s="391">
        <f>IF(H116&gt;0, J40^2, "")</f>
        <v/>
      </c>
      <c r="L40" s="198">
        <f>COUNT(A75:A116)</f>
        <v/>
      </c>
      <c r="M40" s="193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99">
        <f>AVERAGE(H89:H116)</f>
        <v/>
      </c>
      <c r="D41" s="200">
        <f>MIN(H89:H116)</f>
        <v/>
      </c>
      <c r="E41" s="200">
        <f>MAX(H89:H116)</f>
        <v/>
      </c>
      <c r="F41" s="200">
        <f>STDEV(H89:H116)*2</f>
        <v/>
      </c>
      <c r="G41" s="201">
        <f>(F41)/C41</f>
        <v/>
      </c>
      <c r="H41" s="202" t="n"/>
      <c r="I41" s="203">
        <f>IF(H116&gt;0, SLOPE(M89:M116,R89:R116), "")</f>
        <v/>
      </c>
      <c r="J41" s="200">
        <f>IF(H116&gt;0, CORREL(M89:M116,P89:P116),"")</f>
        <v/>
      </c>
      <c r="K41" s="392">
        <f>IF(H116&gt;0, J41^2, "")</f>
        <v/>
      </c>
      <c r="L41" s="205">
        <f>COUNT(A89:A116)</f>
        <v/>
      </c>
      <c r="M41" s="206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20</v>
      </c>
      <c r="B45" s="42" t="n">
        <v>2.52</v>
      </c>
      <c r="C45" s="42" t="n">
        <v>2.32</v>
      </c>
      <c r="D45" s="42" t="n">
        <v>2.42</v>
      </c>
      <c r="E45" s="42" t="n">
        <v>2.51</v>
      </c>
      <c r="F45" s="42" t="n">
        <v>2.48</v>
      </c>
      <c r="G45" s="42" t="n">
        <v>2.5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43192</v>
      </c>
      <c r="O45" s="44" t="n">
        <v>43191</v>
      </c>
      <c r="P45" s="47">
        <f>(N45-O45)</f>
        <v/>
      </c>
      <c r="Q45" s="44" t="n">
        <v>40648</v>
      </c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>
        <f>(A45)</f>
        <v/>
      </c>
      <c r="B46" s="42" t="n">
        <v>2.4</v>
      </c>
      <c r="C46" s="42" t="n">
        <v>2.48</v>
      </c>
      <c r="D46" s="42" t="n">
        <v>2.44</v>
      </c>
      <c r="E46" s="42" t="n">
        <v>2.51</v>
      </c>
      <c r="F46" s="42" t="n">
        <v>2.4</v>
      </c>
      <c r="G46" s="42" t="n">
        <v>2.49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43193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  <c r="AA46" s="67" t="n"/>
    </row>
    <row r="47">
      <c r="A47" s="42">
        <f>(A46)</f>
        <v/>
      </c>
      <c r="B47" s="42" t="n">
        <v>2.4</v>
      </c>
      <c r="C47" s="42" t="n">
        <v>2.52</v>
      </c>
      <c r="D47" s="42" t="n">
        <v>2.48</v>
      </c>
      <c r="E47" s="42" t="n">
        <v>2.59</v>
      </c>
      <c r="F47" s="42" t="n">
        <v>2.61</v>
      </c>
      <c r="G47" s="42" t="n">
        <v>2.54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43194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2.42</v>
      </c>
      <c r="C48" s="42" t="n">
        <v>2.48</v>
      </c>
      <c r="D48" s="42" t="n">
        <v>2.52</v>
      </c>
      <c r="E48" s="42" t="n">
        <v>2.5</v>
      </c>
      <c r="F48" s="42" t="n">
        <v>2.47</v>
      </c>
      <c r="G48" s="42" t="n">
        <v>2.43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43195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</row>
    <row r="49">
      <c r="A49" s="42">
        <f>(A48)</f>
        <v/>
      </c>
      <c r="B49" s="42" t="n">
        <v>2.47</v>
      </c>
      <c r="C49" s="42" t="n">
        <v>2.39</v>
      </c>
      <c r="D49" s="42" t="n">
        <v>2.42</v>
      </c>
      <c r="E49" s="42" t="n">
        <v>2.48</v>
      </c>
      <c r="F49" s="42" t="n">
        <v>2.43</v>
      </c>
      <c r="G49" s="42" t="n">
        <v>2.5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43196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</row>
    <row r="50">
      <c r="A50" s="42">
        <f>(A49)</f>
        <v/>
      </c>
      <c r="B50" s="42" t="n">
        <v>2.41</v>
      </c>
      <c r="C50" s="42" t="n">
        <v>2.35</v>
      </c>
      <c r="D50" s="42" t="n">
        <v>2.47</v>
      </c>
      <c r="E50" s="42" t="n">
        <v>2.4</v>
      </c>
      <c r="F50" s="42" t="n">
        <v>2.42</v>
      </c>
      <c r="G50" s="42" t="n">
        <v>2.42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43197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2.52</v>
      </c>
      <c r="C51" s="42" t="n">
        <v>2.47</v>
      </c>
      <c r="D51" s="42" t="n">
        <v>2.4</v>
      </c>
      <c r="E51" s="42" t="n">
        <v>2.53</v>
      </c>
      <c r="F51" s="42" t="n">
        <v>2.52</v>
      </c>
      <c r="G51" s="42" t="n">
        <v>2.35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43198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</row>
    <row r="52">
      <c r="A52" s="42">
        <f>(A51)</f>
        <v/>
      </c>
      <c r="B52" s="42" t="n">
        <v>2.35</v>
      </c>
      <c r="C52" s="42" t="n">
        <v>2.38</v>
      </c>
      <c r="D52" s="42" t="n">
        <v>2.42</v>
      </c>
      <c r="E52" s="42" t="n">
        <v>2.37</v>
      </c>
      <c r="F52" s="42" t="n">
        <v>2.5</v>
      </c>
      <c r="G52" s="42" t="n">
        <v>2.51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43199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</row>
    <row r="53">
      <c r="A53" s="42">
        <f>(A52)</f>
        <v/>
      </c>
      <c r="B53" s="42" t="n">
        <v>2.39</v>
      </c>
      <c r="C53" s="42" t="n">
        <v>2.41</v>
      </c>
      <c r="D53" s="42" t="n">
        <v>2.37</v>
      </c>
      <c r="E53" s="42" t="n">
        <v>2.25</v>
      </c>
      <c r="F53" s="42" t="n">
        <v>2.37</v>
      </c>
      <c r="G53" s="42" t="n">
        <v>2.5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43200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2.34</v>
      </c>
      <c r="C54" s="42" t="n">
        <v>2.52</v>
      </c>
      <c r="D54" s="42" t="n">
        <v>2.5</v>
      </c>
      <c r="E54" s="42" t="n">
        <v>2.41</v>
      </c>
      <c r="F54" s="42" t="n">
        <v>2.47</v>
      </c>
      <c r="G54" s="42" t="n">
        <v>2.37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43201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2.5</v>
      </c>
      <c r="C55" s="42" t="n">
        <v>2.37</v>
      </c>
      <c r="D55" s="42" t="n">
        <v>2.44</v>
      </c>
      <c r="E55" s="42" t="n">
        <v>2.32</v>
      </c>
      <c r="F55" s="42" t="n">
        <v>2.47</v>
      </c>
      <c r="G55" s="42" t="n">
        <v>2.51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43202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2.56</v>
      </c>
      <c r="C56" s="42" t="n">
        <v>2.39</v>
      </c>
      <c r="D56" s="42" t="n">
        <v>2.46</v>
      </c>
      <c r="E56" s="42" t="n">
        <v>2.5</v>
      </c>
      <c r="F56" s="42" t="n">
        <v>2.42</v>
      </c>
      <c r="G56" s="42" t="n">
        <v>2.35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43203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2.33</v>
      </c>
      <c r="C57" s="42" t="n">
        <v>2.43</v>
      </c>
      <c r="D57" s="42" t="n">
        <v>2.41</v>
      </c>
      <c r="E57" s="42" t="n">
        <v>2.54</v>
      </c>
      <c r="F57" s="42" t="n">
        <v>2.38</v>
      </c>
      <c r="G57" s="42" t="n">
        <v>2.42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43204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2.59</v>
      </c>
      <c r="C58" s="42" t="n">
        <v>2.64</v>
      </c>
      <c r="D58" s="42" t="n">
        <v>2.61</v>
      </c>
      <c r="E58" s="42" t="n">
        <v>2.57</v>
      </c>
      <c r="F58" s="42" t="n">
        <v>2.47</v>
      </c>
      <c r="G58" s="42" t="n">
        <v>2.39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43205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2.47</v>
      </c>
      <c r="C59" s="42" t="n">
        <v>2.37</v>
      </c>
      <c r="D59" s="42" t="n">
        <v>2.52</v>
      </c>
      <c r="E59" s="42" t="n">
        <v>2.47</v>
      </c>
      <c r="F59" s="42" t="n">
        <v>2.59</v>
      </c>
      <c r="G59" s="42" t="n">
        <v>2.55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43206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>
        <f>(A59)</f>
        <v/>
      </c>
      <c r="B60" s="42" t="n">
        <v>2.34</v>
      </c>
      <c r="C60" s="42" t="n">
        <v>2.47</v>
      </c>
      <c r="D60" s="42" t="n">
        <v>2.43</v>
      </c>
      <c r="E60" s="42" t="n">
        <v>2.5</v>
      </c>
      <c r="F60" s="42" t="n">
        <v>2.4</v>
      </c>
      <c r="G60" s="42" t="n">
        <v>2.55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43207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>
        <f>(A60)</f>
        <v/>
      </c>
      <c r="B61" s="42" t="n">
        <v>2.44</v>
      </c>
      <c r="C61" s="42" t="n">
        <v>2.37</v>
      </c>
      <c r="D61" s="42" t="n">
        <v>2.56</v>
      </c>
      <c r="E61" s="42" t="n">
        <v>2.54</v>
      </c>
      <c r="F61" s="42" t="n">
        <v>2.34</v>
      </c>
      <c r="G61" s="42" t="n">
        <v>2.48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43208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2.61</v>
      </c>
      <c r="C62" s="42" t="n">
        <v>2.41</v>
      </c>
      <c r="D62" s="42" t="n">
        <v>2.34</v>
      </c>
      <c r="E62" s="42" t="n">
        <v>2.61</v>
      </c>
      <c r="F62" s="42" t="n">
        <v>2.56</v>
      </c>
      <c r="G62" s="42" t="n">
        <v>2.34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43209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  <c r="U62" s="29" t="n"/>
      <c r="V62" s="29" t="n"/>
      <c r="W62" s="29" t="n"/>
      <c r="X62" s="29" t="n"/>
      <c r="Y62" s="29" t="n"/>
    </row>
    <row r="63">
      <c r="A63" s="42">
        <f>(A62)</f>
        <v/>
      </c>
      <c r="B63" s="42" t="n">
        <v>2.5</v>
      </c>
      <c r="C63" s="42" t="n">
        <v>2.38</v>
      </c>
      <c r="D63" s="42" t="n">
        <v>2.34</v>
      </c>
      <c r="E63" s="42" t="n">
        <v>2.57</v>
      </c>
      <c r="F63" s="42" t="n">
        <v>2.43</v>
      </c>
      <c r="G63" s="42" t="n">
        <v>2.47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43210</v>
      </c>
      <c r="O63" s="44">
        <f>(O62)</f>
        <v/>
      </c>
      <c r="P63" s="47">
        <f>(N63-O63)</f>
        <v/>
      </c>
      <c r="Q63" s="44">
        <f>(Q62)</f>
        <v/>
      </c>
      <c r="R63" s="368">
        <f>(N63-O63)/7</f>
        <v/>
      </c>
      <c r="S63" s="368">
        <f>(S62)</f>
        <v/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>
        <f>(A63)</f>
        <v/>
      </c>
      <c r="B64" s="42" t="n">
        <v>2.42</v>
      </c>
      <c r="C64" s="42" t="n">
        <v>2.51</v>
      </c>
      <c r="D64" s="42" t="n">
        <v>2.37</v>
      </c>
      <c r="E64" s="42" t="n">
        <v>2.46</v>
      </c>
      <c r="F64" s="42" t="n">
        <v>2.34</v>
      </c>
      <c r="G64" s="42" t="n">
        <v>2.4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43211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2.55</v>
      </c>
      <c r="C65" s="42" t="n">
        <v>2.43</v>
      </c>
      <c r="D65" s="42" t="n">
        <v>2.32</v>
      </c>
      <c r="E65" s="42" t="n">
        <v>2.45</v>
      </c>
      <c r="F65" s="42" t="n">
        <v>2.59</v>
      </c>
      <c r="G65" s="42" t="n">
        <v>2.51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43212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2.3</v>
      </c>
      <c r="C66" s="42" t="n">
        <v>2.35</v>
      </c>
      <c r="D66" s="42" t="n">
        <v>2.39</v>
      </c>
      <c r="E66" s="42" t="n">
        <v>2.38</v>
      </c>
      <c r="F66" s="42" t="n">
        <v>2.55</v>
      </c>
      <c r="G66" s="42" t="n">
        <v>2.31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43213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</row>
    <row r="67">
      <c r="A67" s="42">
        <f>(A66)</f>
        <v/>
      </c>
      <c r="B67" s="42" t="n">
        <v>2.38</v>
      </c>
      <c r="C67" s="42" t="n">
        <v>2.43</v>
      </c>
      <c r="D67" s="42" t="n">
        <v>2.37</v>
      </c>
      <c r="E67" s="42" t="n">
        <v>2.3</v>
      </c>
      <c r="F67" s="42" t="n">
        <v>2.45</v>
      </c>
      <c r="G67" s="42" t="n">
        <v>2.52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43214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</row>
    <row r="68">
      <c r="A68" s="42">
        <f>(A67)</f>
        <v/>
      </c>
      <c r="B68" s="42" t="n">
        <v>2.57</v>
      </c>
      <c r="C68" s="42" t="n">
        <v>2.34</v>
      </c>
      <c r="D68" s="42" t="n">
        <v>2.53</v>
      </c>
      <c r="E68" s="42" t="n">
        <v>2.45</v>
      </c>
      <c r="F68" s="42" t="n">
        <v>2.38</v>
      </c>
      <c r="G68" s="42" t="n">
        <v>2.44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43215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</row>
    <row r="69">
      <c r="A69" s="42">
        <f>(A68)</f>
        <v/>
      </c>
      <c r="B69" s="42" t="n">
        <v>2.28</v>
      </c>
      <c r="C69" s="42" t="n">
        <v>2.32</v>
      </c>
      <c r="D69" s="42" t="n">
        <v>2.42</v>
      </c>
      <c r="E69" s="42" t="n">
        <v>2.6</v>
      </c>
      <c r="F69" s="42" t="n">
        <v>2.27</v>
      </c>
      <c r="G69" s="42" t="n">
        <v>2.32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43216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</row>
    <row r="70">
      <c r="A70" s="42">
        <f>(A69)</f>
        <v/>
      </c>
      <c r="B70" s="42" t="n">
        <v>2.35</v>
      </c>
      <c r="C70" s="42" t="n">
        <v>2.54</v>
      </c>
      <c r="D70" s="42" t="n">
        <v>2.47</v>
      </c>
      <c r="E70" s="42" t="n">
        <v>2.43</v>
      </c>
      <c r="F70" s="42" t="n">
        <v>2.37</v>
      </c>
      <c r="G70" s="42" t="n">
        <v>2.51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43217</v>
      </c>
      <c r="O70" s="44">
        <f>(O69)</f>
        <v/>
      </c>
      <c r="P70" s="47">
        <f>(N70-O70)</f>
        <v/>
      </c>
      <c r="Q70" s="44">
        <f>(Q69)</f>
        <v/>
      </c>
      <c r="R70" s="368">
        <f>(N70-O70)/7</f>
        <v/>
      </c>
      <c r="S70" s="368">
        <f>(S69)</f>
        <v/>
      </c>
    </row>
    <row r="71">
      <c r="A71" s="42">
        <f>(A70)</f>
        <v/>
      </c>
      <c r="B71" s="42" t="n">
        <v>2.43</v>
      </c>
      <c r="C71" s="42" t="n">
        <v>2.4</v>
      </c>
      <c r="D71" s="42" t="n">
        <v>2.4</v>
      </c>
      <c r="E71" s="42" t="n">
        <v>2.4</v>
      </c>
      <c r="F71" s="42" t="n">
        <v>2.5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43218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2.65</v>
      </c>
      <c r="C72" s="42" t="n">
        <v>2.56</v>
      </c>
      <c r="D72" s="42" t="n">
        <v>2.6</v>
      </c>
      <c r="E72" s="42" t="n">
        <v>2.43</v>
      </c>
      <c r="F72" s="42" t="n">
        <v>2.48</v>
      </c>
      <c r="G72" s="42" t="n">
        <v>2.5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43219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2.55</v>
      </c>
      <c r="C73" s="42" t="n">
        <v>2.54</v>
      </c>
      <c r="D73" s="42" t="n">
        <v>2.55</v>
      </c>
      <c r="E73" s="42" t="n">
        <v>2.56</v>
      </c>
      <c r="F73" s="42" t="n">
        <v>2.55</v>
      </c>
      <c r="G73" s="42" t="n">
        <v>2.47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43220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113">
        <f>(A73)</f>
        <v/>
      </c>
      <c r="B74" s="113" t="n">
        <v>2.55</v>
      </c>
      <c r="C74" s="113" t="n">
        <v>2.45</v>
      </c>
      <c r="D74" s="113" t="n">
        <v>2.35</v>
      </c>
      <c r="E74" s="113" t="n">
        <v>2.47</v>
      </c>
      <c r="F74" s="113" t="n">
        <v>2.56</v>
      </c>
      <c r="G74" s="113" t="n">
        <v>2.4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43221</v>
      </c>
      <c r="O74" s="114">
        <f>(O73)</f>
        <v/>
      </c>
      <c r="P74" s="115">
        <f>(N74-O74)</f>
        <v/>
      </c>
      <c r="Q74" s="114">
        <f>(Q73)</f>
        <v/>
      </c>
      <c r="R74" s="368">
        <f>(N74-O74)/7</f>
        <v/>
      </c>
      <c r="S74" s="371">
        <f>(S73)</f>
        <v/>
      </c>
    </row>
    <row r="75">
      <c r="A75" s="42">
        <f>(A74)</f>
        <v/>
      </c>
      <c r="B75" s="42" t="n">
        <v>2.5</v>
      </c>
      <c r="C75" s="42" t="n">
        <v>2.35</v>
      </c>
      <c r="D75" s="42" t="n">
        <v>2.42</v>
      </c>
      <c r="E75" s="42" t="n">
        <v>2.6</v>
      </c>
      <c r="F75" s="42" t="n">
        <v>2.5</v>
      </c>
      <c r="G75" s="42" t="n">
        <v>2.34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43222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2.47</v>
      </c>
      <c r="C76" s="42" t="n">
        <v>2.62</v>
      </c>
      <c r="D76" s="46" t="n">
        <v>2.54</v>
      </c>
      <c r="E76" s="42" t="n">
        <v>2.28</v>
      </c>
      <c r="F76" s="42" t="n">
        <v>2.44</v>
      </c>
      <c r="G76" s="42" t="n">
        <v>2.35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43223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42">
        <f>(A76)</f>
        <v/>
      </c>
      <c r="B77" s="42" t="n">
        <v>2.54</v>
      </c>
      <c r="C77" s="42" t="n">
        <v>2.45</v>
      </c>
      <c r="D77" s="42" t="n">
        <v>2.35</v>
      </c>
      <c r="E77" s="42" t="n">
        <v>2.48</v>
      </c>
      <c r="F77" s="42" t="n">
        <v>2.57</v>
      </c>
      <c r="G77" s="42" t="n">
        <v>2.4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43224</v>
      </c>
      <c r="O77" s="44">
        <f>(O76)</f>
        <v/>
      </c>
      <c r="P77" s="47">
        <f>(N77-O77)</f>
        <v/>
      </c>
      <c r="Q77" s="44">
        <f>(Q76)</f>
        <v/>
      </c>
      <c r="R77" s="368">
        <f>(N77-O77)/7</f>
        <v/>
      </c>
      <c r="S77" s="368">
        <f>(S76)</f>
        <v/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>
        <f>(A77)</f>
        <v/>
      </c>
      <c r="B78" s="42" t="n">
        <v>2.38</v>
      </c>
      <c r="C78" s="42" t="n">
        <v>2.3</v>
      </c>
      <c r="D78" s="42" t="n">
        <v>2.6</v>
      </c>
      <c r="E78" s="42" t="n">
        <v>2.5</v>
      </c>
      <c r="F78" s="42" t="n">
        <v>2.6</v>
      </c>
      <c r="G78" s="42" t="n">
        <v>2.5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43225</v>
      </c>
      <c r="O78" s="44">
        <f>(O77)</f>
        <v/>
      </c>
      <c r="P78" s="47">
        <f>(N78-O78)</f>
        <v/>
      </c>
      <c r="Q78" s="44">
        <f>(Q77)</f>
        <v/>
      </c>
      <c r="R78" s="368">
        <f>(N78-O78)/7</f>
        <v/>
      </c>
      <c r="S78" s="368">
        <f>(S77)</f>
        <v/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>
        <f>(A78)</f>
        <v/>
      </c>
      <c r="B79" s="42" t="n">
        <v>2.43</v>
      </c>
      <c r="C79" s="42" t="n">
        <v>2.56</v>
      </c>
      <c r="D79" s="42" t="n">
        <v>2.35</v>
      </c>
      <c r="E79" s="42" t="n">
        <v>2.61</v>
      </c>
      <c r="F79" s="42" t="n">
        <v>2.44</v>
      </c>
      <c r="G79" s="42" t="n">
        <v>2.6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43226</v>
      </c>
      <c r="O79" s="44">
        <f>(O78)</f>
        <v/>
      </c>
      <c r="P79" s="47">
        <f>(N79-O79)</f>
        <v/>
      </c>
      <c r="Q79" s="44">
        <f>(Q78)</f>
        <v/>
      </c>
      <c r="R79" s="368">
        <f>(N79-O79)/7</f>
        <v/>
      </c>
      <c r="S79" s="368">
        <f>(S78)</f>
        <v/>
      </c>
      <c r="U79" s="29" t="n"/>
      <c r="V79" s="29" t="n"/>
      <c r="W79" s="29" t="n"/>
      <c r="X79" s="29" t="n"/>
      <c r="Y79" s="29" t="n"/>
    </row>
    <row r="80">
      <c r="A80" s="42">
        <f>(A79)</f>
        <v/>
      </c>
      <c r="B80" s="42" t="n">
        <v>2.46</v>
      </c>
      <c r="C80" s="42" t="n">
        <v>2.41</v>
      </c>
      <c r="D80" s="42" t="n">
        <v>2.23</v>
      </c>
      <c r="E80" s="42" t="n">
        <v>2.33</v>
      </c>
      <c r="F80" s="42" t="n">
        <v>2.42</v>
      </c>
      <c r="G80" s="42" t="n">
        <v>2.6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43227</v>
      </c>
      <c r="O80" s="44">
        <f>(O79)</f>
        <v/>
      </c>
      <c r="P80" s="47">
        <f>(N80-O80)</f>
        <v/>
      </c>
      <c r="Q80" s="44">
        <f>(Q79)</f>
        <v/>
      </c>
      <c r="R80" s="368">
        <f>(N80-O80)/7</f>
        <v/>
      </c>
      <c r="S80" s="368">
        <f>(S79)</f>
        <v/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>
        <f>(A80)</f>
        <v/>
      </c>
      <c r="B81" s="113" t="n">
        <v>2.4</v>
      </c>
      <c r="C81" s="113" t="n">
        <v>2.15</v>
      </c>
      <c r="D81" s="113" t="n">
        <v>2.34</v>
      </c>
      <c r="E81" s="113" t="n">
        <v>2.45</v>
      </c>
      <c r="F81" s="113" t="n">
        <v>2.37</v>
      </c>
      <c r="G81" s="113" t="n">
        <v>2.35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43228</v>
      </c>
      <c r="O81" s="114">
        <f>(O80)</f>
        <v/>
      </c>
      <c r="P81" s="115">
        <f>(N81-O81)</f>
        <v/>
      </c>
      <c r="Q81" s="114">
        <f>(Q80)</f>
        <v/>
      </c>
      <c r="R81" s="368">
        <f>(N81-O81)/7</f>
        <v/>
      </c>
      <c r="S81" s="371">
        <f>(S80)</f>
        <v/>
      </c>
    </row>
    <row r="82">
      <c r="A82" s="42">
        <f>(A81)</f>
        <v/>
      </c>
      <c r="B82" s="42" t="n">
        <v>2.5</v>
      </c>
      <c r="C82" s="42" t="n">
        <v>2.34</v>
      </c>
      <c r="D82" s="42" t="n">
        <v>2.56</v>
      </c>
      <c r="E82" s="42" t="n">
        <v>2.43</v>
      </c>
      <c r="F82" s="42" t="n">
        <v>2.4</v>
      </c>
      <c r="G82" s="42" t="n">
        <v>2.5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 t="n">
        <v>43229</v>
      </c>
      <c r="O82" s="44">
        <f>(O81)</f>
        <v/>
      </c>
      <c r="P82" s="47">
        <f>(N82-O82)</f>
        <v/>
      </c>
      <c r="Q82" s="44">
        <f>(Q81)</f>
        <v/>
      </c>
      <c r="R82" s="368">
        <f>(N82-O82)/7</f>
        <v/>
      </c>
      <c r="S82" s="368">
        <f>(S81)</f>
        <v/>
      </c>
    </row>
    <row r="83">
      <c r="A83" s="42">
        <f>(A82)</f>
        <v/>
      </c>
      <c r="B83" s="42" t="n">
        <v>2.5</v>
      </c>
      <c r="C83" s="42" t="n">
        <v>2.37</v>
      </c>
      <c r="D83" s="42" t="n">
        <v>2.53</v>
      </c>
      <c r="E83" s="42" t="n">
        <v>2.4</v>
      </c>
      <c r="F83" s="42" t="n">
        <v>2.51</v>
      </c>
      <c r="G83" s="42" t="n">
        <v>2.49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 t="n">
        <v>43230</v>
      </c>
      <c r="O83" s="44">
        <f>(O82)</f>
        <v/>
      </c>
      <c r="P83" s="47">
        <f>(N83-O83)</f>
        <v/>
      </c>
      <c r="Q83" s="44">
        <f>(Q82)</f>
        <v/>
      </c>
      <c r="R83" s="368">
        <f>(N83-O83)/7</f>
        <v/>
      </c>
      <c r="S83" s="368">
        <f>(S82)</f>
        <v/>
      </c>
    </row>
    <row r="84">
      <c r="A84" s="42">
        <f>(A83)</f>
        <v/>
      </c>
      <c r="B84" s="42" t="n">
        <v>2.62</v>
      </c>
      <c r="C84" s="42" t="n">
        <v>2.6</v>
      </c>
      <c r="D84" s="42" t="n">
        <v>2.56</v>
      </c>
      <c r="E84" s="42" t="n">
        <v>2.5</v>
      </c>
      <c r="F84" s="42" t="n">
        <v>2.64</v>
      </c>
      <c r="G84" s="42" t="n">
        <v>2.6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 t="n">
        <v>43231</v>
      </c>
      <c r="O84" s="44">
        <f>(O83)</f>
        <v/>
      </c>
      <c r="P84" s="47">
        <f>(N84-O84)</f>
        <v/>
      </c>
      <c r="Q84" s="44">
        <f>(Q83)</f>
        <v/>
      </c>
      <c r="R84" s="368">
        <f>(N84-O84)/7</f>
        <v/>
      </c>
      <c r="S84" s="368">
        <f>(S83)</f>
        <v/>
      </c>
    </row>
    <row r="85">
      <c r="A85" s="42">
        <f>(A84)</f>
        <v/>
      </c>
      <c r="B85" s="42" t="n">
        <v>2.2</v>
      </c>
      <c r="C85" s="42" t="n">
        <v>2.3</v>
      </c>
      <c r="D85" s="42" t="n">
        <v>2.35</v>
      </c>
      <c r="E85" s="42" t="n">
        <v>2.27</v>
      </c>
      <c r="F85" s="42" t="n">
        <v>2.22</v>
      </c>
      <c r="G85" s="42" t="n">
        <v>2.37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 t="n">
        <v>43233</v>
      </c>
      <c r="O85" s="44">
        <f>(O84)</f>
        <v/>
      </c>
      <c r="P85" s="47">
        <f>(N85-O85)</f>
        <v/>
      </c>
      <c r="Q85" s="44">
        <f>(Q84)</f>
        <v/>
      </c>
      <c r="R85" s="368">
        <f>(N85-O85)/7</f>
        <v/>
      </c>
      <c r="S85" s="368">
        <f>(S84)</f>
        <v/>
      </c>
    </row>
    <row r="86">
      <c r="A86" s="42">
        <f>(A85)</f>
        <v/>
      </c>
      <c r="B86" s="42" t="n">
        <v>2.3</v>
      </c>
      <c r="C86" s="42" t="n">
        <v>2.42</v>
      </c>
      <c r="D86" s="42" t="n">
        <v>2.37</v>
      </c>
      <c r="E86" s="42" t="n">
        <v>2.7</v>
      </c>
      <c r="F86" s="42" t="n">
        <v>2.34</v>
      </c>
      <c r="G86" s="42" t="n">
        <v>2.49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 t="n">
        <v>43233</v>
      </c>
      <c r="O86" s="44">
        <f>(O85)</f>
        <v/>
      </c>
      <c r="P86" s="47">
        <f>(N86-O86)</f>
        <v/>
      </c>
      <c r="Q86" s="44">
        <f>(Q85)</f>
        <v/>
      </c>
      <c r="R86" s="368">
        <f>(N86-O86)/7</f>
        <v/>
      </c>
      <c r="S86" s="368">
        <f>(S85)</f>
        <v/>
      </c>
    </row>
    <row r="87">
      <c r="A87" s="42">
        <f>(A86)</f>
        <v/>
      </c>
      <c r="B87" s="42" t="n">
        <v>2.61</v>
      </c>
      <c r="C87" s="42" t="n">
        <v>2.51</v>
      </c>
      <c r="D87" s="42" t="n">
        <v>2.34</v>
      </c>
      <c r="E87" s="42" t="n">
        <v>2.47</v>
      </c>
      <c r="F87" s="42" t="n">
        <v>2.43</v>
      </c>
      <c r="G87" s="42" t="n">
        <v>2.56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 t="n">
        <v>43232</v>
      </c>
      <c r="O87" s="44">
        <f>(O86)</f>
        <v/>
      </c>
      <c r="P87" s="47">
        <f>(N87-O87)</f>
        <v/>
      </c>
      <c r="Q87" s="44">
        <f>(Q86)</f>
        <v/>
      </c>
      <c r="R87" s="368">
        <f>(N87-O87)/7</f>
        <v/>
      </c>
      <c r="S87" s="368">
        <f>(S86)</f>
        <v/>
      </c>
    </row>
    <row r="88">
      <c r="A88" s="113">
        <f>(A87)</f>
        <v/>
      </c>
      <c r="B88" s="113" t="n">
        <v>2.45</v>
      </c>
      <c r="C88" s="113" t="n">
        <v>2.35</v>
      </c>
      <c r="D88" s="113" t="n">
        <v>2.45</v>
      </c>
      <c r="E88" s="113" t="n">
        <v>2.4</v>
      </c>
      <c r="F88" s="113" t="n">
        <v>2.36</v>
      </c>
      <c r="G88" s="113" t="n">
        <v>2.44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 t="n">
        <v>43234</v>
      </c>
      <c r="O88" s="114">
        <f>(O87)</f>
        <v/>
      </c>
      <c r="P88" s="115">
        <f>(N88-O88)</f>
        <v/>
      </c>
      <c r="Q88" s="114">
        <f>(Q87)</f>
        <v/>
      </c>
      <c r="R88" s="368">
        <f>(N88-O88)/7</f>
        <v/>
      </c>
      <c r="S88" s="371">
        <f>(S87)</f>
        <v/>
      </c>
    </row>
    <row r="89">
      <c r="A89">
        <f>(A88)</f>
        <v/>
      </c>
      <c r="B89" t="n">
        <v>2.5</v>
      </c>
      <c r="C89" t="n">
        <v>2.35</v>
      </c>
      <c r="D89" t="n">
        <v>2.42</v>
      </c>
      <c r="E89" t="n">
        <v>2.6</v>
      </c>
      <c r="F89" t="n">
        <v>2.5</v>
      </c>
      <c r="G89" t="n">
        <v>2.34</v>
      </c>
      <c r="H89">
        <f>MAX(B89:G89)</f>
        <v/>
      </c>
      <c r="I89">
        <f>(I88)</f>
        <v/>
      </c>
      <c r="J89" s="28">
        <f>(H89-I89)/(I89)</f>
        <v/>
      </c>
      <c r="K89" s="27">
        <f>(K88)</f>
        <v/>
      </c>
      <c r="L89" s="28">
        <f>(H89-K89)/(K89)</f>
        <v/>
      </c>
      <c r="M89">
        <f>1000*H89</f>
        <v/>
      </c>
      <c r="N89" s="171">
        <f>(N88+1)</f>
        <v/>
      </c>
      <c r="O89" s="171">
        <f>(O88)</f>
        <v/>
      </c>
      <c r="P89" s="172">
        <f>(N89-O89)</f>
        <v/>
      </c>
      <c r="Q89" s="171">
        <f>(Q88)</f>
        <v/>
      </c>
      <c r="R89" s="368">
        <f>(N89-O89)/7</f>
        <v/>
      </c>
      <c r="S89" s="351">
        <f>(S88)</f>
        <v/>
      </c>
    </row>
    <row r="90">
      <c r="A90">
        <f>(A89)</f>
        <v/>
      </c>
      <c r="B90" t="n">
        <v>2.47</v>
      </c>
      <c r="C90" t="n">
        <v>2.62</v>
      </c>
      <c r="D90" s="175" t="n">
        <v>2.54</v>
      </c>
      <c r="E90" t="n">
        <v>2.28</v>
      </c>
      <c r="F90" t="n">
        <v>2.44</v>
      </c>
      <c r="G90" t="n">
        <v>2.35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171">
        <f>(N89+1)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>
        <f>(S89)</f>
        <v/>
      </c>
    </row>
    <row r="91">
      <c r="A91">
        <f>(A90)</f>
        <v/>
      </c>
      <c r="B91" t="n">
        <v>2.54</v>
      </c>
      <c r="C91" t="n">
        <v>2.45</v>
      </c>
      <c r="D91" t="n">
        <v>2.35</v>
      </c>
      <c r="E91" t="n">
        <v>2.48</v>
      </c>
      <c r="F91" t="n">
        <v>2.57</v>
      </c>
      <c r="G91" t="n">
        <v>2.4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171">
        <f>(N90+1)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2.38</v>
      </c>
      <c r="C92" t="n">
        <v>2.3</v>
      </c>
      <c r="D92" t="n">
        <v>2.6</v>
      </c>
      <c r="E92" t="n">
        <v>2.5</v>
      </c>
      <c r="F92" t="n">
        <v>2.6</v>
      </c>
      <c r="G92" t="n">
        <v>2.5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171">
        <f>(N91+1)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>
        <f>(A92)</f>
        <v/>
      </c>
      <c r="B93" t="n">
        <v>2.43</v>
      </c>
      <c r="C93" t="n">
        <v>2.56</v>
      </c>
      <c r="D93" t="n">
        <v>2.35</v>
      </c>
      <c r="E93" t="n">
        <v>2.61</v>
      </c>
      <c r="F93" t="n">
        <v>2.44</v>
      </c>
      <c r="G93" t="n">
        <v>2.6</v>
      </c>
      <c r="H93">
        <f>MAX(B93:G93)</f>
        <v/>
      </c>
      <c r="I93">
        <f>(I92)</f>
        <v/>
      </c>
      <c r="J93" s="28">
        <f>(H93-I93)/(I93)</f>
        <v/>
      </c>
      <c r="K93" s="27">
        <f>(K92)</f>
        <v/>
      </c>
      <c r="L93" s="28">
        <f>(H93-K93)/(K93)</f>
        <v/>
      </c>
      <c r="M93">
        <f>1000*H93</f>
        <v/>
      </c>
      <c r="N93" s="171">
        <f>(N92+1)</f>
        <v/>
      </c>
      <c r="O93" s="171">
        <f>(O92)</f>
        <v/>
      </c>
      <c r="P93" s="172">
        <f>(N93-O93)</f>
        <v/>
      </c>
      <c r="Q93" s="171">
        <f>(Q92)</f>
        <v/>
      </c>
      <c r="R93" s="368">
        <f>(N93-O93)/7</f>
        <v/>
      </c>
      <c r="S93" s="351">
        <f>(S92)</f>
        <v/>
      </c>
    </row>
    <row r="94">
      <c r="A94">
        <f>(A93)</f>
        <v/>
      </c>
      <c r="B94" t="n">
        <v>2.46</v>
      </c>
      <c r="C94" t="n">
        <v>2.41</v>
      </c>
      <c r="D94" t="n">
        <v>2.23</v>
      </c>
      <c r="E94" t="n">
        <v>2.33</v>
      </c>
      <c r="F94" t="n">
        <v>2.42</v>
      </c>
      <c r="G94" t="n">
        <v>2.6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171">
        <f>(N93+1)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>
        <f>(S93)</f>
        <v/>
      </c>
      <c r="U94" s="30" t="n"/>
      <c r="V94" s="30" t="n"/>
      <c r="W94" s="30" t="n"/>
      <c r="X94" s="30" t="n"/>
    </row>
    <row r="95">
      <c r="A95" s="63">
        <f>(A94)</f>
        <v/>
      </c>
      <c r="B95" s="63" t="n">
        <v>2.4</v>
      </c>
      <c r="C95" s="63" t="n">
        <v>2.15</v>
      </c>
      <c r="D95" s="63" t="n">
        <v>2.34</v>
      </c>
      <c r="E95" s="63" t="n">
        <v>2.46</v>
      </c>
      <c r="F95" s="63" t="n">
        <v>2.37</v>
      </c>
      <c r="G95" s="63" t="n">
        <v>2.35</v>
      </c>
      <c r="H95" s="63">
        <f>MAX(B95:G95)</f>
        <v/>
      </c>
      <c r="I95" s="63">
        <f>(I94)</f>
        <v/>
      </c>
      <c r="J95" s="58">
        <f>(H95-I95)/(I95)</f>
        <v/>
      </c>
      <c r="K95" s="59">
        <f>(K94)</f>
        <v/>
      </c>
      <c r="L95" s="58">
        <f>(H95-K95)/(K95)</f>
        <v/>
      </c>
      <c r="M95" s="63">
        <f>1000*H95</f>
        <v/>
      </c>
      <c r="N95" s="173">
        <f>(N94+1)</f>
        <v/>
      </c>
      <c r="O95" s="173">
        <f>(O94)</f>
        <v/>
      </c>
      <c r="P95" s="174">
        <f>(N95-O95)</f>
        <v/>
      </c>
      <c r="Q95" s="173">
        <f>(Q94)</f>
        <v/>
      </c>
      <c r="R95" s="368">
        <f>(N95-O95)/7</f>
        <v/>
      </c>
      <c r="S95" s="372">
        <f>(S94)</f>
        <v/>
      </c>
      <c r="U95" s="370" t="n"/>
      <c r="V95" s="27" t="n"/>
      <c r="W95" s="369" t="n"/>
      <c r="X95" s="370" t="n"/>
    </row>
    <row r="96">
      <c r="A96">
        <f>(A95)</f>
        <v/>
      </c>
      <c r="B96" t="n">
        <v>2.73</v>
      </c>
      <c r="C96" t="n">
        <v>2.35</v>
      </c>
      <c r="D96" t="n">
        <v>2.42</v>
      </c>
      <c r="E96" t="n">
        <v>2.45</v>
      </c>
      <c r="F96" t="n">
        <v>2.5</v>
      </c>
      <c r="G96" t="n">
        <v>2.34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171">
        <f>(N95+1)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  <c r="U96" s="369" t="n"/>
      <c r="V96" s="27" t="n"/>
      <c r="W96" s="369" t="n"/>
      <c r="X96" s="370" t="n"/>
    </row>
    <row r="97">
      <c r="A97">
        <f>(A96)</f>
        <v/>
      </c>
      <c r="B97" t="n">
        <v>2.47</v>
      </c>
      <c r="C97" t="n">
        <v>2.58</v>
      </c>
      <c r="D97" s="175" t="n">
        <v>2.54</v>
      </c>
      <c r="E97" t="n">
        <v>2.28</v>
      </c>
      <c r="F97" t="n">
        <v>2.44</v>
      </c>
      <c r="G97" t="n">
        <v>2.35</v>
      </c>
      <c r="H97">
        <f>MAX(B97:G97)</f>
        <v/>
      </c>
      <c r="I97">
        <f>(I96)</f>
        <v/>
      </c>
      <c r="J97" s="28">
        <f>(H97-I97)/(I97)</f>
        <v/>
      </c>
      <c r="K97" s="27">
        <f>(K96)</f>
        <v/>
      </c>
      <c r="L97" s="28">
        <f>(H97-K97)/(K97)</f>
        <v/>
      </c>
      <c r="M97">
        <f>1000*H97</f>
        <v/>
      </c>
      <c r="N97" s="171">
        <f>(N96+1)</f>
        <v/>
      </c>
      <c r="O97" s="171">
        <f>(O96)</f>
        <v/>
      </c>
      <c r="P97" s="172">
        <f>(N97-O97)</f>
        <v/>
      </c>
      <c r="Q97" s="171">
        <f>(Q96)</f>
        <v/>
      </c>
      <c r="R97" s="368">
        <f>(N97-O97)/7</f>
        <v/>
      </c>
      <c r="S97" s="351">
        <f>(S96)</f>
        <v/>
      </c>
      <c r="U97" s="369" t="n"/>
      <c r="V97" s="27" t="n"/>
      <c r="W97" s="369" t="n"/>
      <c r="X97" s="370" t="n"/>
    </row>
    <row r="98">
      <c r="A98">
        <f>(A97)</f>
        <v/>
      </c>
      <c r="B98" t="n">
        <v>2.54</v>
      </c>
      <c r="C98" t="n">
        <v>2.45</v>
      </c>
      <c r="D98" t="n">
        <v>2.35</v>
      </c>
      <c r="E98" t="n">
        <v>2.48</v>
      </c>
      <c r="F98" t="n">
        <v>2.69</v>
      </c>
      <c r="G98" t="n">
        <v>2.4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171">
        <f>(N97+1)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>
        <f>(S97)</f>
        <v/>
      </c>
      <c r="U98" s="369" t="n"/>
      <c r="V98" s="27" t="n"/>
      <c r="W98" s="369" t="n"/>
      <c r="X98" s="370" t="n"/>
    </row>
    <row r="99">
      <c r="A99">
        <f>(A98)</f>
        <v/>
      </c>
      <c r="B99" t="n">
        <v>2.38</v>
      </c>
      <c r="C99" t="n">
        <v>2.3</v>
      </c>
      <c r="D99" t="n">
        <v>2.3</v>
      </c>
      <c r="E99" t="n">
        <v>2.5</v>
      </c>
      <c r="F99" t="n">
        <v>2.2</v>
      </c>
      <c r="G99" t="n">
        <v>2.5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171">
        <f>(N98+1)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  <c r="U99" s="369" t="n"/>
      <c r="V99" s="27" t="n"/>
      <c r="W99" s="369" t="n"/>
      <c r="X99" s="370" t="n"/>
    </row>
    <row r="100">
      <c r="A100">
        <f>(A99)</f>
        <v/>
      </c>
      <c r="B100" t="n">
        <v>2.2</v>
      </c>
      <c r="C100" t="n">
        <v>2.3</v>
      </c>
      <c r="D100" t="n">
        <v>2.47</v>
      </c>
      <c r="E100" t="n">
        <v>2.2</v>
      </c>
      <c r="F100" t="n">
        <v>2.3</v>
      </c>
      <c r="G100" t="n">
        <v>2.1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171">
        <f>(N99+1)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  <c r="U100" s="67" t="n"/>
    </row>
    <row r="101">
      <c r="A101">
        <f>(A100)</f>
        <v/>
      </c>
      <c r="B101" t="n">
        <v>2.46</v>
      </c>
      <c r="C101" t="n">
        <v>2.41</v>
      </c>
      <c r="D101" t="n">
        <v>2.23</v>
      </c>
      <c r="E101" t="n">
        <v>2.33</v>
      </c>
      <c r="F101" t="n">
        <v>2.42</v>
      </c>
      <c r="G101" t="n">
        <v>2.75</v>
      </c>
      <c r="H101">
        <f>MAX(B101:G101)</f>
        <v/>
      </c>
      <c r="I101">
        <f>(I100)</f>
        <v/>
      </c>
      <c r="J101" s="28">
        <f>(H101-I101)/(I101)</f>
        <v/>
      </c>
      <c r="K101" s="27">
        <f>(K100)</f>
        <v/>
      </c>
      <c r="L101" s="28">
        <f>(H101-K101)/(K101)</f>
        <v/>
      </c>
      <c r="M101">
        <f>1000*H101</f>
        <v/>
      </c>
      <c r="N101" s="171">
        <f>(N100+1)</f>
        <v/>
      </c>
      <c r="O101" s="171">
        <f>(O100)</f>
        <v/>
      </c>
      <c r="P101" s="172">
        <f>(N101-O101)</f>
        <v/>
      </c>
      <c r="Q101" s="171">
        <f>(Q100)</f>
        <v/>
      </c>
      <c r="R101" s="368">
        <f>(N101-O101)/7</f>
        <v/>
      </c>
      <c r="S101" s="351">
        <f>(S100)</f>
        <v/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63">
        <f>(A101)</f>
        <v/>
      </c>
      <c r="B102" s="63" t="n">
        <v>2.4</v>
      </c>
      <c r="C102" s="63" t="n">
        <v>2.15</v>
      </c>
      <c r="D102" s="63" t="n">
        <v>2.34</v>
      </c>
      <c r="E102" s="63" t="n">
        <v>2.41</v>
      </c>
      <c r="F102" s="63" t="n">
        <v>2.37</v>
      </c>
      <c r="G102" s="63" t="n">
        <v>2.35</v>
      </c>
      <c r="H102" s="63">
        <f>MAX(B102:G102)</f>
        <v/>
      </c>
      <c r="I102" s="63">
        <f>(I101)</f>
        <v/>
      </c>
      <c r="J102" s="58">
        <f>(H102-I102)/(I102)</f>
        <v/>
      </c>
      <c r="K102" s="59">
        <f>(K101)</f>
        <v/>
      </c>
      <c r="L102" s="58">
        <f>(H102-K102)/(K102)</f>
        <v/>
      </c>
      <c r="M102" s="63">
        <f>1000*H102</f>
        <v/>
      </c>
      <c r="N102" s="173">
        <f>(N101+1)</f>
        <v/>
      </c>
      <c r="O102" s="173">
        <f>(O101)</f>
        <v/>
      </c>
      <c r="P102" s="174">
        <f>(N102-O102)</f>
        <v/>
      </c>
      <c r="Q102" s="173">
        <f>(Q101)</f>
        <v/>
      </c>
      <c r="R102" s="368">
        <f>(N102-O102)/7</f>
        <v/>
      </c>
      <c r="S102" s="372">
        <f>(S101)</f>
        <v/>
      </c>
      <c r="U102" s="27" t="n"/>
      <c r="V102" s="27" t="n"/>
      <c r="W102" s="27" t="n"/>
      <c r="X102" s="27" t="n"/>
      <c r="Y102" s="28" t="n"/>
    </row>
    <row r="103">
      <c r="A103">
        <f>(A102)</f>
        <v/>
      </c>
      <c r="B103" t="n">
        <v>2.65</v>
      </c>
      <c r="C103" t="n">
        <v>2.35</v>
      </c>
      <c r="D103" t="n">
        <v>2.42</v>
      </c>
      <c r="E103" t="n">
        <v>2.2</v>
      </c>
      <c r="F103" t="n">
        <v>2.34</v>
      </c>
      <c r="G103" t="n">
        <v>2.34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171">
        <f>(N102+1)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>
        <f>(A103)</f>
        <v/>
      </c>
      <c r="B104" t="n">
        <v>2.47</v>
      </c>
      <c r="C104" t="n">
        <v>2.2</v>
      </c>
      <c r="D104" s="175" t="n">
        <v>2.4</v>
      </c>
      <c r="E104" t="n">
        <v>2.28</v>
      </c>
      <c r="F104" t="n">
        <v>2.44</v>
      </c>
      <c r="G104" t="n">
        <v>2.35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171">
        <f>(N103+1)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>
        <f>(A104)</f>
        <v/>
      </c>
      <c r="B105" t="n">
        <v>2.3</v>
      </c>
      <c r="C105" t="n">
        <v>2.45</v>
      </c>
      <c r="D105" t="n">
        <v>2.35</v>
      </c>
      <c r="E105" t="n">
        <v>2.6</v>
      </c>
      <c r="F105" t="n">
        <v>2.3</v>
      </c>
      <c r="G105" t="n">
        <v>2.4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171">
        <f>(N104+1)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>
        <f>(A105)</f>
        <v/>
      </c>
      <c r="B106" t="n">
        <v>2.38</v>
      </c>
      <c r="C106" t="n">
        <v>2.3</v>
      </c>
      <c r="D106" t="n">
        <v>2.7</v>
      </c>
      <c r="E106" t="n">
        <v>2.5</v>
      </c>
      <c r="F106" t="n">
        <v>2.4</v>
      </c>
      <c r="G106" t="n">
        <v>2.5</v>
      </c>
      <c r="H106">
        <f>MAX(B106:G106)</f>
        <v/>
      </c>
      <c r="I106">
        <f>(I105)</f>
        <v/>
      </c>
      <c r="J106" s="28">
        <f>(H106-I106)/(I106)</f>
        <v/>
      </c>
      <c r="K106" s="27">
        <f>(K105)</f>
        <v/>
      </c>
      <c r="L106" s="28">
        <f>(H106-K106)/(K106)</f>
        <v/>
      </c>
      <c r="M106">
        <f>1000*H106</f>
        <v/>
      </c>
      <c r="N106" s="171">
        <f>(N105+1)</f>
        <v/>
      </c>
      <c r="O106" s="171">
        <f>(O105)</f>
        <v/>
      </c>
      <c r="P106" s="172">
        <f>(N106-O106)</f>
        <v/>
      </c>
      <c r="Q106" s="171">
        <f>(Q105)</f>
        <v/>
      </c>
      <c r="R106" s="368">
        <f>(N106-O106)/7</f>
        <v/>
      </c>
      <c r="S106" s="351">
        <f>(S105)</f>
        <v/>
      </c>
    </row>
    <row r="107">
      <c r="A107">
        <f>(A106)</f>
        <v/>
      </c>
      <c r="B107" t="n">
        <v>2.43</v>
      </c>
      <c r="C107" t="n">
        <v>2.3</v>
      </c>
      <c r="D107" t="n">
        <v>2.35</v>
      </c>
      <c r="E107" t="n">
        <v>2.65</v>
      </c>
      <c r="F107" t="n">
        <v>2.3</v>
      </c>
      <c r="G107" t="n">
        <v>2.35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171">
        <f>(N106+1)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>
        <f>(S106)</f>
        <v/>
      </c>
    </row>
    <row r="108">
      <c r="A108">
        <f>(A107)</f>
        <v/>
      </c>
      <c r="B108" t="n">
        <v>2.3</v>
      </c>
      <c r="C108" t="n">
        <v>2.41</v>
      </c>
      <c r="D108" t="n">
        <v>2.23</v>
      </c>
      <c r="E108" t="n">
        <v>2.33</v>
      </c>
      <c r="F108" t="n">
        <v>2.3</v>
      </c>
      <c r="G108" t="n">
        <v>2.2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171">
        <f>(N107+1)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</row>
    <row r="109">
      <c r="A109" s="63">
        <f>(A108)</f>
        <v/>
      </c>
      <c r="B109" s="63" t="n">
        <v>2.2</v>
      </c>
      <c r="C109" s="63" t="n">
        <v>2.15</v>
      </c>
      <c r="D109" s="63" t="n">
        <v>2.34</v>
      </c>
      <c r="E109" s="63" t="n">
        <v>2.3</v>
      </c>
      <c r="F109" s="63" t="n">
        <v>2.74</v>
      </c>
      <c r="G109" s="63" t="n">
        <v>2.35</v>
      </c>
      <c r="H109" s="63">
        <f>MAX(B109:G109)</f>
        <v/>
      </c>
      <c r="I109" s="63">
        <f>(I108)</f>
        <v/>
      </c>
      <c r="J109" s="58">
        <f>(H109-I109)/(I109)</f>
        <v/>
      </c>
      <c r="K109" s="59">
        <f>(K108)</f>
        <v/>
      </c>
      <c r="L109" s="58">
        <f>(H109-K109)/(K109)</f>
        <v/>
      </c>
      <c r="M109" s="63">
        <f>1000*H109</f>
        <v/>
      </c>
      <c r="N109" s="173">
        <f>(N108+1)</f>
        <v/>
      </c>
      <c r="O109" s="173">
        <f>(O108)</f>
        <v/>
      </c>
      <c r="P109" s="174">
        <f>(N109-O109)</f>
        <v/>
      </c>
      <c r="Q109" s="173">
        <f>(Q108)</f>
        <v/>
      </c>
      <c r="R109" s="368">
        <f>(N109-O109)/7</f>
        <v/>
      </c>
      <c r="S109" s="372">
        <f>(S108)</f>
        <v/>
      </c>
    </row>
    <row r="110">
      <c r="A110">
        <f>(A109)</f>
        <v/>
      </c>
      <c r="B110" t="n">
        <v>2.5</v>
      </c>
      <c r="C110" t="n">
        <v>2.35</v>
      </c>
      <c r="D110" t="n">
        <v>2.42</v>
      </c>
      <c r="E110" t="n">
        <v>2.6</v>
      </c>
      <c r="F110" t="n">
        <v>2.5</v>
      </c>
      <c r="G110" t="n">
        <v>2.34</v>
      </c>
      <c r="H110">
        <f>MAX(B110:G110)</f>
        <v/>
      </c>
      <c r="I110">
        <f>(I109)</f>
        <v/>
      </c>
      <c r="J110" s="28">
        <f>(H110-I110)/(I110)</f>
        <v/>
      </c>
      <c r="K110" s="27">
        <f>(K109)</f>
        <v/>
      </c>
      <c r="L110" s="28">
        <f>(H110-K110)/(K110)</f>
        <v/>
      </c>
      <c r="M110">
        <f>1000*H110</f>
        <v/>
      </c>
      <c r="N110" s="171">
        <f>(N109+1)</f>
        <v/>
      </c>
      <c r="O110" s="171">
        <f>(O109)</f>
        <v/>
      </c>
      <c r="P110" s="172">
        <f>(N110-O110)</f>
        <v/>
      </c>
      <c r="Q110" s="171">
        <f>(Q109)</f>
        <v/>
      </c>
      <c r="R110" s="368">
        <f>(N110-O110)/7</f>
        <v/>
      </c>
      <c r="S110" s="351">
        <f>(S109)</f>
        <v/>
      </c>
    </row>
    <row r="111">
      <c r="A111">
        <f>(A110)</f>
        <v/>
      </c>
      <c r="B111" t="n">
        <v>2.47</v>
      </c>
      <c r="C111" t="n">
        <v>2.62</v>
      </c>
      <c r="D111" s="175" t="n">
        <v>2.54</v>
      </c>
      <c r="E111" t="n">
        <v>2.28</v>
      </c>
      <c r="F111" t="n">
        <v>2.44</v>
      </c>
      <c r="G111" t="n">
        <v>2.35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171">
        <f>(N110+1)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>
        <f>(S110)</f>
        <v/>
      </c>
    </row>
    <row r="112">
      <c r="A112">
        <f>(A111)</f>
        <v/>
      </c>
      <c r="B112" t="n">
        <v>2.54</v>
      </c>
      <c r="C112" t="n">
        <v>2.45</v>
      </c>
      <c r="D112" t="n">
        <v>2.35</v>
      </c>
      <c r="E112" t="n">
        <v>2.48</v>
      </c>
      <c r="F112" t="n">
        <v>2.75</v>
      </c>
      <c r="G112" t="n">
        <v>2.4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171">
        <f>(N111+1)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</row>
    <row r="113">
      <c r="A113">
        <f>(A112)</f>
        <v/>
      </c>
      <c r="B113" t="n">
        <v>2.38</v>
      </c>
      <c r="C113" t="n">
        <v>2.3</v>
      </c>
      <c r="D113" t="n">
        <v>2.6</v>
      </c>
      <c r="E113" t="n">
        <v>2.5</v>
      </c>
      <c r="F113" t="n">
        <v>2.6</v>
      </c>
      <c r="G113" t="n">
        <v>2.5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171">
        <f>(N112+1)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</row>
    <row r="114">
      <c r="A114">
        <f>(A113)</f>
        <v/>
      </c>
      <c r="B114" t="n">
        <v>2.43</v>
      </c>
      <c r="C114" t="n">
        <v>2.56</v>
      </c>
      <c r="D114" t="n">
        <v>2.35</v>
      </c>
      <c r="E114" t="n">
        <v>2.72</v>
      </c>
      <c r="F114" t="n">
        <v>2.44</v>
      </c>
      <c r="G114" t="n">
        <v>2.6</v>
      </c>
      <c r="H114">
        <f>MAX(B114:G114)</f>
        <v/>
      </c>
      <c r="I114">
        <f>(I113)</f>
        <v/>
      </c>
      <c r="J114" s="28">
        <f>(H114-I114)/(I114)</f>
        <v/>
      </c>
      <c r="K114" s="27">
        <f>(K113)</f>
        <v/>
      </c>
      <c r="L114" s="28">
        <f>(H114-K114)/(K114)</f>
        <v/>
      </c>
      <c r="M114">
        <f>1000*H114</f>
        <v/>
      </c>
      <c r="N114" s="171">
        <f>(N113+1)</f>
        <v/>
      </c>
      <c r="O114" s="171">
        <f>(O113)</f>
        <v/>
      </c>
      <c r="P114" s="172">
        <f>(N114-O114)</f>
        <v/>
      </c>
      <c r="Q114" s="171">
        <f>(Q113)</f>
        <v/>
      </c>
      <c r="R114" s="368">
        <f>(N114-O114)/7</f>
        <v/>
      </c>
      <c r="S114" s="351">
        <f>(S113)</f>
        <v/>
      </c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2.6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171">
        <f>(N114+1)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>
        <f>(S114)</f>
        <v/>
      </c>
    </row>
    <row r="116">
      <c r="A116" s="63">
        <f>(A115)</f>
        <v/>
      </c>
      <c r="B116" s="63" t="n">
        <v>2.2</v>
      </c>
      <c r="C116" s="63" t="n">
        <v>2.15</v>
      </c>
      <c r="D116" s="63" t="n">
        <v>2.34</v>
      </c>
      <c r="E116" s="63" t="n">
        <v>2.3</v>
      </c>
      <c r="F116" s="63" t="n">
        <v>2.42</v>
      </c>
      <c r="G116" s="63" t="n">
        <v>2.35</v>
      </c>
      <c r="H116" s="63">
        <f>MAX(B116:G116)</f>
        <v/>
      </c>
      <c r="I116" s="63">
        <f>(I115)</f>
        <v/>
      </c>
      <c r="J116" s="58">
        <f>(H116-I116)/(I116)</f>
        <v/>
      </c>
      <c r="K116" s="59">
        <f>(K115)</f>
        <v/>
      </c>
      <c r="L116" s="58">
        <f>(H116-K116)/(K116)</f>
        <v/>
      </c>
      <c r="M116" s="63">
        <f>1000*H116</f>
        <v/>
      </c>
      <c r="N116" s="173">
        <f>(N115+1)</f>
        <v/>
      </c>
      <c r="O116" s="173">
        <f>(O115)</f>
        <v/>
      </c>
      <c r="P116" s="174">
        <f>(N116-O116)</f>
        <v/>
      </c>
      <c r="Q116" s="173">
        <f>(Q115)</f>
        <v/>
      </c>
      <c r="R116" s="368">
        <f>(N116-O116)/7</f>
        <v/>
      </c>
      <c r="S116" s="372">
        <f>(S115)</f>
        <v/>
      </c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J2:N2"/>
    <mergeCell ref="G3:H3"/>
    <mergeCell ref="J3:N3"/>
    <mergeCell ref="I12:N12"/>
    <mergeCell ref="G6:H6"/>
    <mergeCell ref="G7:H7"/>
    <mergeCell ref="J7:N7"/>
    <mergeCell ref="G9:H9"/>
    <mergeCell ref="G11:H11"/>
    <mergeCell ref="J11:N11"/>
    <mergeCell ref="J6:N6"/>
    <mergeCell ref="D8:E8"/>
    <mergeCell ref="G8:H8"/>
    <mergeCell ref="J8:N8"/>
    <mergeCell ref="J9:N9"/>
    <mergeCell ref="G10:H10"/>
    <mergeCell ref="J10:N10"/>
    <mergeCell ref="D7:E7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ODT</dc:creator>
  <dcterms:created xsi:type="dcterms:W3CDTF">2017-11-13T17:33:09Z</dcterms:created>
  <dcterms:modified xsi:type="dcterms:W3CDTF">2019-10-15T21:11:36Z</dcterms:modified>
  <cp:lastModifiedBy>Li, Dingwen</cp:lastModifiedBy>
  <cp:lastPrinted>2019-10-10T01:50:19Z</cp:lastPrinted>
</cp:coreProperties>
</file>